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6.xml" ContentType="application/vnd.openxmlformats-officedocument.drawing+xml"/>
  <Override PartName="/xl/tables/table1.xml" ContentType="application/vnd.openxmlformats-officedocument.spreadsheetml.table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pasu\Downloads\"/>
    </mc:Choice>
  </mc:AlternateContent>
  <xr:revisionPtr revIDLastSave="0" documentId="13_ncr:1_{791200E6-42A3-4F71-B5B0-904F5DAE4839}" xr6:coauthVersionLast="47" xr6:coauthVersionMax="47" xr10:uidLastSave="{00000000-0000-0000-0000-000000000000}"/>
  <bookViews>
    <workbookView showSheetTabs="0" xWindow="-120" yWindow="-120" windowWidth="29040" windowHeight="15720" tabRatio="860" xr2:uid="{C26C15AC-DBCD-4CEE-92E4-76FC60680B3B}"/>
  </bookViews>
  <sheets>
    <sheet name="Dashboard" sheetId="5" r:id="rId1"/>
    <sheet name="CountTotal" sheetId="29" r:id="rId2"/>
    <sheet name="CheckRate" sheetId="30" r:id="rId3"/>
    <sheet name="CompareCurrencies" sheetId="31" r:id="rId4"/>
    <sheet name="CompareSources" sheetId="32" r:id="rId5"/>
    <sheet name="IMFYear" sheetId="11" r:id="rId6"/>
    <sheet name="ECB90Days" sheetId="27" r:id="rId7"/>
    <sheet name="DailyCurrencyRates" sheetId="34" r:id="rId8"/>
    <sheet name="Calc" sheetId="28" state="hidden" r:id="rId9"/>
  </sheets>
  <definedNames>
    <definedName name="compare1cur">IFERROR(OFFSET(Calc!$W$6,0,0,COUNT(Calc!$W$6:$W$405),1),0)</definedName>
    <definedName name="compare2cur">IFERROR(OFFSET(Calc!$X$6,0,0,COUNT(Calc!$X$6:$X$405),1),0)</definedName>
    <definedName name="compare3cur">IFERROR(OFFSET(Calc!$Y$6,0,0,COUNT(Calc!$Y$6:$Y$405),1),0)</definedName>
    <definedName name="compare4cur">IFERROR(OFFSET(Calc!$Z$6,0,0,COUNT(Calc!$Z$6:$Z$405),1),0)</definedName>
    <definedName name="compare5cur">IFERROR(OFFSET(Calc!$AA$6,0,0,COUNT(Calc!$AA$6:$AA$405),1),0)</definedName>
    <definedName name="compareD">IFERROR(OFFSET(Calc!$V$6,0,0,COUNT(Calc!$V$6:$V$405),1),0)</definedName>
    <definedName name="compareDate">IFERROR(OFFSET(Calc!$AL$5,1,0,COUNT(Calc!$AL$6:$AL$405),1),0)</definedName>
    <definedName name="compareECB">IFERROR(OFFSET(Calc!$AL$5,1,1,COUNT(Calc!$AL$6:$AL$405),1),0)</definedName>
    <definedName name="compareIMF">IFERROR(OFFSET(Calc!$AL$5,1,2,COUNT(Calc!$AL$6:$AL$405),1),0)</definedName>
    <definedName name="convert">CompareCurrencies!$K$9</definedName>
    <definedName name="convertedTo">CompareSources!$G$8</definedName>
    <definedName name="ECB90DaysUpdate">ECB90Days!$D$6</definedName>
    <definedName name="exchangeTo">CountTotal!$D$8</definedName>
    <definedName name="EXupdate">DailyCurrencyRates!$C$6</definedName>
    <definedName name="IMFupdate">IMFYear!$C$6</definedName>
    <definedName name="max">CompareCurrencies!$D$9</definedName>
    <definedName name="maxX">Calc!$AA$2</definedName>
    <definedName name="maxY">CompareSources!$D$9</definedName>
    <definedName name="min">CompareCurrencies!$C$9</definedName>
    <definedName name="minS">Calc!$AH$2</definedName>
    <definedName name="minX">Calc!$Y$2</definedName>
    <definedName name="minY">CompareSources!$C$9</definedName>
    <definedName name="_xlnm.Print_Area" localSheetId="2">CheckRate!$B$5:$J$38</definedName>
    <definedName name="_xlnm.Print_Area" localSheetId="3">CompareCurrencies!$B$5:$P$34</definedName>
    <definedName name="_xlnm.Print_Area" localSheetId="4">CompareSources!$B$6:$L$34</definedName>
    <definedName name="_xlnm.Print_Area" localSheetId="1">CountTotal!$B$6:$I$49</definedName>
    <definedName name="_xlnm.Print_Area" localSheetId="7">DailyCurrencyRates!$B$4:$I$140</definedName>
    <definedName name="_xlnm.Print_Area" localSheetId="0">Dashboard!$B$2:$J$31</definedName>
    <definedName name="_xlnm.Print_Area" localSheetId="6">ECB90Days!$C$8:$AI$98</definedName>
    <definedName name="_xlnm.Print_Area" localSheetId="5">IMFYear!$B$8:$AO$259</definedName>
    <definedName name="_xlnm.Print_Titles" localSheetId="7">DailyCurrencyRates!$8:$8</definedName>
    <definedName name="_xlnm.Print_Titles" localSheetId="6">ECB90Days!$C:$C,ECB90Days!$8:$8</definedName>
    <definedName name="_xlnm.Print_Titles" localSheetId="5">IMFYear!$B:$B,IMFYear!$8:$8</definedName>
    <definedName name="startDT90">ECB90Days!$C$8</definedName>
    <definedName name="sumChartX">IFERROR(OFFSET(CountTotal!$D$10,1,0,COUNTA(CountTotal!$D$11:$D$20),1),0)</definedName>
    <definedName name="sumChartY">IFERROR(OFFSET(CountTotal!$D$10,1,1,COUNTA(CountTotal!$D$11:$D$20),1),0)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2" i="29" l="1" a="1"/>
  <c r="E12" i="29" s="1"/>
  <c r="E13" i="29" a="1"/>
  <c r="E13" i="29" s="1"/>
  <c r="E14" i="29" a="1"/>
  <c r="E14" i="29" s="1"/>
  <c r="E11" i="29" a="1"/>
  <c r="E11" i="29" s="1"/>
  <c r="C47" i="29"/>
  <c r="H140" i="34"/>
  <c r="C6" i="11" l="1"/>
  <c r="H26" i="5" s="1"/>
  <c r="I138" i="34"/>
  <c r="I137" i="34"/>
  <c r="I10" i="34"/>
  <c r="I11" i="34"/>
  <c r="I12" i="34"/>
  <c r="I13" i="34"/>
  <c r="I14" i="34"/>
  <c r="I15" i="34"/>
  <c r="I16" i="34"/>
  <c r="I17" i="34"/>
  <c r="I18" i="34"/>
  <c r="I19" i="34"/>
  <c r="I20" i="34"/>
  <c r="I21" i="34"/>
  <c r="I22" i="34"/>
  <c r="I23" i="34"/>
  <c r="I24" i="34"/>
  <c r="I25" i="34"/>
  <c r="I26" i="34"/>
  <c r="I27" i="34"/>
  <c r="I28" i="34"/>
  <c r="I29" i="34"/>
  <c r="I30" i="34"/>
  <c r="I31" i="34"/>
  <c r="I32" i="34"/>
  <c r="I33" i="34"/>
  <c r="I34" i="34"/>
  <c r="I35" i="34"/>
  <c r="I36" i="34"/>
  <c r="I37" i="34"/>
  <c r="I38" i="34"/>
  <c r="I39" i="34"/>
  <c r="I40" i="34"/>
  <c r="I41" i="34"/>
  <c r="I42" i="34"/>
  <c r="I43" i="34"/>
  <c r="I44" i="34"/>
  <c r="I45" i="34"/>
  <c r="I46" i="34"/>
  <c r="I47" i="34"/>
  <c r="I48" i="34"/>
  <c r="I49" i="34"/>
  <c r="I50" i="34"/>
  <c r="I51" i="34"/>
  <c r="I52" i="34"/>
  <c r="I53" i="34"/>
  <c r="I54" i="34"/>
  <c r="I55" i="34"/>
  <c r="I56" i="34"/>
  <c r="I57" i="34"/>
  <c r="I58" i="34"/>
  <c r="I59" i="34"/>
  <c r="I60" i="34"/>
  <c r="I61" i="34"/>
  <c r="I62" i="34"/>
  <c r="I63" i="34"/>
  <c r="I64" i="34"/>
  <c r="I65" i="34"/>
  <c r="I66" i="34"/>
  <c r="I67" i="34"/>
  <c r="I68" i="34"/>
  <c r="I69" i="34"/>
  <c r="I70" i="34"/>
  <c r="I71" i="34"/>
  <c r="I72" i="34"/>
  <c r="I73" i="34"/>
  <c r="I74" i="34"/>
  <c r="I75" i="34"/>
  <c r="I76" i="34"/>
  <c r="I77" i="34"/>
  <c r="I78" i="34"/>
  <c r="I79" i="34"/>
  <c r="I80" i="34"/>
  <c r="I81" i="34"/>
  <c r="I82" i="34"/>
  <c r="I83" i="34"/>
  <c r="I84" i="34"/>
  <c r="I85" i="34"/>
  <c r="I86" i="34"/>
  <c r="I87" i="34"/>
  <c r="I88" i="34"/>
  <c r="I89" i="34"/>
  <c r="I90" i="34"/>
  <c r="I91" i="34"/>
  <c r="I92" i="34"/>
  <c r="I93" i="34"/>
  <c r="I94" i="34"/>
  <c r="I95" i="34"/>
  <c r="I96" i="34"/>
  <c r="I97" i="34"/>
  <c r="I98" i="34"/>
  <c r="I99" i="34"/>
  <c r="I100" i="34"/>
  <c r="I101" i="34"/>
  <c r="I102" i="34"/>
  <c r="I103" i="34"/>
  <c r="I104" i="34"/>
  <c r="I105" i="34"/>
  <c r="I106" i="34"/>
  <c r="I107" i="34"/>
  <c r="I108" i="34"/>
  <c r="I109" i="34"/>
  <c r="I110" i="34"/>
  <c r="I111" i="34"/>
  <c r="I112" i="34"/>
  <c r="I113" i="34"/>
  <c r="I114" i="34"/>
  <c r="I115" i="34"/>
  <c r="I116" i="34"/>
  <c r="I117" i="34"/>
  <c r="I118" i="34"/>
  <c r="I119" i="34"/>
  <c r="I120" i="34"/>
  <c r="I121" i="34"/>
  <c r="I122" i="34"/>
  <c r="I123" i="34"/>
  <c r="I124" i="34"/>
  <c r="I125" i="34"/>
  <c r="I126" i="34"/>
  <c r="I127" i="34"/>
  <c r="I128" i="34"/>
  <c r="I129" i="34"/>
  <c r="I130" i="34"/>
  <c r="I131" i="34"/>
  <c r="I132" i="34"/>
  <c r="I133" i="34"/>
  <c r="I134" i="34"/>
  <c r="I135" i="34"/>
  <c r="I136" i="34"/>
  <c r="C9" i="27"/>
  <c r="E9" i="27" s="1" a="1"/>
  <c r="E9" i="27" s="1"/>
  <c r="H10" i="34"/>
  <c r="H11" i="34"/>
  <c r="H12" i="34"/>
  <c r="H13" i="34"/>
  <c r="H14" i="34"/>
  <c r="H15" i="34"/>
  <c r="H16" i="34"/>
  <c r="H17" i="34"/>
  <c r="H18" i="34"/>
  <c r="H19" i="34"/>
  <c r="H20" i="34"/>
  <c r="H21" i="34"/>
  <c r="H22" i="34"/>
  <c r="H23" i="34"/>
  <c r="H24" i="34"/>
  <c r="H25" i="34"/>
  <c r="H26" i="34"/>
  <c r="H27" i="34"/>
  <c r="H28" i="34"/>
  <c r="H29" i="34"/>
  <c r="H30" i="34"/>
  <c r="H31" i="34"/>
  <c r="H32" i="34"/>
  <c r="H33" i="34"/>
  <c r="H34" i="34"/>
  <c r="H35" i="34"/>
  <c r="H36" i="34"/>
  <c r="H38" i="34"/>
  <c r="H39" i="34"/>
  <c r="H40" i="34"/>
  <c r="H41" i="34"/>
  <c r="H42" i="34"/>
  <c r="H43" i="34"/>
  <c r="H44" i="34"/>
  <c r="H45" i="34"/>
  <c r="H46" i="34"/>
  <c r="H47" i="34"/>
  <c r="H48" i="34"/>
  <c r="H49" i="34"/>
  <c r="H50" i="34"/>
  <c r="H51" i="34"/>
  <c r="H52" i="34"/>
  <c r="H53" i="34"/>
  <c r="H54" i="34"/>
  <c r="H55" i="34"/>
  <c r="H56" i="34"/>
  <c r="H57" i="34"/>
  <c r="H58" i="34"/>
  <c r="H60" i="34"/>
  <c r="H61" i="34"/>
  <c r="H62" i="34"/>
  <c r="H63" i="34"/>
  <c r="H64" i="34"/>
  <c r="H65" i="34"/>
  <c r="H66" i="34"/>
  <c r="H67" i="34"/>
  <c r="H68" i="34"/>
  <c r="H69" i="34"/>
  <c r="H70" i="34"/>
  <c r="H71" i="34"/>
  <c r="H72" i="34"/>
  <c r="H73" i="34"/>
  <c r="H74" i="34"/>
  <c r="H75" i="34"/>
  <c r="H76" i="34"/>
  <c r="H77" i="34"/>
  <c r="H78" i="34"/>
  <c r="H79" i="34"/>
  <c r="H80" i="34"/>
  <c r="H82" i="34"/>
  <c r="H83" i="34"/>
  <c r="H84" i="34"/>
  <c r="H85" i="34"/>
  <c r="H86" i="34"/>
  <c r="H87" i="34"/>
  <c r="H88" i="34"/>
  <c r="H89" i="34"/>
  <c r="H90" i="34"/>
  <c r="H91" i="34"/>
  <c r="H92" i="34"/>
  <c r="H93" i="34"/>
  <c r="H94" i="34"/>
  <c r="H95" i="34"/>
  <c r="H96" i="34"/>
  <c r="H97" i="34"/>
  <c r="H98" i="34"/>
  <c r="H99" i="34"/>
  <c r="H100" i="34"/>
  <c r="H101" i="34"/>
  <c r="H102" i="34"/>
  <c r="H103" i="34"/>
  <c r="H104" i="34"/>
  <c r="H105" i="34"/>
  <c r="H106" i="34"/>
  <c r="H107" i="34"/>
  <c r="H109" i="34"/>
  <c r="H110" i="34"/>
  <c r="H111" i="34"/>
  <c r="H112" i="34"/>
  <c r="H113" i="34"/>
  <c r="H114" i="34"/>
  <c r="H115" i="34"/>
  <c r="H116" i="34"/>
  <c r="H117" i="34"/>
  <c r="H118" i="34"/>
  <c r="H119" i="34"/>
  <c r="H120" i="34"/>
  <c r="H121" i="34"/>
  <c r="H122" i="34"/>
  <c r="H123" i="34"/>
  <c r="H124" i="34"/>
  <c r="H125" i="34"/>
  <c r="H126" i="34"/>
  <c r="H127" i="34"/>
  <c r="H128" i="34"/>
  <c r="H129" i="34"/>
  <c r="H130" i="34"/>
  <c r="H131" i="34"/>
  <c r="H132" i="34"/>
  <c r="H133" i="34"/>
  <c r="H134" i="34"/>
  <c r="H135" i="34"/>
  <c r="H136" i="34"/>
  <c r="H137" i="34"/>
  <c r="H138" i="34"/>
  <c r="H9" i="34"/>
  <c r="F8" i="30"/>
  <c r="F9" i="30"/>
  <c r="F10" i="30"/>
  <c r="F11" i="30"/>
  <c r="F12" i="30"/>
  <c r="F13" i="30"/>
  <c r="F14" i="30"/>
  <c r="F15" i="30"/>
  <c r="F16" i="30"/>
  <c r="F17" i="30"/>
  <c r="G17" i="30"/>
  <c r="E26" i="5"/>
  <c r="AJ5" i="28"/>
  <c r="AI5" i="28"/>
  <c r="AH5" i="28"/>
  <c r="I9" i="34"/>
  <c r="V4" i="28"/>
  <c r="E10" i="29"/>
  <c r="AG5" i="28"/>
  <c r="AD5" i="28"/>
  <c r="AD4" i="28"/>
  <c r="AF6" i="28"/>
  <c r="AF7" i="28" s="1"/>
  <c r="AA4" i="28"/>
  <c r="L5" i="28"/>
  <c r="AA5" i="28" s="1"/>
  <c r="Z4" i="28"/>
  <c r="K5" i="28"/>
  <c r="Z5" i="28" s="1"/>
  <c r="Y4" i="28"/>
  <c r="J5" i="28"/>
  <c r="X4" i="28"/>
  <c r="I5" i="28"/>
  <c r="W4" i="28"/>
  <c r="H5" i="28"/>
  <c r="T5" i="28"/>
  <c r="S5" i="28"/>
  <c r="R5" i="28"/>
  <c r="Q5" i="28"/>
  <c r="P5" i="28"/>
  <c r="O5" i="28"/>
  <c r="G5" i="28"/>
  <c r="R4" i="28" s="1"/>
  <c r="C4" i="28"/>
  <c r="F6" i="28" s="1"/>
  <c r="C5" i="28"/>
  <c r="D8" i="11"/>
  <c r="E8" i="11"/>
  <c r="F8" i="11"/>
  <c r="G8" i="11"/>
  <c r="H8" i="11"/>
  <c r="I8" i="11"/>
  <c r="J8" i="11"/>
  <c r="K8" i="11"/>
  <c r="L8" i="11"/>
  <c r="M8" i="11"/>
  <c r="N8" i="11"/>
  <c r="O8" i="11"/>
  <c r="P8" i="11"/>
  <c r="Q8" i="11"/>
  <c r="R8" i="11"/>
  <c r="S8" i="11"/>
  <c r="T8" i="11"/>
  <c r="U8" i="11"/>
  <c r="V8" i="11"/>
  <c r="W8" i="11"/>
  <c r="X8" i="11"/>
  <c r="Y8" i="11"/>
  <c r="Z8" i="11"/>
  <c r="AA8" i="11"/>
  <c r="AB8" i="11"/>
  <c r="AC8" i="11"/>
  <c r="AD8" i="11"/>
  <c r="AE8" i="11"/>
  <c r="AF8" i="11"/>
  <c r="AG8" i="11"/>
  <c r="AH8" i="11"/>
  <c r="AI8" i="11"/>
  <c r="AJ8" i="11"/>
  <c r="AK8" i="11"/>
  <c r="AL8" i="11"/>
  <c r="AM8" i="11"/>
  <c r="AN8" i="11"/>
  <c r="AO8" i="11"/>
  <c r="C8" i="11"/>
  <c r="E28" i="5"/>
  <c r="H28" i="5"/>
  <c r="W5" i="28" l="1"/>
  <c r="S4" i="28"/>
  <c r="T4" i="28"/>
  <c r="I4" i="28"/>
  <c r="Q4" i="28"/>
  <c r="Y5" i="28"/>
  <c r="AJ4" i="28"/>
  <c r="Q13" i="30"/>
  <c r="F7" i="28"/>
  <c r="O7" i="28" s="1"/>
  <c r="X5" i="28"/>
  <c r="P33" i="30" a="1"/>
  <c r="P33" i="30" s="1"/>
  <c r="P28" i="30" a="1"/>
  <c r="P28" i="30" s="1"/>
  <c r="Q12" i="30"/>
  <c r="G12" i="30" s="1"/>
  <c r="P19" i="30" a="1"/>
  <c r="P19" i="30" s="1"/>
  <c r="P14" i="30" a="1"/>
  <c r="P14" i="30" s="1"/>
  <c r="P36" i="30" a="1"/>
  <c r="P36" i="30" s="1"/>
  <c r="P27" i="30" a="1"/>
  <c r="P27" i="30" s="1"/>
  <c r="P29" i="30" a="1"/>
  <c r="P29" i="30" s="1"/>
  <c r="P34" i="30" a="1"/>
  <c r="P34" i="30" s="1"/>
  <c r="P11" i="30" a="1"/>
  <c r="P11" i="30" s="1"/>
  <c r="G11" i="30" s="1"/>
  <c r="P10" i="30" a="1"/>
  <c r="P10" i="30" s="1"/>
  <c r="G10" i="30" s="1"/>
  <c r="P13" i="30" a="1"/>
  <c r="P13" i="30" s="1"/>
  <c r="P31" i="30" a="1"/>
  <c r="P31" i="30" s="1"/>
  <c r="P21" i="30" a="1"/>
  <c r="P21" i="30" s="1"/>
  <c r="P32" i="30" a="1"/>
  <c r="P32" i="30" s="1"/>
  <c r="P26" i="30" a="1"/>
  <c r="P26" i="30" s="1"/>
  <c r="P20" i="30" a="1"/>
  <c r="P20" i="30" s="1"/>
  <c r="P9" i="30" a="1"/>
  <c r="P9" i="30" s="1"/>
  <c r="G9" i="30" s="1"/>
  <c r="P15" i="30" a="1"/>
  <c r="P15" i="30" s="1"/>
  <c r="P25" i="30" a="1"/>
  <c r="P25" i="30" s="1"/>
  <c r="H4" i="28"/>
  <c r="J4" i="28"/>
  <c r="L4" i="28"/>
  <c r="P4" i="28"/>
  <c r="K4" i="28"/>
  <c r="AH4" i="28"/>
  <c r="AM4" i="28" s="1"/>
  <c r="O6" i="28"/>
  <c r="S6" i="28" s="1"/>
  <c r="Q8" i="30"/>
  <c r="G8" i="30" s="1"/>
  <c r="Q15" i="30"/>
  <c r="AI6" i="28"/>
  <c r="AJ6" i="28" s="1"/>
  <c r="Q14" i="30"/>
  <c r="G14" i="30" s="1"/>
  <c r="P18" i="30" a="1"/>
  <c r="P18" i="30" s="1"/>
  <c r="P24" i="30" a="1"/>
  <c r="P24" i="30" s="1"/>
  <c r="P35" i="30" a="1"/>
  <c r="P35" i="30" s="1"/>
  <c r="P12" i="30" a="1"/>
  <c r="P12" i="30" s="1"/>
  <c r="P17" i="30" a="1"/>
  <c r="P17" i="30" s="1"/>
  <c r="P22" i="30" a="1"/>
  <c r="P22" i="30" s="1"/>
  <c r="P23" i="30" a="1"/>
  <c r="P23" i="30" s="1"/>
  <c r="P8" i="30" a="1"/>
  <c r="P8" i="30" s="1"/>
  <c r="P37" i="30" a="1"/>
  <c r="P37" i="30" s="1"/>
  <c r="P16" i="30" a="1"/>
  <c r="P16" i="30" s="1"/>
  <c r="G16" i="30" s="1"/>
  <c r="P30" i="30" a="1"/>
  <c r="P30" i="30" s="1"/>
  <c r="AD9" i="27" a="1"/>
  <c r="AD9" i="27" s="1"/>
  <c r="AB9" i="27" a="1"/>
  <c r="AB9" i="27" s="1"/>
  <c r="X9" i="27" a="1"/>
  <c r="X9" i="27" s="1"/>
  <c r="T9" i="27" a="1"/>
  <c r="T9" i="27" s="1"/>
  <c r="P9" i="27" a="1"/>
  <c r="P9" i="27" s="1"/>
  <c r="L9" i="27" a="1"/>
  <c r="L9" i="27" s="1"/>
  <c r="H9" i="27" a="1"/>
  <c r="H9" i="27" s="1"/>
  <c r="D9" i="27" a="1"/>
  <c r="D9" i="27" s="1"/>
  <c r="AI9" i="27" a="1"/>
  <c r="AI9" i="27" s="1"/>
  <c r="AE9" i="27" a="1"/>
  <c r="AE9" i="27" s="1"/>
  <c r="AA9" i="27" a="1"/>
  <c r="AA9" i="27" s="1"/>
  <c r="W9" i="27" a="1"/>
  <c r="W9" i="27" s="1"/>
  <c r="S9" i="27" a="1"/>
  <c r="S9" i="27" s="1"/>
  <c r="O9" i="27" a="1"/>
  <c r="O9" i="27" s="1"/>
  <c r="K9" i="27" a="1"/>
  <c r="K9" i="27" s="1"/>
  <c r="G9" i="27" a="1"/>
  <c r="G9" i="27" s="1"/>
  <c r="AC9" i="27" a="1"/>
  <c r="AC9" i="27" s="1"/>
  <c r="AG9" i="27" a="1"/>
  <c r="AG9" i="27" s="1"/>
  <c r="Z9" i="27" a="1"/>
  <c r="Z9" i="27" s="1"/>
  <c r="V9" i="27" a="1"/>
  <c r="V9" i="27" s="1"/>
  <c r="R9" i="27" a="1"/>
  <c r="R9" i="27" s="1"/>
  <c r="N9" i="27" a="1"/>
  <c r="N9" i="27" s="1"/>
  <c r="J9" i="27" a="1"/>
  <c r="J9" i="27" s="1"/>
  <c r="F9" i="27" a="1"/>
  <c r="F9" i="27" s="1"/>
  <c r="B10" i="27"/>
  <c r="AH9" i="27" a="1"/>
  <c r="AH9" i="27" s="1"/>
  <c r="AF9" i="27" a="1"/>
  <c r="AF9" i="27" s="1"/>
  <c r="Y9" i="27" a="1"/>
  <c r="Y9" i="27" s="1"/>
  <c r="U9" i="27" a="1"/>
  <c r="U9" i="27" s="1"/>
  <c r="Q9" i="27" a="1"/>
  <c r="Q9" i="27" s="1"/>
  <c r="M9" i="27" a="1"/>
  <c r="M9" i="27" s="1"/>
  <c r="I9" i="27" a="1"/>
  <c r="I9" i="27" s="1"/>
  <c r="AI7" i="28"/>
  <c r="AF8" i="28"/>
  <c r="Q20" i="30"/>
  <c r="Q21" i="30"/>
  <c r="Q33" i="30"/>
  <c r="Q28" i="30"/>
  <c r="Q29" i="30"/>
  <c r="Q30" i="30"/>
  <c r="Q37" i="30"/>
  <c r="Q22" i="30"/>
  <c r="Q23" i="30"/>
  <c r="Q10" i="30"/>
  <c r="Q24" i="30"/>
  <c r="Q11" i="30"/>
  <c r="Q34" i="30"/>
  <c r="Q25" i="30"/>
  <c r="Q27" i="30"/>
  <c r="Q36" i="30"/>
  <c r="Q16" i="30"/>
  <c r="Q9" i="30"/>
  <c r="Q17" i="30"/>
  <c r="Q26" i="30"/>
  <c r="Q19" i="30"/>
  <c r="Q35" i="30"/>
  <c r="Q31" i="30"/>
  <c r="Q18" i="30"/>
  <c r="Q32" i="30"/>
  <c r="E47" i="29" l="1"/>
  <c r="F8" i="28"/>
  <c r="R6" i="28"/>
  <c r="P6" i="28"/>
  <c r="T6" i="28"/>
  <c r="Q6" i="28"/>
  <c r="C10" i="27"/>
  <c r="AI8" i="28"/>
  <c r="AJ8" i="28" s="1"/>
  <c r="AF9" i="28"/>
  <c r="AJ7" i="28"/>
  <c r="O8" i="28"/>
  <c r="F9" i="28"/>
  <c r="T7" i="28"/>
  <c r="R7" i="28"/>
  <c r="S7" i="28"/>
  <c r="Q7" i="28"/>
  <c r="P7" i="28"/>
  <c r="N6" i="28" l="1"/>
  <c r="AF10" i="27" a="1"/>
  <c r="AF10" i="27" s="1"/>
  <c r="AE10" i="27" a="1"/>
  <c r="AE10" i="27" s="1"/>
  <c r="M10" i="27" a="1"/>
  <c r="M10" i="27" s="1"/>
  <c r="O10" i="27" a="1"/>
  <c r="O10" i="27" s="1"/>
  <c r="D10" i="27" a="1"/>
  <c r="D10" i="27" s="1"/>
  <c r="G10" i="27" a="1"/>
  <c r="G10" i="27" s="1"/>
  <c r="I10" i="27" a="1"/>
  <c r="I10" i="27" s="1"/>
  <c r="U10" i="27" a="1"/>
  <c r="U10" i="27" s="1"/>
  <c r="K10" i="27" a="1"/>
  <c r="K10" i="27" s="1"/>
  <c r="T10" i="27" a="1"/>
  <c r="T10" i="27" s="1"/>
  <c r="V10" i="27" a="1"/>
  <c r="V10" i="27" s="1"/>
  <c r="Z10" i="27" a="1"/>
  <c r="Z10" i="27" s="1"/>
  <c r="R10" i="27" a="1"/>
  <c r="R10" i="27" s="1"/>
  <c r="J10" i="27" a="1"/>
  <c r="J10" i="27" s="1"/>
  <c r="B11" i="27"/>
  <c r="AB10" i="27" a="1"/>
  <c r="AB10" i="27" s="1"/>
  <c r="AI10" i="27" a="1"/>
  <c r="AI10" i="27" s="1"/>
  <c r="Q10" i="27" a="1"/>
  <c r="Q10" i="27" s="1"/>
  <c r="AA10" i="27" a="1"/>
  <c r="AA10" i="27" s="1"/>
  <c r="N10" i="27" a="1"/>
  <c r="N10" i="27" s="1"/>
  <c r="E10" i="27" a="1"/>
  <c r="E10" i="27" s="1"/>
  <c r="W10" i="27" a="1"/>
  <c r="W10" i="27" s="1"/>
  <c r="L10" i="27" a="1"/>
  <c r="L10" i="27" s="1"/>
  <c r="AC10" i="27" a="1"/>
  <c r="AC10" i="27" s="1"/>
  <c r="AD10" i="27" a="1"/>
  <c r="AD10" i="27" s="1"/>
  <c r="F10" i="27" a="1"/>
  <c r="F10" i="27" s="1"/>
  <c r="H10" i="27" a="1"/>
  <c r="H10" i="27" s="1"/>
  <c r="Y10" i="27" a="1"/>
  <c r="Y10" i="27" s="1"/>
  <c r="P10" i="27" a="1"/>
  <c r="P10" i="27" s="1"/>
  <c r="X10" i="27" a="1"/>
  <c r="X10" i="27" s="1"/>
  <c r="S10" i="27" a="1"/>
  <c r="S10" i="27" s="1"/>
  <c r="AH10" i="27" a="1"/>
  <c r="AH10" i="27" s="1"/>
  <c r="AG10" i="27" a="1"/>
  <c r="AG10" i="27" s="1"/>
  <c r="N7" i="28"/>
  <c r="F10" i="28"/>
  <c r="O9" i="28"/>
  <c r="Q8" i="28"/>
  <c r="P8" i="28"/>
  <c r="T8" i="28"/>
  <c r="R8" i="28"/>
  <c r="S8" i="28"/>
  <c r="AI9" i="28"/>
  <c r="AJ9" i="28" s="1"/>
  <c r="AF10" i="28"/>
  <c r="C11" i="27" l="1"/>
  <c r="AF11" i="28"/>
  <c r="AI10" i="28"/>
  <c r="AJ10" i="28" s="1"/>
  <c r="Q9" i="28"/>
  <c r="R9" i="28"/>
  <c r="S9" i="28"/>
  <c r="T9" i="28"/>
  <c r="P9" i="28"/>
  <c r="O10" i="28"/>
  <c r="F11" i="28"/>
  <c r="N8" i="28"/>
  <c r="O11" i="27" l="1" a="1"/>
  <c r="O11" i="27" s="1"/>
  <c r="Y11" i="27" a="1"/>
  <c r="Y11" i="27" s="1"/>
  <c r="AA11" i="27" a="1"/>
  <c r="AA11" i="27" s="1"/>
  <c r="Z11" i="27" a="1"/>
  <c r="Z11" i="27" s="1"/>
  <c r="Q11" i="27" a="1"/>
  <c r="Q11" i="27" s="1"/>
  <c r="K11" i="27" a="1"/>
  <c r="K11" i="27" s="1"/>
  <c r="AG11" i="27" a="1"/>
  <c r="AG11" i="27" s="1"/>
  <c r="AE11" i="27" a="1"/>
  <c r="AE11" i="27" s="1"/>
  <c r="J11" i="27" a="1"/>
  <c r="J11" i="27" s="1"/>
  <c r="L11" i="27" a="1"/>
  <c r="L11" i="27" s="1"/>
  <c r="X11" i="27" a="1"/>
  <c r="X11" i="27" s="1"/>
  <c r="P11" i="27" a="1"/>
  <c r="P11" i="27" s="1"/>
  <c r="G11" i="27" a="1"/>
  <c r="G11" i="27" s="1"/>
  <c r="U11" i="27" a="1"/>
  <c r="U11" i="27" s="1"/>
  <c r="AH11" i="27" a="1"/>
  <c r="AH11" i="27" s="1"/>
  <c r="AB11" i="27" a="1"/>
  <c r="AB11" i="27" s="1"/>
  <c r="B12" i="27"/>
  <c r="H11" i="27" a="1"/>
  <c r="H11" i="27" s="1"/>
  <c r="R11" i="27" a="1"/>
  <c r="R11" i="27" s="1"/>
  <c r="T11" i="27" a="1"/>
  <c r="T11" i="27" s="1"/>
  <c r="N11" i="27" a="1"/>
  <c r="N11" i="27" s="1"/>
  <c r="F11" i="27" a="1"/>
  <c r="F11" i="27" s="1"/>
  <c r="I11" i="27" a="1"/>
  <c r="I11" i="27" s="1"/>
  <c r="AF11" i="27" a="1"/>
  <c r="AF11" i="27" s="1"/>
  <c r="AI11" i="27" a="1"/>
  <c r="AI11" i="27" s="1"/>
  <c r="AD11" i="27" a="1"/>
  <c r="AD11" i="27" s="1"/>
  <c r="W11" i="27" a="1"/>
  <c r="W11" i="27" s="1"/>
  <c r="E11" i="27" a="1"/>
  <c r="E11" i="27" s="1"/>
  <c r="D11" i="27" a="1"/>
  <c r="D11" i="27" s="1"/>
  <c r="V11" i="27" a="1"/>
  <c r="V11" i="27" s="1"/>
  <c r="S11" i="27" a="1"/>
  <c r="S11" i="27" s="1"/>
  <c r="M11" i="27" a="1"/>
  <c r="M11" i="27" s="1"/>
  <c r="AC11" i="27" a="1"/>
  <c r="AC11" i="27" s="1"/>
  <c r="AI11" i="28"/>
  <c r="AJ11" i="28" s="1"/>
  <c r="AF12" i="28"/>
  <c r="N9" i="28"/>
  <c r="F12" i="28"/>
  <c r="O11" i="28"/>
  <c r="T10" i="28"/>
  <c r="R10" i="28"/>
  <c r="Q10" i="28"/>
  <c r="S10" i="28"/>
  <c r="P10" i="28"/>
  <c r="N10" i="28" l="1"/>
  <c r="C12" i="27"/>
  <c r="S11" i="28"/>
  <c r="R11" i="28"/>
  <c r="T11" i="28"/>
  <c r="P11" i="28"/>
  <c r="Q11" i="28"/>
  <c r="O12" i="28"/>
  <c r="F13" i="28"/>
  <c r="AF13" i="28"/>
  <c r="AI12" i="28"/>
  <c r="AJ12" i="28" s="1"/>
  <c r="F12" i="27" l="1" a="1"/>
  <c r="F12" i="27" s="1"/>
  <c r="V12" i="27" a="1"/>
  <c r="V12" i="27" s="1"/>
  <c r="U12" i="27" a="1"/>
  <c r="U12" i="27" s="1"/>
  <c r="E12" i="27" a="1"/>
  <c r="E12" i="27" s="1"/>
  <c r="G12" i="27" a="1"/>
  <c r="G12" i="27" s="1"/>
  <c r="AA12" i="27" a="1"/>
  <c r="AA12" i="27" s="1"/>
  <c r="AI12" i="27" a="1"/>
  <c r="AI12" i="27" s="1"/>
  <c r="S12" i="27" a="1"/>
  <c r="S12" i="27" s="1"/>
  <c r="T12" i="27" a="1"/>
  <c r="T12" i="27" s="1"/>
  <c r="N12" i="27" a="1"/>
  <c r="N12" i="27" s="1"/>
  <c r="X12" i="27" a="1"/>
  <c r="X12" i="27" s="1"/>
  <c r="Y12" i="27" a="1"/>
  <c r="Y12" i="27" s="1"/>
  <c r="P12" i="27" a="1"/>
  <c r="P12" i="27" s="1"/>
  <c r="AH12" i="27" a="1"/>
  <c r="AH12" i="27" s="1"/>
  <c r="AF12" i="27" a="1"/>
  <c r="AF12" i="27" s="1"/>
  <c r="B13" i="27"/>
  <c r="Z12" i="27" a="1"/>
  <c r="Z12" i="27" s="1"/>
  <c r="L12" i="27" a="1"/>
  <c r="L12" i="27" s="1"/>
  <c r="W12" i="27" a="1"/>
  <c r="W12" i="27" s="1"/>
  <c r="R12" i="27" a="1"/>
  <c r="R12" i="27" s="1"/>
  <c r="I12" i="27" a="1"/>
  <c r="I12" i="27" s="1"/>
  <c r="Q12" i="27" a="1"/>
  <c r="Q12" i="27" s="1"/>
  <c r="AD12" i="27" a="1"/>
  <c r="AD12" i="27" s="1"/>
  <c r="AE12" i="27" a="1"/>
  <c r="AE12" i="27" s="1"/>
  <c r="AC12" i="27" a="1"/>
  <c r="AC12" i="27" s="1"/>
  <c r="M12" i="27" a="1"/>
  <c r="M12" i="27" s="1"/>
  <c r="AG12" i="27" a="1"/>
  <c r="AG12" i="27" s="1"/>
  <c r="K12" i="27" a="1"/>
  <c r="K12" i="27" s="1"/>
  <c r="O12" i="27" a="1"/>
  <c r="O12" i="27" s="1"/>
  <c r="H12" i="27" a="1"/>
  <c r="H12" i="27" s="1"/>
  <c r="J12" i="27" a="1"/>
  <c r="J12" i="27" s="1"/>
  <c r="D12" i="27" a="1"/>
  <c r="D12" i="27" s="1"/>
  <c r="AB12" i="27" a="1"/>
  <c r="AB12" i="27" s="1"/>
  <c r="N11" i="28"/>
  <c r="F14" i="28"/>
  <c r="O13" i="28"/>
  <c r="AI13" i="28"/>
  <c r="AJ13" i="28" s="1"/>
  <c r="AF14" i="28"/>
  <c r="S12" i="28"/>
  <c r="R12" i="28"/>
  <c r="Q12" i="28"/>
  <c r="T12" i="28"/>
  <c r="P12" i="28"/>
  <c r="N12" i="28" l="1"/>
  <c r="C13" i="27"/>
  <c r="Q13" i="28"/>
  <c r="R13" i="28"/>
  <c r="T13" i="28"/>
  <c r="P13" i="28"/>
  <c r="S13" i="28"/>
  <c r="O14" i="28"/>
  <c r="F15" i="28"/>
  <c r="AF15" i="28"/>
  <c r="AI14" i="28"/>
  <c r="AJ14" i="28" s="1"/>
  <c r="I13" i="27" l="1" a="1"/>
  <c r="I13" i="27" s="1"/>
  <c r="K13" i="27" a="1"/>
  <c r="K13" i="27" s="1"/>
  <c r="N13" i="27" a="1"/>
  <c r="N13" i="27" s="1"/>
  <c r="Y13" i="27" a="1"/>
  <c r="Y13" i="27" s="1"/>
  <c r="M13" i="27" a="1"/>
  <c r="M13" i="27" s="1"/>
  <c r="U13" i="27" a="1"/>
  <c r="U13" i="27" s="1"/>
  <c r="AI13" i="27" a="1"/>
  <c r="AI13" i="27" s="1"/>
  <c r="AG13" i="27" a="1"/>
  <c r="AG13" i="27" s="1"/>
  <c r="X13" i="27" a="1"/>
  <c r="X13" i="27" s="1"/>
  <c r="Q13" i="27" a="1"/>
  <c r="Q13" i="27" s="1"/>
  <c r="J13" i="27" a="1"/>
  <c r="J13" i="27" s="1"/>
  <c r="AC13" i="27" a="1"/>
  <c r="AC13" i="27" s="1"/>
  <c r="F13" i="27" a="1"/>
  <c r="F13" i="27" s="1"/>
  <c r="L13" i="27" a="1"/>
  <c r="L13" i="27" s="1"/>
  <c r="AA13" i="27" a="1"/>
  <c r="AA13" i="27" s="1"/>
  <c r="AB13" i="27" a="1"/>
  <c r="AB13" i="27" s="1"/>
  <c r="B14" i="27"/>
  <c r="P13" i="27" a="1"/>
  <c r="P13" i="27" s="1"/>
  <c r="W13" i="27" a="1"/>
  <c r="W13" i="27" s="1"/>
  <c r="S13" i="27" a="1"/>
  <c r="S13" i="27" s="1"/>
  <c r="AD13" i="27" a="1"/>
  <c r="AD13" i="27" s="1"/>
  <c r="E13" i="27" a="1"/>
  <c r="E13" i="27" s="1"/>
  <c r="O13" i="27" a="1"/>
  <c r="O13" i="27" s="1"/>
  <c r="D13" i="27" a="1"/>
  <c r="D13" i="27" s="1"/>
  <c r="AF13" i="27" a="1"/>
  <c r="AF13" i="27" s="1"/>
  <c r="R13" i="27" a="1"/>
  <c r="R13" i="27" s="1"/>
  <c r="H13" i="27" a="1"/>
  <c r="H13" i="27" s="1"/>
  <c r="Z13" i="27" a="1"/>
  <c r="Z13" i="27" s="1"/>
  <c r="AH13" i="27" a="1"/>
  <c r="AH13" i="27" s="1"/>
  <c r="T13" i="27" a="1"/>
  <c r="T13" i="27" s="1"/>
  <c r="AE13" i="27" a="1"/>
  <c r="AE13" i="27" s="1"/>
  <c r="V13" i="27" a="1"/>
  <c r="V13" i="27" s="1"/>
  <c r="G13" i="27" a="1"/>
  <c r="G13" i="27" s="1"/>
  <c r="N13" i="28"/>
  <c r="O15" i="28"/>
  <c r="F16" i="28"/>
  <c r="AI15" i="28"/>
  <c r="AJ15" i="28" s="1"/>
  <c r="AF16" i="28"/>
  <c r="Q14" i="28"/>
  <c r="T14" i="28"/>
  <c r="R14" i="28"/>
  <c r="P14" i="28"/>
  <c r="S14" i="28"/>
  <c r="N14" i="28" l="1"/>
  <c r="C14" i="27"/>
  <c r="O16" i="28"/>
  <c r="F17" i="28"/>
  <c r="S15" i="28"/>
  <c r="R15" i="28"/>
  <c r="T15" i="28"/>
  <c r="P15" i="28"/>
  <c r="Q15" i="28"/>
  <c r="AI16" i="28"/>
  <c r="AJ16" i="28" s="1"/>
  <c r="AF17" i="28"/>
  <c r="D14" i="27" l="1" a="1"/>
  <c r="D14" i="27" s="1"/>
  <c r="F14" i="27" a="1"/>
  <c r="F14" i="27" s="1"/>
  <c r="G14" i="27" a="1"/>
  <c r="G14" i="27" s="1"/>
  <c r="Z14" i="27" a="1"/>
  <c r="Z14" i="27" s="1"/>
  <c r="E14" i="27" a="1"/>
  <c r="E14" i="27" s="1"/>
  <c r="L14" i="27" a="1"/>
  <c r="L14" i="27" s="1"/>
  <c r="AC14" i="27" a="1"/>
  <c r="AC14" i="27" s="1"/>
  <c r="AB14" i="27" a="1"/>
  <c r="AB14" i="27" s="1"/>
  <c r="S14" i="27" a="1"/>
  <c r="S14" i="27" s="1"/>
  <c r="R14" i="27" a="1"/>
  <c r="R14" i="27" s="1"/>
  <c r="O14" i="27" a="1"/>
  <c r="O14" i="27" s="1"/>
  <c r="AE14" i="27" a="1"/>
  <c r="AE14" i="27" s="1"/>
  <c r="Y14" i="27" a="1"/>
  <c r="Y14" i="27" s="1"/>
  <c r="AA14" i="27" a="1"/>
  <c r="AA14" i="27" s="1"/>
  <c r="T14" i="27" a="1"/>
  <c r="T14" i="27" s="1"/>
  <c r="AI14" i="27" a="1"/>
  <c r="AI14" i="27" s="1"/>
  <c r="J14" i="27" a="1"/>
  <c r="J14" i="27" s="1"/>
  <c r="X14" i="27" a="1"/>
  <c r="X14" i="27" s="1"/>
  <c r="U14" i="27" a="1"/>
  <c r="U14" i="27" s="1"/>
  <c r="AG14" i="27" a="1"/>
  <c r="AG14" i="27" s="1"/>
  <c r="W14" i="27" a="1"/>
  <c r="W14" i="27" s="1"/>
  <c r="P14" i="27" a="1"/>
  <c r="P14" i="27" s="1"/>
  <c r="K14" i="27" a="1"/>
  <c r="K14" i="27" s="1"/>
  <c r="AH14" i="27" a="1"/>
  <c r="AH14" i="27" s="1"/>
  <c r="M14" i="27" a="1"/>
  <c r="M14" i="27" s="1"/>
  <c r="I14" i="27" a="1"/>
  <c r="I14" i="27" s="1"/>
  <c r="N14" i="27" a="1"/>
  <c r="N14" i="27" s="1"/>
  <c r="AD14" i="27" a="1"/>
  <c r="AD14" i="27" s="1"/>
  <c r="V14" i="27" a="1"/>
  <c r="V14" i="27" s="1"/>
  <c r="AF14" i="27" a="1"/>
  <c r="AF14" i="27" s="1"/>
  <c r="B15" i="27"/>
  <c r="C15" i="27" s="1"/>
  <c r="Q14" i="27" a="1"/>
  <c r="Q14" i="27" s="1"/>
  <c r="H14" i="27" a="1"/>
  <c r="H14" i="27" s="1"/>
  <c r="AF18" i="28"/>
  <c r="AI17" i="28"/>
  <c r="AJ17" i="28" s="1"/>
  <c r="F18" i="28"/>
  <c r="O17" i="28"/>
  <c r="N15" i="28"/>
  <c r="S16" i="28"/>
  <c r="T16" i="28"/>
  <c r="P16" i="28"/>
  <c r="Q16" i="28"/>
  <c r="R16" i="28"/>
  <c r="N16" i="28" l="1"/>
  <c r="B16" i="27"/>
  <c r="C16" i="27" s="1"/>
  <c r="E15" i="27" a="1"/>
  <c r="E15" i="27" s="1"/>
  <c r="T15" i="27" a="1"/>
  <c r="T15" i="27" s="1"/>
  <c r="Y15" i="27" a="1"/>
  <c r="Y15" i="27" s="1"/>
  <c r="J15" i="27" a="1"/>
  <c r="J15" i="27" s="1"/>
  <c r="H15" i="27" a="1"/>
  <c r="H15" i="27" s="1"/>
  <c r="N15" i="27" a="1"/>
  <c r="N15" i="27" s="1"/>
  <c r="W15" i="27" a="1"/>
  <c r="W15" i="27" s="1"/>
  <c r="P15" i="27" a="1"/>
  <c r="P15" i="27" s="1"/>
  <c r="O15" i="27" a="1"/>
  <c r="O15" i="27" s="1"/>
  <c r="L15" i="27" a="1"/>
  <c r="L15" i="27" s="1"/>
  <c r="AC15" i="27" a="1"/>
  <c r="AC15" i="27" s="1"/>
  <c r="K15" i="27" a="1"/>
  <c r="K15" i="27" s="1"/>
  <c r="I15" i="27" a="1"/>
  <c r="I15" i="27" s="1"/>
  <c r="D15" i="27" a="1"/>
  <c r="D15" i="27" s="1"/>
  <c r="AG15" i="27" a="1"/>
  <c r="AG15" i="27" s="1"/>
  <c r="V15" i="27" a="1"/>
  <c r="V15" i="27" s="1"/>
  <c r="AD15" i="27" a="1"/>
  <c r="AD15" i="27" s="1"/>
  <c r="X15" i="27" a="1"/>
  <c r="X15" i="27" s="1"/>
  <c r="AA15" i="27" a="1"/>
  <c r="AA15" i="27" s="1"/>
  <c r="AI15" i="27" a="1"/>
  <c r="AI15" i="27" s="1"/>
  <c r="AB15" i="27" a="1"/>
  <c r="AB15" i="27" s="1"/>
  <c r="Z15" i="27" a="1"/>
  <c r="Z15" i="27" s="1"/>
  <c r="S15" i="27" a="1"/>
  <c r="S15" i="27" s="1"/>
  <c r="F15" i="27" a="1"/>
  <c r="F15" i="27" s="1"/>
  <c r="AF15" i="27" a="1"/>
  <c r="AF15" i="27" s="1"/>
  <c r="U15" i="27" a="1"/>
  <c r="U15" i="27" s="1"/>
  <c r="G15" i="27" a="1"/>
  <c r="G15" i="27" s="1"/>
  <c r="M15" i="27" a="1"/>
  <c r="M15" i="27" s="1"/>
  <c r="AH15" i="27" a="1"/>
  <c r="AH15" i="27" s="1"/>
  <c r="Q15" i="27" a="1"/>
  <c r="Q15" i="27" s="1"/>
  <c r="AE15" i="27" a="1"/>
  <c r="AE15" i="27" s="1"/>
  <c r="R15" i="27" a="1"/>
  <c r="R15" i="27" s="1"/>
  <c r="Q17" i="28"/>
  <c r="R17" i="28"/>
  <c r="S17" i="28"/>
  <c r="T17" i="28"/>
  <c r="P17" i="28"/>
  <c r="F19" i="28"/>
  <c r="O18" i="28"/>
  <c r="AI18" i="28"/>
  <c r="AJ18" i="28" s="1"/>
  <c r="AF19" i="28"/>
  <c r="B17" i="27" l="1"/>
  <c r="C17" i="27" s="1"/>
  <c r="R16" i="27" a="1"/>
  <c r="R16" i="27" s="1"/>
  <c r="Y16" i="27" a="1"/>
  <c r="Y16" i="27" s="1"/>
  <c r="G16" i="27" a="1"/>
  <c r="G16" i="27" s="1"/>
  <c r="P16" i="27" a="1"/>
  <c r="P16" i="27" s="1"/>
  <c r="AI16" i="27" a="1"/>
  <c r="AI16" i="27" s="1"/>
  <c r="AE16" i="27" a="1"/>
  <c r="AE16" i="27" s="1"/>
  <c r="Z16" i="27" a="1"/>
  <c r="Z16" i="27" s="1"/>
  <c r="W16" i="27" a="1"/>
  <c r="W16" i="27" s="1"/>
  <c r="E16" i="27" a="1"/>
  <c r="E16" i="27" s="1"/>
  <c r="AD16" i="27" a="1"/>
  <c r="AD16" i="27" s="1"/>
  <c r="AH16" i="27" a="1"/>
  <c r="AH16" i="27" s="1"/>
  <c r="U16" i="27" a="1"/>
  <c r="U16" i="27" s="1"/>
  <c r="K16" i="27" a="1"/>
  <c r="K16" i="27" s="1"/>
  <c r="H16" i="27" a="1"/>
  <c r="H16" i="27" s="1"/>
  <c r="I16" i="27" a="1"/>
  <c r="I16" i="27" s="1"/>
  <c r="S16" i="27" a="1"/>
  <c r="S16" i="27" s="1"/>
  <c r="M16" i="27" a="1"/>
  <c r="M16" i="27" s="1"/>
  <c r="Q16" i="27" a="1"/>
  <c r="Q16" i="27" s="1"/>
  <c r="L16" i="27" a="1"/>
  <c r="L16" i="27" s="1"/>
  <c r="AC16" i="27" a="1"/>
  <c r="AC16" i="27" s="1"/>
  <c r="AG16" i="27" a="1"/>
  <c r="AG16" i="27" s="1"/>
  <c r="F16" i="27" a="1"/>
  <c r="F16" i="27" s="1"/>
  <c r="T16" i="27" a="1"/>
  <c r="T16" i="27" s="1"/>
  <c r="N16" i="27" a="1"/>
  <c r="N16" i="27" s="1"/>
  <c r="J16" i="27" a="1"/>
  <c r="J16" i="27" s="1"/>
  <c r="AB16" i="27" a="1"/>
  <c r="AB16" i="27" s="1"/>
  <c r="X16" i="27" a="1"/>
  <c r="X16" i="27" s="1"/>
  <c r="D16" i="27" a="1"/>
  <c r="D16" i="27" s="1"/>
  <c r="V16" i="27" a="1"/>
  <c r="V16" i="27" s="1"/>
  <c r="O16" i="27" a="1"/>
  <c r="O16" i="27" s="1"/>
  <c r="AA16" i="27" a="1"/>
  <c r="AA16" i="27" s="1"/>
  <c r="AF16" i="27" a="1"/>
  <c r="AF16" i="27" s="1"/>
  <c r="Q18" i="28"/>
  <c r="T18" i="28"/>
  <c r="R18" i="28"/>
  <c r="P18" i="28"/>
  <c r="S18" i="28"/>
  <c r="N17" i="28"/>
  <c r="F20" i="28"/>
  <c r="O19" i="28"/>
  <c r="AI19" i="28"/>
  <c r="AJ19" i="28" s="1"/>
  <c r="AF20" i="28"/>
  <c r="N18" i="28" l="1"/>
  <c r="T17" i="27" a="1"/>
  <c r="T17" i="27" s="1"/>
  <c r="R17" i="27" a="1"/>
  <c r="R17" i="27" s="1"/>
  <c r="AA17" i="27" a="1"/>
  <c r="AA17" i="27" s="1"/>
  <c r="U17" i="27" a="1"/>
  <c r="U17" i="27" s="1"/>
  <c r="G17" i="27" a="1"/>
  <c r="G17" i="27" s="1"/>
  <c r="Y17" i="27" a="1"/>
  <c r="Y17" i="27" s="1"/>
  <c r="AC17" i="27" a="1"/>
  <c r="AC17" i="27" s="1"/>
  <c r="AE17" i="27" a="1"/>
  <c r="AE17" i="27" s="1"/>
  <c r="P17" i="27" a="1"/>
  <c r="P17" i="27" s="1"/>
  <c r="Z17" i="27" a="1"/>
  <c r="Z17" i="27" s="1"/>
  <c r="D17" i="27" a="1"/>
  <c r="D17" i="27" s="1"/>
  <c r="Q17" i="27" a="1"/>
  <c r="Q17" i="27" s="1"/>
  <c r="H17" i="27" a="1"/>
  <c r="H17" i="27" s="1"/>
  <c r="N17" i="27" a="1"/>
  <c r="N17" i="27" s="1"/>
  <c r="AI17" i="27" a="1"/>
  <c r="AI17" i="27" s="1"/>
  <c r="AG17" i="27" a="1"/>
  <c r="AG17" i="27" s="1"/>
  <c r="B18" i="27"/>
  <c r="C18" i="27" s="1"/>
  <c r="M17" i="27" a="1"/>
  <c r="M17" i="27" s="1"/>
  <c r="J17" i="27" a="1"/>
  <c r="J17" i="27" s="1"/>
  <c r="S17" i="27" a="1"/>
  <c r="S17" i="27" s="1"/>
  <c r="L17" i="27" a="1"/>
  <c r="L17" i="27" s="1"/>
  <c r="W17" i="27" a="1"/>
  <c r="W17" i="27" s="1"/>
  <c r="I17" i="27" a="1"/>
  <c r="I17" i="27" s="1"/>
  <c r="AB17" i="27" a="1"/>
  <c r="AB17" i="27" s="1"/>
  <c r="AD17" i="27" a="1"/>
  <c r="AD17" i="27" s="1"/>
  <c r="F17" i="27" a="1"/>
  <c r="F17" i="27" s="1"/>
  <c r="AH17" i="27" a="1"/>
  <c r="AH17" i="27" s="1"/>
  <c r="V17" i="27" a="1"/>
  <c r="V17" i="27" s="1"/>
  <c r="X17" i="27" a="1"/>
  <c r="X17" i="27" s="1"/>
  <c r="K17" i="27" a="1"/>
  <c r="K17" i="27" s="1"/>
  <c r="O17" i="27" a="1"/>
  <c r="O17" i="27" s="1"/>
  <c r="AF17" i="27" a="1"/>
  <c r="AF17" i="27" s="1"/>
  <c r="E17" i="27" a="1"/>
  <c r="E17" i="27" s="1"/>
  <c r="AI20" i="28"/>
  <c r="AJ20" i="28" s="1"/>
  <c r="AF21" i="28"/>
  <c r="T19" i="28"/>
  <c r="R19" i="28"/>
  <c r="S19" i="28"/>
  <c r="Q19" i="28"/>
  <c r="P19" i="28"/>
  <c r="O20" i="28"/>
  <c r="F21" i="28"/>
  <c r="N19" i="28" l="1"/>
  <c r="O18" i="27" a="1"/>
  <c r="O18" i="27" s="1"/>
  <c r="J18" i="27" a="1"/>
  <c r="J18" i="27" s="1"/>
  <c r="S18" i="27" a="1"/>
  <c r="S18" i="27" s="1"/>
  <c r="U18" i="27" a="1"/>
  <c r="U18" i="27" s="1"/>
  <c r="I18" i="27" a="1"/>
  <c r="I18" i="27" s="1"/>
  <c r="F18" i="27" a="1"/>
  <c r="F18" i="27" s="1"/>
  <c r="AG18" i="27" a="1"/>
  <c r="AG18" i="27" s="1"/>
  <c r="AB18" i="27" a="1"/>
  <c r="AB18" i="27" s="1"/>
  <c r="T18" i="27" a="1"/>
  <c r="T18" i="27" s="1"/>
  <c r="Q18" i="27" a="1"/>
  <c r="Q18" i="27" s="1"/>
  <c r="L18" i="27" a="1"/>
  <c r="L18" i="27" s="1"/>
  <c r="N18" i="27" a="1"/>
  <c r="N18" i="27" s="1"/>
  <c r="Z18" i="27" a="1"/>
  <c r="Z18" i="27" s="1"/>
  <c r="X18" i="27" a="1"/>
  <c r="X18" i="27" s="1"/>
  <c r="AC18" i="27" a="1"/>
  <c r="AC18" i="27" s="1"/>
  <c r="AF18" i="27" a="1"/>
  <c r="AF18" i="27" s="1"/>
  <c r="B19" i="27"/>
  <c r="C19" i="27" s="1"/>
  <c r="H18" i="27" a="1"/>
  <c r="H18" i="27" s="1"/>
  <c r="D18" i="27" a="1"/>
  <c r="D18" i="27" s="1"/>
  <c r="K18" i="27" a="1"/>
  <c r="K18" i="27" s="1"/>
  <c r="M18" i="27" a="1"/>
  <c r="M18" i="27" s="1"/>
  <c r="Y18" i="27" a="1"/>
  <c r="Y18" i="27" s="1"/>
  <c r="R18" i="27" a="1"/>
  <c r="R18" i="27" s="1"/>
  <c r="AE18" i="27" a="1"/>
  <c r="AE18" i="27" s="1"/>
  <c r="AI18" i="27" a="1"/>
  <c r="AI18" i="27" s="1"/>
  <c r="V18" i="27" a="1"/>
  <c r="V18" i="27" s="1"/>
  <c r="AH18" i="27" a="1"/>
  <c r="AH18" i="27" s="1"/>
  <c r="AA18" i="27" a="1"/>
  <c r="AA18" i="27" s="1"/>
  <c r="P18" i="27" a="1"/>
  <c r="P18" i="27" s="1"/>
  <c r="W18" i="27" a="1"/>
  <c r="W18" i="27" s="1"/>
  <c r="E18" i="27" a="1"/>
  <c r="E18" i="27" s="1"/>
  <c r="G18" i="27" a="1"/>
  <c r="G18" i="27" s="1"/>
  <c r="AD18" i="27" a="1"/>
  <c r="AD18" i="27" s="1"/>
  <c r="Q20" i="28"/>
  <c r="T20" i="28"/>
  <c r="R20" i="28"/>
  <c r="P20" i="28"/>
  <c r="S20" i="28"/>
  <c r="O21" i="28"/>
  <c r="F22" i="28"/>
  <c r="AF22" i="28"/>
  <c r="AI21" i="28"/>
  <c r="AJ21" i="28" s="1"/>
  <c r="N20" i="28" l="1"/>
  <c r="B20" i="27"/>
  <c r="C20" i="27" s="1"/>
  <c r="O19" i="27" a="1"/>
  <c r="O19" i="27" s="1"/>
  <c r="Q19" i="27" a="1"/>
  <c r="Q19" i="27" s="1"/>
  <c r="T19" i="27" a="1"/>
  <c r="T19" i="27" s="1"/>
  <c r="W19" i="27" a="1"/>
  <c r="W19" i="27" s="1"/>
  <c r="S19" i="27" a="1"/>
  <c r="S19" i="27" s="1"/>
  <c r="J19" i="27" a="1"/>
  <c r="J19" i="27" s="1"/>
  <c r="AI19" i="27" a="1"/>
  <c r="AI19" i="27" s="1"/>
  <c r="AC19" i="27" a="1"/>
  <c r="AC19" i="27" s="1"/>
  <c r="V19" i="27" a="1"/>
  <c r="V19" i="27" s="1"/>
  <c r="X19" i="27" a="1"/>
  <c r="X19" i="27" s="1"/>
  <c r="M19" i="27" a="1"/>
  <c r="M19" i="27" s="1"/>
  <c r="G19" i="27" a="1"/>
  <c r="G19" i="27" s="1"/>
  <c r="Y19" i="27" a="1"/>
  <c r="Y19" i="27" s="1"/>
  <c r="AA19" i="27" a="1"/>
  <c r="AA19" i="27" s="1"/>
  <c r="AB19" i="27" a="1"/>
  <c r="AB19" i="27" s="1"/>
  <c r="AE19" i="27" a="1"/>
  <c r="AE19" i="27" s="1"/>
  <c r="I19" i="27" a="1"/>
  <c r="I19" i="27" s="1"/>
  <c r="K19" i="27" a="1"/>
  <c r="K19" i="27" s="1"/>
  <c r="L19" i="27" a="1"/>
  <c r="L19" i="27" s="1"/>
  <c r="F19" i="27" a="1"/>
  <c r="F19" i="27" s="1"/>
  <c r="R19" i="27" a="1"/>
  <c r="R19" i="27" s="1"/>
  <c r="Z19" i="27" a="1"/>
  <c r="Z19" i="27" s="1"/>
  <c r="AG19" i="27" a="1"/>
  <c r="AG19" i="27" s="1"/>
  <c r="AH19" i="27" a="1"/>
  <c r="AH19" i="27" s="1"/>
  <c r="N19" i="27" a="1"/>
  <c r="N19" i="27" s="1"/>
  <c r="AF19" i="27" a="1"/>
  <c r="AF19" i="27" s="1"/>
  <c r="E19" i="27" a="1"/>
  <c r="E19" i="27" s="1"/>
  <c r="H19" i="27" a="1"/>
  <c r="H19" i="27" s="1"/>
  <c r="U19" i="27" a="1"/>
  <c r="U19" i="27" s="1"/>
  <c r="P19" i="27" a="1"/>
  <c r="P19" i="27" s="1"/>
  <c r="AD19" i="27" a="1"/>
  <c r="AD19" i="27" s="1"/>
  <c r="D19" i="27" a="1"/>
  <c r="D19" i="27" s="1"/>
  <c r="O22" i="28"/>
  <c r="F23" i="28"/>
  <c r="S21" i="28"/>
  <c r="Q21" i="28"/>
  <c r="R21" i="28"/>
  <c r="P21" i="28"/>
  <c r="T21" i="28"/>
  <c r="AI22" i="28"/>
  <c r="AJ22" i="28" s="1"/>
  <c r="AF23" i="28"/>
  <c r="B21" i="27" l="1"/>
  <c r="C21" i="27" s="1"/>
  <c r="P20" i="27" a="1"/>
  <c r="P20" i="27" s="1"/>
  <c r="D20" i="27" a="1"/>
  <c r="D20" i="27" s="1"/>
  <c r="N20" i="27" a="1"/>
  <c r="N20" i="27" s="1"/>
  <c r="H20" i="27" a="1"/>
  <c r="H20" i="27" s="1"/>
  <c r="L20" i="27" a="1"/>
  <c r="L20" i="27" s="1"/>
  <c r="V20" i="27" a="1"/>
  <c r="V20" i="27" s="1"/>
  <c r="M20" i="27" a="1"/>
  <c r="M20" i="27" s="1"/>
  <c r="G20" i="27" a="1"/>
  <c r="G20" i="27" s="1"/>
  <c r="X20" i="27" a="1"/>
  <c r="X20" i="27" s="1"/>
  <c r="Q20" i="27" a="1"/>
  <c r="Q20" i="27" s="1"/>
  <c r="J20" i="27" a="1"/>
  <c r="J20" i="27" s="1"/>
  <c r="R20" i="27" a="1"/>
  <c r="R20" i="27" s="1"/>
  <c r="E20" i="27" a="1"/>
  <c r="E20" i="27" s="1"/>
  <c r="W20" i="27" a="1"/>
  <c r="W20" i="27" s="1"/>
  <c r="AA20" i="27" a="1"/>
  <c r="AA20" i="27" s="1"/>
  <c r="Z20" i="27" a="1"/>
  <c r="Z20" i="27" s="1"/>
  <c r="K20" i="27" a="1"/>
  <c r="K20" i="27" s="1"/>
  <c r="AC20" i="27" a="1"/>
  <c r="AC20" i="27" s="1"/>
  <c r="AF20" i="27" a="1"/>
  <c r="AF20" i="27" s="1"/>
  <c r="AE20" i="27" a="1"/>
  <c r="AE20" i="27" s="1"/>
  <c r="AI20" i="27" a="1"/>
  <c r="AI20" i="27" s="1"/>
  <c r="F20" i="27" a="1"/>
  <c r="F20" i="27" s="1"/>
  <c r="S20" i="27" a="1"/>
  <c r="S20" i="27" s="1"/>
  <c r="T20" i="27" a="1"/>
  <c r="T20" i="27" s="1"/>
  <c r="AG20" i="27" a="1"/>
  <c r="AG20" i="27" s="1"/>
  <c r="Y20" i="27" a="1"/>
  <c r="Y20" i="27" s="1"/>
  <c r="I20" i="27" a="1"/>
  <c r="I20" i="27" s="1"/>
  <c r="AB20" i="27" a="1"/>
  <c r="AB20" i="27" s="1"/>
  <c r="AH20" i="27" a="1"/>
  <c r="AH20" i="27" s="1"/>
  <c r="U20" i="27" a="1"/>
  <c r="U20" i="27" s="1"/>
  <c r="AD20" i="27" a="1"/>
  <c r="AD20" i="27" s="1"/>
  <c r="O20" i="27" a="1"/>
  <c r="O20" i="27" s="1"/>
  <c r="AI23" i="28"/>
  <c r="AJ23" i="28" s="1"/>
  <c r="AF24" i="28"/>
  <c r="F24" i="28"/>
  <c r="O23" i="28"/>
  <c r="P22" i="28"/>
  <c r="T22" i="28"/>
  <c r="Q22" i="28"/>
  <c r="R22" i="28"/>
  <c r="S22" i="28"/>
  <c r="N21" i="28"/>
  <c r="N22" i="28" l="1"/>
  <c r="B22" i="27"/>
  <c r="C22" i="27" s="1"/>
  <c r="T21" i="27" a="1"/>
  <c r="T21" i="27" s="1"/>
  <c r="W21" i="27" a="1"/>
  <c r="W21" i="27" s="1"/>
  <c r="U21" i="27" a="1"/>
  <c r="U21" i="27" s="1"/>
  <c r="S21" i="27" a="1"/>
  <c r="S21" i="27" s="1"/>
  <c r="F21" i="27" a="1"/>
  <c r="F21" i="27" s="1"/>
  <c r="H21" i="27" a="1"/>
  <c r="H21" i="27" s="1"/>
  <c r="AD21" i="27" a="1"/>
  <c r="AD21" i="27" s="1"/>
  <c r="AC21" i="27" a="1"/>
  <c r="AC21" i="27" s="1"/>
  <c r="P21" i="27" a="1"/>
  <c r="P21" i="27" s="1"/>
  <c r="Z21" i="27" a="1"/>
  <c r="Z21" i="27" s="1"/>
  <c r="AF21" i="27" a="1"/>
  <c r="AF21" i="27" s="1"/>
  <c r="AI21" i="27" a="1"/>
  <c r="AI21" i="27" s="1"/>
  <c r="E21" i="27" a="1"/>
  <c r="E21" i="27" s="1"/>
  <c r="N21" i="27" a="1"/>
  <c r="N21" i="27" s="1"/>
  <c r="X21" i="27" a="1"/>
  <c r="X21" i="27" s="1"/>
  <c r="J21" i="27" a="1"/>
  <c r="J21" i="27" s="1"/>
  <c r="K21" i="27" a="1"/>
  <c r="K21" i="27" s="1"/>
  <c r="V21" i="27" a="1"/>
  <c r="V21" i="27" s="1"/>
  <c r="AA21" i="27" a="1"/>
  <c r="AA21" i="27" s="1"/>
  <c r="AH21" i="27" a="1"/>
  <c r="AH21" i="27" s="1"/>
  <c r="M21" i="27" a="1"/>
  <c r="M21" i="27" s="1"/>
  <c r="G21" i="27" a="1"/>
  <c r="G21" i="27" s="1"/>
  <c r="R21" i="27" a="1"/>
  <c r="R21" i="27" s="1"/>
  <c r="O21" i="27" a="1"/>
  <c r="O21" i="27" s="1"/>
  <c r="AB21" i="27" a="1"/>
  <c r="AB21" i="27" s="1"/>
  <c r="AE21" i="27" a="1"/>
  <c r="AE21" i="27" s="1"/>
  <c r="I21" i="27" a="1"/>
  <c r="I21" i="27" s="1"/>
  <c r="AG21" i="27" a="1"/>
  <c r="AG21" i="27" s="1"/>
  <c r="Y21" i="27" a="1"/>
  <c r="Y21" i="27" s="1"/>
  <c r="D21" i="27" a="1"/>
  <c r="D21" i="27" s="1"/>
  <c r="Q21" i="27" a="1"/>
  <c r="Q21" i="27" s="1"/>
  <c r="L21" i="27" a="1"/>
  <c r="L21" i="27" s="1"/>
  <c r="S23" i="28"/>
  <c r="R23" i="28"/>
  <c r="T23" i="28"/>
  <c r="P23" i="28"/>
  <c r="Q23" i="28"/>
  <c r="O24" i="28"/>
  <c r="F25" i="28"/>
  <c r="AI24" i="28"/>
  <c r="AJ24" i="28" s="1"/>
  <c r="AF25" i="28"/>
  <c r="N23" i="28" l="1"/>
  <c r="B23" i="27"/>
  <c r="C23" i="27" s="1"/>
  <c r="N22" i="27" a="1"/>
  <c r="N22" i="27" s="1"/>
  <c r="I22" i="27" a="1"/>
  <c r="I22" i="27" s="1"/>
  <c r="D22" i="27" a="1"/>
  <c r="D22" i="27" s="1"/>
  <c r="Z22" i="27" a="1"/>
  <c r="Z22" i="27" s="1"/>
  <c r="U22" i="27" a="1"/>
  <c r="U22" i="27" s="1"/>
  <c r="Q22" i="27" a="1"/>
  <c r="Q22" i="27" s="1"/>
  <c r="AG22" i="27" a="1"/>
  <c r="AG22" i="27" s="1"/>
  <c r="AC22" i="27" a="1"/>
  <c r="AC22" i="27" s="1"/>
  <c r="X22" i="27" a="1"/>
  <c r="X22" i="27" s="1"/>
  <c r="S22" i="27" a="1"/>
  <c r="S22" i="27" s="1"/>
  <c r="AE22" i="27" a="1"/>
  <c r="AE22" i="27" s="1"/>
  <c r="AI22" i="27" a="1"/>
  <c r="AI22" i="27" s="1"/>
  <c r="H22" i="27" a="1"/>
  <c r="H22" i="27" s="1"/>
  <c r="G22" i="27" a="1"/>
  <c r="G22" i="27" s="1"/>
  <c r="L22" i="27" a="1"/>
  <c r="L22" i="27" s="1"/>
  <c r="E22" i="27" a="1"/>
  <c r="E22" i="27" s="1"/>
  <c r="O22" i="27" a="1"/>
  <c r="O22" i="27" s="1"/>
  <c r="V22" i="27" a="1"/>
  <c r="V22" i="27" s="1"/>
  <c r="J22" i="27" a="1"/>
  <c r="J22" i="27" s="1"/>
  <c r="AH22" i="27" a="1"/>
  <c r="AH22" i="27" s="1"/>
  <c r="P22" i="27" a="1"/>
  <c r="P22" i="27" s="1"/>
  <c r="K22" i="27" a="1"/>
  <c r="K22" i="27" s="1"/>
  <c r="W22" i="27" a="1"/>
  <c r="W22" i="27" s="1"/>
  <c r="AF22" i="27" a="1"/>
  <c r="AF22" i="27" s="1"/>
  <c r="AB22" i="27" a="1"/>
  <c r="AB22" i="27" s="1"/>
  <c r="AA22" i="27" a="1"/>
  <c r="AA22" i="27" s="1"/>
  <c r="AD22" i="27" a="1"/>
  <c r="AD22" i="27" s="1"/>
  <c r="M22" i="27" a="1"/>
  <c r="M22" i="27" s="1"/>
  <c r="R22" i="27" a="1"/>
  <c r="R22" i="27" s="1"/>
  <c r="T22" i="27" a="1"/>
  <c r="T22" i="27" s="1"/>
  <c r="Y22" i="27" a="1"/>
  <c r="Y22" i="27" s="1"/>
  <c r="F22" i="27" a="1"/>
  <c r="F22" i="27" s="1"/>
  <c r="AF26" i="28"/>
  <c r="AI25" i="28"/>
  <c r="AJ25" i="28" s="1"/>
  <c r="F26" i="28"/>
  <c r="O25" i="28"/>
  <c r="R24" i="28"/>
  <c r="Q24" i="28"/>
  <c r="S24" i="28"/>
  <c r="P24" i="28"/>
  <c r="T24" i="28"/>
  <c r="B24" i="27" l="1"/>
  <c r="C24" i="27" s="1"/>
  <c r="E23" i="27" a="1"/>
  <c r="E23" i="27" s="1"/>
  <c r="F23" i="27" a="1"/>
  <c r="F23" i="27" s="1"/>
  <c r="V23" i="27" a="1"/>
  <c r="V23" i="27" s="1"/>
  <c r="P23" i="27" a="1"/>
  <c r="P23" i="27" s="1"/>
  <c r="J23" i="27" a="1"/>
  <c r="J23" i="27" s="1"/>
  <c r="L23" i="27" a="1"/>
  <c r="L23" i="27" s="1"/>
  <c r="AI23" i="27" a="1"/>
  <c r="AI23" i="27" s="1"/>
  <c r="AG23" i="27" a="1"/>
  <c r="AG23" i="27" s="1"/>
  <c r="Z23" i="27" a="1"/>
  <c r="Z23" i="27" s="1"/>
  <c r="H23" i="27" a="1"/>
  <c r="H23" i="27" s="1"/>
  <c r="AB23" i="27" a="1"/>
  <c r="AB23" i="27" s="1"/>
  <c r="AH23" i="27" a="1"/>
  <c r="AH23" i="27" s="1"/>
  <c r="D23" i="27" a="1"/>
  <c r="D23" i="27" s="1"/>
  <c r="R23" i="27" a="1"/>
  <c r="R23" i="27" s="1"/>
  <c r="G23" i="27" a="1"/>
  <c r="G23" i="27" s="1"/>
  <c r="W23" i="27" a="1"/>
  <c r="W23" i="27" s="1"/>
  <c r="O23" i="27" a="1"/>
  <c r="O23" i="27" s="1"/>
  <c r="Y23" i="27" a="1"/>
  <c r="Y23" i="27" s="1"/>
  <c r="I23" i="27" a="1"/>
  <c r="I23" i="27" s="1"/>
  <c r="AC23" i="27" a="1"/>
  <c r="AC23" i="27" s="1"/>
  <c r="S23" i="27" a="1"/>
  <c r="S23" i="27" s="1"/>
  <c r="AD23" i="27" a="1"/>
  <c r="AD23" i="27" s="1"/>
  <c r="AE23" i="27" a="1"/>
  <c r="AE23" i="27" s="1"/>
  <c r="M23" i="27" a="1"/>
  <c r="M23" i="27" s="1"/>
  <c r="AF23" i="27" a="1"/>
  <c r="AF23" i="27" s="1"/>
  <c r="T23" i="27" a="1"/>
  <c r="T23" i="27" s="1"/>
  <c r="Q23" i="27" a="1"/>
  <c r="Q23" i="27" s="1"/>
  <c r="U23" i="27" a="1"/>
  <c r="U23" i="27" s="1"/>
  <c r="X23" i="27" a="1"/>
  <c r="X23" i="27" s="1"/>
  <c r="AA23" i="27" a="1"/>
  <c r="AA23" i="27" s="1"/>
  <c r="K23" i="27" a="1"/>
  <c r="K23" i="27" s="1"/>
  <c r="N23" i="27" a="1"/>
  <c r="N23" i="27" s="1"/>
  <c r="S25" i="28"/>
  <c r="R25" i="28"/>
  <c r="Q25" i="28"/>
  <c r="T25" i="28"/>
  <c r="P25" i="28"/>
  <c r="N24" i="28"/>
  <c r="F27" i="28"/>
  <c r="O26" i="28"/>
  <c r="AI26" i="28"/>
  <c r="AJ26" i="28" s="1"/>
  <c r="AF27" i="28"/>
  <c r="B25" i="27" l="1"/>
  <c r="C25" i="27" s="1"/>
  <c r="O24" i="27" a="1"/>
  <c r="O24" i="27" s="1"/>
  <c r="J24" i="27" a="1"/>
  <c r="J24" i="27" s="1"/>
  <c r="Y24" i="27" a="1"/>
  <c r="Y24" i="27" s="1"/>
  <c r="U24" i="27" a="1"/>
  <c r="U24" i="27" s="1"/>
  <c r="AA24" i="27" a="1"/>
  <c r="AA24" i="27" s="1"/>
  <c r="S24" i="27" a="1"/>
  <c r="S24" i="27" s="1"/>
  <c r="AD24" i="27" a="1"/>
  <c r="AD24" i="27" s="1"/>
  <c r="AH24" i="27" a="1"/>
  <c r="AH24" i="27" s="1"/>
  <c r="W24" i="27" a="1"/>
  <c r="W24" i="27" s="1"/>
  <c r="Q24" i="27" a="1"/>
  <c r="Q24" i="27" s="1"/>
  <c r="F24" i="27" a="1"/>
  <c r="F24" i="27" s="1"/>
  <c r="L24" i="27" a="1"/>
  <c r="L24" i="27" s="1"/>
  <c r="N24" i="27" a="1"/>
  <c r="N24" i="27" s="1"/>
  <c r="AI24" i="27" a="1"/>
  <c r="AI24" i="27" s="1"/>
  <c r="AE24" i="27" a="1"/>
  <c r="AE24" i="27" s="1"/>
  <c r="I24" i="27" a="1"/>
  <c r="I24" i="27" s="1"/>
  <c r="V24" i="27" a="1"/>
  <c r="V24" i="27" s="1"/>
  <c r="P24" i="27" a="1"/>
  <c r="P24" i="27" s="1"/>
  <c r="D24" i="27" a="1"/>
  <c r="D24" i="27" s="1"/>
  <c r="T24" i="27" a="1"/>
  <c r="T24" i="27" s="1"/>
  <c r="Z24" i="27" a="1"/>
  <c r="Z24" i="27" s="1"/>
  <c r="R24" i="27" a="1"/>
  <c r="R24" i="27" s="1"/>
  <c r="AB24" i="27" a="1"/>
  <c r="AB24" i="27" s="1"/>
  <c r="AF24" i="27" a="1"/>
  <c r="AF24" i="27" s="1"/>
  <c r="M24" i="27" a="1"/>
  <c r="M24" i="27" s="1"/>
  <c r="AG24" i="27" a="1"/>
  <c r="AG24" i="27" s="1"/>
  <c r="K24" i="27" a="1"/>
  <c r="K24" i="27" s="1"/>
  <c r="E24" i="27" a="1"/>
  <c r="E24" i="27" s="1"/>
  <c r="H24" i="27" a="1"/>
  <c r="H24" i="27" s="1"/>
  <c r="G24" i="27" a="1"/>
  <c r="G24" i="27" s="1"/>
  <c r="AC24" i="27" a="1"/>
  <c r="AC24" i="27" s="1"/>
  <c r="X24" i="27" a="1"/>
  <c r="X24" i="27" s="1"/>
  <c r="N25" i="28"/>
  <c r="AI27" i="28"/>
  <c r="AJ27" i="28" s="1"/>
  <c r="AF28" i="28"/>
  <c r="P26" i="28"/>
  <c r="T26" i="28"/>
  <c r="S26" i="28"/>
  <c r="Q26" i="28"/>
  <c r="R26" i="28"/>
  <c r="F28" i="28"/>
  <c r="O27" i="28"/>
  <c r="F25" i="27" l="1" a="1"/>
  <c r="F25" i="27" s="1"/>
  <c r="M25" i="27" a="1"/>
  <c r="M25" i="27" s="1"/>
  <c r="H25" i="27" a="1"/>
  <c r="H25" i="27" s="1"/>
  <c r="Y25" i="27" a="1"/>
  <c r="Y25" i="27" s="1"/>
  <c r="R25" i="27" a="1"/>
  <c r="R25" i="27" s="1"/>
  <c r="X25" i="27" a="1"/>
  <c r="X25" i="27" s="1"/>
  <c r="AD25" i="27" a="1"/>
  <c r="AD25" i="27" s="1"/>
  <c r="AH25" i="27" a="1"/>
  <c r="AH25" i="27" s="1"/>
  <c r="D25" i="27" a="1"/>
  <c r="D25" i="27" s="1"/>
  <c r="T25" i="27" a="1"/>
  <c r="T25" i="27" s="1"/>
  <c r="U25" i="27" a="1"/>
  <c r="U25" i="27" s="1"/>
  <c r="O25" i="27" a="1"/>
  <c r="O25" i="27" s="1"/>
  <c r="L25" i="27" a="1"/>
  <c r="L25" i="27" s="1"/>
  <c r="E25" i="27" a="1"/>
  <c r="E25" i="27" s="1"/>
  <c r="AI25" i="27" a="1"/>
  <c r="AI25" i="27" s="1"/>
  <c r="AE25" i="27" a="1"/>
  <c r="AE25" i="27" s="1"/>
  <c r="J25" i="27" a="1"/>
  <c r="J25" i="27" s="1"/>
  <c r="Z25" i="27" a="1"/>
  <c r="Z25" i="27" s="1"/>
  <c r="AA25" i="27" a="1"/>
  <c r="AA25" i="27" s="1"/>
  <c r="V25" i="27" a="1"/>
  <c r="V25" i="27" s="1"/>
  <c r="P25" i="27" a="1"/>
  <c r="P25" i="27" s="1"/>
  <c r="S25" i="27" a="1"/>
  <c r="S25" i="27" s="1"/>
  <c r="AB25" i="27" a="1"/>
  <c r="AB25" i="27" s="1"/>
  <c r="AF25" i="27" a="1"/>
  <c r="AF25" i="27" s="1"/>
  <c r="B26" i="27"/>
  <c r="C26" i="27" s="1"/>
  <c r="Q25" i="27" a="1"/>
  <c r="Q25" i="27" s="1"/>
  <c r="AG25" i="27" a="1"/>
  <c r="AG25" i="27" s="1"/>
  <c r="N25" i="27" a="1"/>
  <c r="N25" i="27" s="1"/>
  <c r="I25" i="27" a="1"/>
  <c r="I25" i="27" s="1"/>
  <c r="W25" i="27" a="1"/>
  <c r="W25" i="27" s="1"/>
  <c r="K25" i="27" a="1"/>
  <c r="K25" i="27" s="1"/>
  <c r="AC25" i="27" a="1"/>
  <c r="AC25" i="27" s="1"/>
  <c r="G25" i="27" a="1"/>
  <c r="G25" i="27" s="1"/>
  <c r="N26" i="28"/>
  <c r="Q27" i="28"/>
  <c r="R27" i="28"/>
  <c r="P27" i="28"/>
  <c r="T27" i="28"/>
  <c r="S27" i="28"/>
  <c r="AI28" i="28"/>
  <c r="AJ28" i="28" s="1"/>
  <c r="AF29" i="28"/>
  <c r="O28" i="28"/>
  <c r="F29" i="28"/>
  <c r="N27" i="28" l="1"/>
  <c r="B27" i="27"/>
  <c r="C27" i="27" s="1"/>
  <c r="J26" i="27" a="1"/>
  <c r="J26" i="27" s="1"/>
  <c r="Y26" i="27" a="1"/>
  <c r="Y26" i="27" s="1"/>
  <c r="Z26" i="27" a="1"/>
  <c r="Z26" i="27" s="1"/>
  <c r="AA26" i="27" a="1"/>
  <c r="AA26" i="27" s="1"/>
  <c r="U26" i="27" a="1"/>
  <c r="U26" i="27" s="1"/>
  <c r="N26" i="27" a="1"/>
  <c r="N26" i="27" s="1"/>
  <c r="AC26" i="27" a="1"/>
  <c r="AC26" i="27" s="1"/>
  <c r="AG26" i="27" a="1"/>
  <c r="AG26" i="27" s="1"/>
  <c r="Q26" i="27" a="1"/>
  <c r="Q26" i="27" s="1"/>
  <c r="D26" i="27" a="1"/>
  <c r="D26" i="27" s="1"/>
  <c r="F26" i="27" a="1"/>
  <c r="F26" i="27" s="1"/>
  <c r="P26" i="27" a="1"/>
  <c r="P26" i="27" s="1"/>
  <c r="V26" i="27" a="1"/>
  <c r="V26" i="27" s="1"/>
  <c r="O26" i="27" a="1"/>
  <c r="O26" i="27" s="1"/>
  <c r="AD26" i="27" a="1"/>
  <c r="AD26" i="27" s="1"/>
  <c r="AH26" i="27" a="1"/>
  <c r="AH26" i="27" s="1"/>
  <c r="E26" i="27" a="1"/>
  <c r="E26" i="27" s="1"/>
  <c r="K26" i="27" a="1"/>
  <c r="K26" i="27" s="1"/>
  <c r="L26" i="27" a="1"/>
  <c r="L26" i="27" s="1"/>
  <c r="M26" i="27" a="1"/>
  <c r="M26" i="27" s="1"/>
  <c r="G26" i="27" a="1"/>
  <c r="G26" i="27" s="1"/>
  <c r="I26" i="27" a="1"/>
  <c r="I26" i="27" s="1"/>
  <c r="AI26" i="27" a="1"/>
  <c r="AI26" i="27" s="1"/>
  <c r="AE26" i="27" a="1"/>
  <c r="AE26" i="27" s="1"/>
  <c r="H26" i="27" a="1"/>
  <c r="H26" i="27" s="1"/>
  <c r="AF26" i="27" a="1"/>
  <c r="AF26" i="27" s="1"/>
  <c r="S26" i="27" a="1"/>
  <c r="S26" i="27" s="1"/>
  <c r="W26" i="27" a="1"/>
  <c r="W26" i="27" s="1"/>
  <c r="X26" i="27" a="1"/>
  <c r="X26" i="27" s="1"/>
  <c r="T26" i="27" a="1"/>
  <c r="T26" i="27" s="1"/>
  <c r="R26" i="27" a="1"/>
  <c r="R26" i="27" s="1"/>
  <c r="AB26" i="27" a="1"/>
  <c r="AB26" i="27" s="1"/>
  <c r="O29" i="28"/>
  <c r="F30" i="28"/>
  <c r="AF30" i="28"/>
  <c r="AI29" i="28"/>
  <c r="AJ29" i="28" s="1"/>
  <c r="Q28" i="28"/>
  <c r="S28" i="28"/>
  <c r="R28" i="28"/>
  <c r="T28" i="28"/>
  <c r="P28" i="28"/>
  <c r="N28" i="28" l="1"/>
  <c r="B28" i="27"/>
  <c r="C28" i="27" s="1"/>
  <c r="S27" i="27" a="1"/>
  <c r="S27" i="27" s="1"/>
  <c r="H27" i="27" a="1"/>
  <c r="H27" i="27" s="1"/>
  <c r="X27" i="27" a="1"/>
  <c r="X27" i="27" s="1"/>
  <c r="J27" i="27" a="1"/>
  <c r="J27" i="27" s="1"/>
  <c r="AA27" i="27" a="1"/>
  <c r="AA27" i="27" s="1"/>
  <c r="E27" i="27" a="1"/>
  <c r="E27" i="27" s="1"/>
  <c r="AD27" i="27" a="1"/>
  <c r="AD27" i="27" s="1"/>
  <c r="AH27" i="27" a="1"/>
  <c r="AH27" i="27" s="1"/>
  <c r="I27" i="27" a="1"/>
  <c r="I27" i="27" s="1"/>
  <c r="Y27" i="27" a="1"/>
  <c r="Y27" i="27" s="1"/>
  <c r="P27" i="27" a="1"/>
  <c r="P27" i="27" s="1"/>
  <c r="T27" i="27" a="1"/>
  <c r="T27" i="27" s="1"/>
  <c r="K27" i="27" a="1"/>
  <c r="K27" i="27" s="1"/>
  <c r="N27" i="27" a="1"/>
  <c r="N27" i="27" s="1"/>
  <c r="AI27" i="27" a="1"/>
  <c r="AI27" i="27" s="1"/>
  <c r="AE27" i="27" a="1"/>
  <c r="AE27" i="27" s="1"/>
  <c r="F27" i="27" a="1"/>
  <c r="F27" i="27" s="1"/>
  <c r="O27" i="27" a="1"/>
  <c r="O27" i="27" s="1"/>
  <c r="W27" i="27" a="1"/>
  <c r="W27" i="27" s="1"/>
  <c r="G27" i="27" a="1"/>
  <c r="G27" i="27" s="1"/>
  <c r="Z27" i="27" a="1"/>
  <c r="Z27" i="27" s="1"/>
  <c r="D27" i="27" a="1"/>
  <c r="D27" i="27" s="1"/>
  <c r="AB27" i="27" a="1"/>
  <c r="AB27" i="27" s="1"/>
  <c r="AF27" i="27" a="1"/>
  <c r="AF27" i="27" s="1"/>
  <c r="M27" i="27" a="1"/>
  <c r="M27" i="27" s="1"/>
  <c r="AG27" i="27" a="1"/>
  <c r="AG27" i="27" s="1"/>
  <c r="Q27" i="27" a="1"/>
  <c r="Q27" i="27" s="1"/>
  <c r="R27" i="27" a="1"/>
  <c r="R27" i="27" s="1"/>
  <c r="L27" i="27" a="1"/>
  <c r="L27" i="27" s="1"/>
  <c r="U27" i="27" a="1"/>
  <c r="U27" i="27" s="1"/>
  <c r="AC27" i="27" a="1"/>
  <c r="AC27" i="27" s="1"/>
  <c r="V27" i="27" a="1"/>
  <c r="V27" i="27" s="1"/>
  <c r="AI30" i="28"/>
  <c r="AJ30" i="28" s="1"/>
  <c r="AF31" i="28"/>
  <c r="O30" i="28"/>
  <c r="F31" i="28"/>
  <c r="R29" i="28"/>
  <c r="S29" i="28"/>
  <c r="Q29" i="28"/>
  <c r="T29" i="28"/>
  <c r="P29" i="28"/>
  <c r="N29" i="28" l="1"/>
  <c r="B29" i="27"/>
  <c r="C29" i="27" s="1"/>
  <c r="L28" i="27" a="1"/>
  <c r="L28" i="27" s="1"/>
  <c r="N28" i="27" a="1"/>
  <c r="N28" i="27" s="1"/>
  <c r="Z28" i="27" a="1"/>
  <c r="Z28" i="27" s="1"/>
  <c r="S28" i="27" a="1"/>
  <c r="S28" i="27" s="1"/>
  <c r="Y28" i="27" a="1"/>
  <c r="Y28" i="27" s="1"/>
  <c r="R28" i="27" a="1"/>
  <c r="R28" i="27" s="1"/>
  <c r="M28" i="27" a="1"/>
  <c r="M28" i="27" s="1"/>
  <c r="AG28" i="27" a="1"/>
  <c r="AG28" i="27" s="1"/>
  <c r="I28" i="27" a="1"/>
  <c r="I28" i="27" s="1"/>
  <c r="E28" i="27" a="1"/>
  <c r="E28" i="27" s="1"/>
  <c r="AH28" i="27" a="1"/>
  <c r="AH28" i="27" s="1"/>
  <c r="AE28" i="27" a="1"/>
  <c r="AE28" i="27" s="1"/>
  <c r="AD28" i="27" a="1"/>
  <c r="AD28" i="27" s="1"/>
  <c r="AC28" i="27" a="1"/>
  <c r="AC28" i="27" s="1"/>
  <c r="AB28" i="27" a="1"/>
  <c r="AB28" i="27" s="1"/>
  <c r="U28" i="27" a="1"/>
  <c r="U28" i="27" s="1"/>
  <c r="AF28" i="27" a="1"/>
  <c r="AF28" i="27" s="1"/>
  <c r="AI28" i="27" a="1"/>
  <c r="AI28" i="27" s="1"/>
  <c r="V28" i="27" a="1"/>
  <c r="V28" i="27" s="1"/>
  <c r="D28" i="27" a="1"/>
  <c r="D28" i="27" s="1"/>
  <c r="P28" i="27" a="1"/>
  <c r="P28" i="27" s="1"/>
  <c r="O28" i="27" a="1"/>
  <c r="O28" i="27" s="1"/>
  <c r="X28" i="27" a="1"/>
  <c r="X28" i="27" s="1"/>
  <c r="H28" i="27" a="1"/>
  <c r="H28" i="27" s="1"/>
  <c r="F28" i="27" a="1"/>
  <c r="F28" i="27" s="1"/>
  <c r="K28" i="27" a="1"/>
  <c r="K28" i="27" s="1"/>
  <c r="AA28" i="27" a="1"/>
  <c r="AA28" i="27" s="1"/>
  <c r="G28" i="27" a="1"/>
  <c r="G28" i="27" s="1"/>
  <c r="J28" i="27" a="1"/>
  <c r="J28" i="27" s="1"/>
  <c r="W28" i="27" a="1"/>
  <c r="W28" i="27" s="1"/>
  <c r="T28" i="27" a="1"/>
  <c r="T28" i="27" s="1"/>
  <c r="Q28" i="27" a="1"/>
  <c r="Q28" i="27" s="1"/>
  <c r="AI31" i="28"/>
  <c r="AJ31" i="28" s="1"/>
  <c r="AF32" i="28"/>
  <c r="F32" i="28"/>
  <c r="O31" i="28"/>
  <c r="P30" i="28"/>
  <c r="T30" i="28"/>
  <c r="Q30" i="28"/>
  <c r="S30" i="28"/>
  <c r="R30" i="28"/>
  <c r="B30" i="27" l="1"/>
  <c r="C30" i="27" s="1"/>
  <c r="F29" i="27" a="1"/>
  <c r="F29" i="27" s="1"/>
  <c r="U29" i="27" a="1"/>
  <c r="U29" i="27" s="1"/>
  <c r="I29" i="27" a="1"/>
  <c r="I29" i="27" s="1"/>
  <c r="M29" i="27" a="1"/>
  <c r="M29" i="27" s="1"/>
  <c r="E29" i="27" a="1"/>
  <c r="E29" i="27" s="1"/>
  <c r="L29" i="27" a="1"/>
  <c r="L29" i="27" s="1"/>
  <c r="AA29" i="27" a="1"/>
  <c r="AA29" i="27" s="1"/>
  <c r="P29" i="27" a="1"/>
  <c r="P29" i="27" s="1"/>
  <c r="Z29" i="27" a="1"/>
  <c r="Z29" i="27" s="1"/>
  <c r="S29" i="27" a="1"/>
  <c r="S29" i="27" s="1"/>
  <c r="X29" i="27" a="1"/>
  <c r="X29" i="27" s="1"/>
  <c r="AB29" i="27" a="1"/>
  <c r="AB29" i="27" s="1"/>
  <c r="J29" i="27" a="1"/>
  <c r="J29" i="27" s="1"/>
  <c r="H29" i="27" a="1"/>
  <c r="H29" i="27" s="1"/>
  <c r="D29" i="27" a="1"/>
  <c r="D29" i="27" s="1"/>
  <c r="AD29" i="27" a="1"/>
  <c r="AD29" i="27" s="1"/>
  <c r="K29" i="27" a="1"/>
  <c r="K29" i="27" s="1"/>
  <c r="AE29" i="27" a="1"/>
  <c r="AE29" i="27" s="1"/>
  <c r="O29" i="27" a="1"/>
  <c r="O29" i="27" s="1"/>
  <c r="Q29" i="27" a="1"/>
  <c r="Q29" i="27" s="1"/>
  <c r="AF29" i="27" a="1"/>
  <c r="AF29" i="27" s="1"/>
  <c r="Y29" i="27" a="1"/>
  <c r="Y29" i="27" s="1"/>
  <c r="R29" i="27" a="1"/>
  <c r="R29" i="27" s="1"/>
  <c r="V29" i="27" a="1"/>
  <c r="V29" i="27" s="1"/>
  <c r="G29" i="27" a="1"/>
  <c r="G29" i="27" s="1"/>
  <c r="AI29" i="27" a="1"/>
  <c r="AI29" i="27" s="1"/>
  <c r="AG29" i="27" a="1"/>
  <c r="AG29" i="27" s="1"/>
  <c r="AC29" i="27" a="1"/>
  <c r="AC29" i="27" s="1"/>
  <c r="N29" i="27" a="1"/>
  <c r="N29" i="27" s="1"/>
  <c r="AH29" i="27" a="1"/>
  <c r="AH29" i="27" s="1"/>
  <c r="W29" i="27" a="1"/>
  <c r="W29" i="27" s="1"/>
  <c r="T29" i="27" a="1"/>
  <c r="T29" i="27" s="1"/>
  <c r="N30" i="28"/>
  <c r="R31" i="28"/>
  <c r="Q31" i="28"/>
  <c r="P31" i="28"/>
  <c r="T31" i="28"/>
  <c r="S31" i="28"/>
  <c r="O32" i="28"/>
  <c r="F33" i="28"/>
  <c r="AI32" i="28"/>
  <c r="AJ32" i="28" s="1"/>
  <c r="AF33" i="28"/>
  <c r="E30" i="27" l="1" a="1"/>
  <c r="E30" i="27" s="1"/>
  <c r="P30" i="27" a="1"/>
  <c r="P30" i="27" s="1"/>
  <c r="AC30" i="27" a="1"/>
  <c r="AC30" i="27" s="1"/>
  <c r="AG30" i="27" a="1"/>
  <c r="AG30" i="27" s="1"/>
  <c r="B31" i="27"/>
  <c r="C31" i="27" s="1"/>
  <c r="X30" i="27" a="1"/>
  <c r="X30" i="27" s="1"/>
  <c r="K30" i="27" a="1"/>
  <c r="K30" i="27" s="1"/>
  <c r="AA30" i="27" a="1"/>
  <c r="AA30" i="27" s="1"/>
  <c r="G30" i="27" a="1"/>
  <c r="G30" i="27" s="1"/>
  <c r="W30" i="27" a="1"/>
  <c r="W30" i="27" s="1"/>
  <c r="F30" i="27" a="1"/>
  <c r="F30" i="27" s="1"/>
  <c r="AD30" i="27" a="1"/>
  <c r="AD30" i="27" s="1"/>
  <c r="AH30" i="27" a="1"/>
  <c r="AH30" i="27" s="1"/>
  <c r="J30" i="27" a="1"/>
  <c r="J30" i="27" s="1"/>
  <c r="R30" i="27" a="1"/>
  <c r="R30" i="27" s="1"/>
  <c r="M30" i="27" a="1"/>
  <c r="M30" i="27" s="1"/>
  <c r="H30" i="27" a="1"/>
  <c r="H30" i="27" s="1"/>
  <c r="N30" i="27" a="1"/>
  <c r="N30" i="27" s="1"/>
  <c r="Z30" i="27" a="1"/>
  <c r="Z30" i="27" s="1"/>
  <c r="AE30" i="27" a="1"/>
  <c r="AE30" i="27" s="1"/>
  <c r="Q30" i="27" a="1"/>
  <c r="Q30" i="27" s="1"/>
  <c r="L30" i="27" a="1"/>
  <c r="L30" i="27" s="1"/>
  <c r="T30" i="27" a="1"/>
  <c r="T30" i="27" s="1"/>
  <c r="U30" i="27" a="1"/>
  <c r="U30" i="27" s="1"/>
  <c r="AI30" i="27" a="1"/>
  <c r="AI30" i="27" s="1"/>
  <c r="O30" i="27" a="1"/>
  <c r="O30" i="27" s="1"/>
  <c r="V30" i="27" a="1"/>
  <c r="V30" i="27" s="1"/>
  <c r="I30" i="27" a="1"/>
  <c r="I30" i="27" s="1"/>
  <c r="Y30" i="27" a="1"/>
  <c r="Y30" i="27" s="1"/>
  <c r="AB30" i="27" a="1"/>
  <c r="AB30" i="27" s="1"/>
  <c r="D30" i="27" a="1"/>
  <c r="D30" i="27" s="1"/>
  <c r="AF30" i="27" a="1"/>
  <c r="AF30" i="27" s="1"/>
  <c r="S30" i="27" a="1"/>
  <c r="S30" i="27" s="1"/>
  <c r="F34" i="28"/>
  <c r="O33" i="28"/>
  <c r="S32" i="28"/>
  <c r="Q32" i="28"/>
  <c r="R32" i="28"/>
  <c r="P32" i="28"/>
  <c r="T32" i="28"/>
  <c r="N31" i="28"/>
  <c r="AF34" i="28"/>
  <c r="AI33" i="28"/>
  <c r="AJ33" i="28" s="1"/>
  <c r="B32" i="27" l="1"/>
  <c r="C32" i="27" s="1"/>
  <c r="O31" i="27" a="1"/>
  <c r="O31" i="27" s="1"/>
  <c r="J31" i="27" a="1"/>
  <c r="J31" i="27" s="1"/>
  <c r="R31" i="27" a="1"/>
  <c r="R31" i="27" s="1"/>
  <c r="Y31" i="27" a="1"/>
  <c r="Y31" i="27" s="1"/>
  <c r="AA31" i="27" a="1"/>
  <c r="AA31" i="27" s="1"/>
  <c r="E31" i="27" a="1"/>
  <c r="E31" i="27" s="1"/>
  <c r="AC31" i="27" a="1"/>
  <c r="AC31" i="27" s="1"/>
  <c r="AG31" i="27" a="1"/>
  <c r="AG31" i="27" s="1"/>
  <c r="I31" i="27" a="1"/>
  <c r="I31" i="27" s="1"/>
  <c r="Q31" i="27" a="1"/>
  <c r="Q31" i="27" s="1"/>
  <c r="X31" i="27" a="1"/>
  <c r="X31" i="27" s="1"/>
  <c r="L31" i="27" a="1"/>
  <c r="L31" i="27" s="1"/>
  <c r="N31" i="27" a="1"/>
  <c r="N31" i="27" s="1"/>
  <c r="T31" i="27" a="1"/>
  <c r="T31" i="27" s="1"/>
  <c r="AD31" i="27" a="1"/>
  <c r="AD31" i="27" s="1"/>
  <c r="AH31" i="27" a="1"/>
  <c r="AH31" i="27" s="1"/>
  <c r="F31" i="27" a="1"/>
  <c r="F31" i="27" s="1"/>
  <c r="P31" i="27" a="1"/>
  <c r="P31" i="27" s="1"/>
  <c r="W31" i="27" a="1"/>
  <c r="W31" i="27" s="1"/>
  <c r="G31" i="27" a="1"/>
  <c r="G31" i="27" s="1"/>
  <c r="Z31" i="27" a="1"/>
  <c r="Z31" i="27" s="1"/>
  <c r="D31" i="27" a="1"/>
  <c r="D31" i="27" s="1"/>
  <c r="AI31" i="27" a="1"/>
  <c r="AI31" i="27" s="1"/>
  <c r="AE31" i="27" a="1"/>
  <c r="AE31" i="27" s="1"/>
  <c r="H31" i="27" a="1"/>
  <c r="H31" i="27" s="1"/>
  <c r="M31" i="27" a="1"/>
  <c r="M31" i="27" s="1"/>
  <c r="V31" i="27" a="1"/>
  <c r="V31" i="27" s="1"/>
  <c r="S31" i="27" a="1"/>
  <c r="S31" i="27" s="1"/>
  <c r="K31" i="27" a="1"/>
  <c r="K31" i="27" s="1"/>
  <c r="AB31" i="27" a="1"/>
  <c r="AB31" i="27" s="1"/>
  <c r="U31" i="27" a="1"/>
  <c r="U31" i="27" s="1"/>
  <c r="AF31" i="27" a="1"/>
  <c r="AF31" i="27" s="1"/>
  <c r="AI34" i="28"/>
  <c r="AJ34" i="28" s="1"/>
  <c r="AF35" i="28"/>
  <c r="S33" i="28"/>
  <c r="Q33" i="28"/>
  <c r="R33" i="28"/>
  <c r="T33" i="28"/>
  <c r="P33" i="28"/>
  <c r="N32" i="28"/>
  <c r="F35" i="28"/>
  <c r="O34" i="28"/>
  <c r="N33" i="28" l="1"/>
  <c r="B33" i="27"/>
  <c r="C33" i="27" s="1"/>
  <c r="E32" i="27" a="1"/>
  <c r="E32" i="27" s="1"/>
  <c r="W32" i="27" a="1"/>
  <c r="W32" i="27" s="1"/>
  <c r="X32" i="27" a="1"/>
  <c r="X32" i="27" s="1"/>
  <c r="M32" i="27" a="1"/>
  <c r="M32" i="27" s="1"/>
  <c r="D32" i="27" a="1"/>
  <c r="D32" i="27" s="1"/>
  <c r="G32" i="27" a="1"/>
  <c r="G32" i="27" s="1"/>
  <c r="AC32" i="27" a="1"/>
  <c r="AC32" i="27" s="1"/>
  <c r="AG32" i="27" a="1"/>
  <c r="AG32" i="27" s="1"/>
  <c r="J32" i="27" a="1"/>
  <c r="J32" i="27" s="1"/>
  <c r="F32" i="27" a="1"/>
  <c r="F32" i="27" s="1"/>
  <c r="H32" i="27" a="1"/>
  <c r="H32" i="27" s="1"/>
  <c r="Y32" i="27" a="1"/>
  <c r="Y32" i="27" s="1"/>
  <c r="O32" i="27" a="1"/>
  <c r="O32" i="27" s="1"/>
  <c r="T32" i="27" a="1"/>
  <c r="T32" i="27" s="1"/>
  <c r="AD32" i="27" a="1"/>
  <c r="AD32" i="27" s="1"/>
  <c r="AH32" i="27" a="1"/>
  <c r="AH32" i="27" s="1"/>
  <c r="P32" i="27" a="1"/>
  <c r="P32" i="27" s="1"/>
  <c r="K32" i="27" a="1"/>
  <c r="K32" i="27" s="1"/>
  <c r="L32" i="27" a="1"/>
  <c r="L32" i="27" s="1"/>
  <c r="I32" i="27" a="1"/>
  <c r="I32" i="27" s="1"/>
  <c r="N32" i="27" a="1"/>
  <c r="N32" i="27" s="1"/>
  <c r="AA32" i="27" a="1"/>
  <c r="AA32" i="27" s="1"/>
  <c r="AI32" i="27" a="1"/>
  <c r="AI32" i="27" s="1"/>
  <c r="AE32" i="27" a="1"/>
  <c r="AE32" i="27" s="1"/>
  <c r="V32" i="27" a="1"/>
  <c r="V32" i="27" s="1"/>
  <c r="Z32" i="27" a="1"/>
  <c r="Z32" i="27" s="1"/>
  <c r="Q32" i="27" a="1"/>
  <c r="Q32" i="27" s="1"/>
  <c r="S32" i="27" a="1"/>
  <c r="S32" i="27" s="1"/>
  <c r="R32" i="27" a="1"/>
  <c r="R32" i="27" s="1"/>
  <c r="AB32" i="27" a="1"/>
  <c r="AB32" i="27" s="1"/>
  <c r="U32" i="27" a="1"/>
  <c r="U32" i="27" s="1"/>
  <c r="AF32" i="27" a="1"/>
  <c r="AF32" i="27" s="1"/>
  <c r="F36" i="28"/>
  <c r="O35" i="28"/>
  <c r="P34" i="28"/>
  <c r="T34" i="28"/>
  <c r="S34" i="28"/>
  <c r="R34" i="28"/>
  <c r="Q34" i="28"/>
  <c r="AI35" i="28"/>
  <c r="AJ35" i="28" s="1"/>
  <c r="AF36" i="28"/>
  <c r="B34" i="27" l="1"/>
  <c r="C34" i="27" s="1"/>
  <c r="E33" i="27" a="1"/>
  <c r="E33" i="27" s="1"/>
  <c r="L33" i="27" a="1"/>
  <c r="L33" i="27" s="1"/>
  <c r="M33" i="27" a="1"/>
  <c r="M33" i="27" s="1"/>
  <c r="W33" i="27" a="1"/>
  <c r="W33" i="27" s="1"/>
  <c r="O33" i="27" a="1"/>
  <c r="O33" i="27" s="1"/>
  <c r="H33" i="27" a="1"/>
  <c r="H33" i="27" s="1"/>
  <c r="AC33" i="27" a="1"/>
  <c r="AC33" i="27" s="1"/>
  <c r="AG33" i="27" a="1"/>
  <c r="AG33" i="27" s="1"/>
  <c r="K33" i="27" a="1"/>
  <c r="K33" i="27" s="1"/>
  <c r="S33" i="27" a="1"/>
  <c r="S33" i="27" s="1"/>
  <c r="T33" i="27" a="1"/>
  <c r="T33" i="27" s="1"/>
  <c r="J33" i="27" a="1"/>
  <c r="J33" i="27" s="1"/>
  <c r="P33" i="27" a="1"/>
  <c r="P33" i="27" s="1"/>
  <c r="V33" i="27" a="1"/>
  <c r="V33" i="27" s="1"/>
  <c r="AD33" i="27" a="1"/>
  <c r="AD33" i="27" s="1"/>
  <c r="AH33" i="27" a="1"/>
  <c r="AH33" i="27" s="1"/>
  <c r="D33" i="27" a="1"/>
  <c r="D33" i="27" s="1"/>
  <c r="R33" i="27" a="1"/>
  <c r="R33" i="27" s="1"/>
  <c r="Z33" i="27" a="1"/>
  <c r="Z33" i="27" s="1"/>
  <c r="AA33" i="27" a="1"/>
  <c r="AA33" i="27" s="1"/>
  <c r="X33" i="27" a="1"/>
  <c r="X33" i="27" s="1"/>
  <c r="G33" i="27" a="1"/>
  <c r="G33" i="27" s="1"/>
  <c r="AI33" i="27" a="1"/>
  <c r="AI33" i="27" s="1"/>
  <c r="AE33" i="27" a="1"/>
  <c r="AE33" i="27" s="1"/>
  <c r="Q33" i="27" a="1"/>
  <c r="Q33" i="27" s="1"/>
  <c r="N33" i="27" a="1"/>
  <c r="N33" i="27" s="1"/>
  <c r="Y33" i="27" a="1"/>
  <c r="Y33" i="27" s="1"/>
  <c r="U33" i="27" a="1"/>
  <c r="U33" i="27" s="1"/>
  <c r="F33" i="27" a="1"/>
  <c r="F33" i="27" s="1"/>
  <c r="AB33" i="27" a="1"/>
  <c r="AB33" i="27" s="1"/>
  <c r="I33" i="27" a="1"/>
  <c r="I33" i="27" s="1"/>
  <c r="AF33" i="27" a="1"/>
  <c r="AF33" i="27" s="1"/>
  <c r="N34" i="28"/>
  <c r="AF37" i="28"/>
  <c r="AI36" i="28"/>
  <c r="AJ36" i="28" s="1"/>
  <c r="Q35" i="28"/>
  <c r="R35" i="28"/>
  <c r="T35" i="28"/>
  <c r="P35" i="28"/>
  <c r="S35" i="28"/>
  <c r="O36" i="28"/>
  <c r="F37" i="28"/>
  <c r="N35" i="28" l="1"/>
  <c r="B35" i="27"/>
  <c r="C35" i="27" s="1"/>
  <c r="Z34" i="27" a="1"/>
  <c r="Z34" i="27" s="1"/>
  <c r="AA34" i="27" a="1"/>
  <c r="AA34" i="27" s="1"/>
  <c r="V34" i="27" a="1"/>
  <c r="V34" i="27" s="1"/>
  <c r="Y34" i="27" a="1"/>
  <c r="Y34" i="27" s="1"/>
  <c r="E34" i="27" a="1"/>
  <c r="E34" i="27" s="1"/>
  <c r="K34" i="27" a="1"/>
  <c r="K34" i="27" s="1"/>
  <c r="AC34" i="27" a="1"/>
  <c r="AC34" i="27" s="1"/>
  <c r="AG34" i="27" a="1"/>
  <c r="AG34" i="27" s="1"/>
  <c r="H34" i="27" a="1"/>
  <c r="H34" i="27" s="1"/>
  <c r="I34" i="27" a="1"/>
  <c r="I34" i="27" s="1"/>
  <c r="L34" i="27" a="1"/>
  <c r="L34" i="27" s="1"/>
  <c r="D34" i="27" a="1"/>
  <c r="D34" i="27" s="1"/>
  <c r="F34" i="27" a="1"/>
  <c r="F34" i="27" s="1"/>
  <c r="W34" i="27" a="1"/>
  <c r="W34" i="27" s="1"/>
  <c r="AD34" i="27" a="1"/>
  <c r="AD34" i="27" s="1"/>
  <c r="AH34" i="27" a="1"/>
  <c r="AH34" i="27" s="1"/>
  <c r="G34" i="27" a="1"/>
  <c r="G34" i="27" s="1"/>
  <c r="N34" i="27" a="1"/>
  <c r="N34" i="27" s="1"/>
  <c r="O34" i="27" a="1"/>
  <c r="O34" i="27" s="1"/>
  <c r="X34" i="27" a="1"/>
  <c r="X34" i="27" s="1"/>
  <c r="Q34" i="27" a="1"/>
  <c r="Q34" i="27" s="1"/>
  <c r="S34" i="27" a="1"/>
  <c r="S34" i="27" s="1"/>
  <c r="AI34" i="27" a="1"/>
  <c r="AI34" i="27" s="1"/>
  <c r="AE34" i="27" a="1"/>
  <c r="AE34" i="27" s="1"/>
  <c r="T34" i="27" a="1"/>
  <c r="T34" i="27" s="1"/>
  <c r="R34" i="27" a="1"/>
  <c r="R34" i="27" s="1"/>
  <c r="U34" i="27" a="1"/>
  <c r="U34" i="27" s="1"/>
  <c r="J34" i="27" a="1"/>
  <c r="J34" i="27" s="1"/>
  <c r="P34" i="27" a="1"/>
  <c r="P34" i="27" s="1"/>
  <c r="AB34" i="27" a="1"/>
  <c r="AB34" i="27" s="1"/>
  <c r="M34" i="27" a="1"/>
  <c r="M34" i="27" s="1"/>
  <c r="AF34" i="27" a="1"/>
  <c r="AF34" i="27" s="1"/>
  <c r="R36" i="28"/>
  <c r="T36" i="28"/>
  <c r="P36" i="28"/>
  <c r="Q36" i="28"/>
  <c r="S36" i="28"/>
  <c r="AI37" i="28"/>
  <c r="AJ37" i="28" s="1"/>
  <c r="AF38" i="28"/>
  <c r="O37" i="28"/>
  <c r="F38" i="28"/>
  <c r="B36" i="27" l="1"/>
  <c r="C36" i="27" s="1"/>
  <c r="AA35" i="27" a="1"/>
  <c r="AA35" i="27" s="1"/>
  <c r="J35" i="27" a="1"/>
  <c r="J35" i="27" s="1"/>
  <c r="K35" i="27" a="1"/>
  <c r="K35" i="27" s="1"/>
  <c r="N35" i="27" a="1"/>
  <c r="N35" i="27" s="1"/>
  <c r="G35" i="27" a="1"/>
  <c r="G35" i="27" s="1"/>
  <c r="X35" i="27" a="1"/>
  <c r="X35" i="27" s="1"/>
  <c r="AC35" i="27" a="1"/>
  <c r="AC35" i="27" s="1"/>
  <c r="AG35" i="27" a="1"/>
  <c r="AG35" i="27" s="1"/>
  <c r="I35" i="27" a="1"/>
  <c r="I35" i="27" s="1"/>
  <c r="Q35" i="27" a="1"/>
  <c r="Q35" i="27" s="1"/>
  <c r="W35" i="27" a="1"/>
  <c r="W35" i="27" s="1"/>
  <c r="F35" i="27" a="1"/>
  <c r="F35" i="27" s="1"/>
  <c r="T35" i="27" a="1"/>
  <c r="T35" i="27" s="1"/>
  <c r="Y35" i="27" a="1"/>
  <c r="Y35" i="27" s="1"/>
  <c r="AD35" i="27" a="1"/>
  <c r="AD35" i="27" s="1"/>
  <c r="AH35" i="27" a="1"/>
  <c r="AH35" i="27" s="1"/>
  <c r="O35" i="27" a="1"/>
  <c r="O35" i="27" s="1"/>
  <c r="P35" i="27" a="1"/>
  <c r="P35" i="27" s="1"/>
  <c r="V35" i="27" a="1"/>
  <c r="V35" i="27" s="1"/>
  <c r="M35" i="27" a="1"/>
  <c r="M35" i="27" s="1"/>
  <c r="R35" i="27" a="1"/>
  <c r="R35" i="27" s="1"/>
  <c r="H35" i="27" a="1"/>
  <c r="H35" i="27" s="1"/>
  <c r="AI35" i="27" a="1"/>
  <c r="AI35" i="27" s="1"/>
  <c r="AE35" i="27" a="1"/>
  <c r="AE35" i="27" s="1"/>
  <c r="U35" i="27" a="1"/>
  <c r="U35" i="27" s="1"/>
  <c r="S35" i="27" a="1"/>
  <c r="S35" i="27" s="1"/>
  <c r="D35" i="27" a="1"/>
  <c r="D35" i="27" s="1"/>
  <c r="L35" i="27" a="1"/>
  <c r="L35" i="27" s="1"/>
  <c r="E35" i="27" a="1"/>
  <c r="E35" i="27" s="1"/>
  <c r="AB35" i="27" a="1"/>
  <c r="AB35" i="27" s="1"/>
  <c r="Z35" i="27" a="1"/>
  <c r="Z35" i="27" s="1"/>
  <c r="AF35" i="27" a="1"/>
  <c r="AF35" i="27" s="1"/>
  <c r="AI38" i="28"/>
  <c r="AJ38" i="28" s="1"/>
  <c r="AF39" i="28"/>
  <c r="N36" i="28"/>
  <c r="O38" i="28"/>
  <c r="F39" i="28"/>
  <c r="Q37" i="28"/>
  <c r="R37" i="28"/>
  <c r="S37" i="28"/>
  <c r="T37" i="28"/>
  <c r="P37" i="28"/>
  <c r="B37" i="27" l="1"/>
  <c r="C37" i="27" s="1"/>
  <c r="V36" i="27" a="1"/>
  <c r="V36" i="27" s="1"/>
  <c r="K36" i="27" a="1"/>
  <c r="K36" i="27" s="1"/>
  <c r="Y36" i="27" a="1"/>
  <c r="Y36" i="27" s="1"/>
  <c r="Z36" i="27" a="1"/>
  <c r="Z36" i="27" s="1"/>
  <c r="H36" i="27" a="1"/>
  <c r="H36" i="27" s="1"/>
  <c r="N36" i="27" a="1"/>
  <c r="N36" i="27" s="1"/>
  <c r="D36" i="27" a="1"/>
  <c r="D36" i="27" s="1"/>
  <c r="Q36" i="27" a="1"/>
  <c r="Q36" i="27" s="1"/>
  <c r="O36" i="27" a="1"/>
  <c r="O36" i="27" s="1"/>
  <c r="T36" i="27" a="1"/>
  <c r="T36" i="27" s="1"/>
  <c r="U36" i="27" a="1"/>
  <c r="U36" i="27" s="1"/>
  <c r="X36" i="27" a="1"/>
  <c r="X36" i="27" s="1"/>
  <c r="AD36" i="27" a="1"/>
  <c r="AD36" i="27" s="1"/>
  <c r="AH36" i="27" a="1"/>
  <c r="AH36" i="27" s="1"/>
  <c r="I36" i="27" a="1"/>
  <c r="I36" i="27" s="1"/>
  <c r="J36" i="27" a="1"/>
  <c r="J36" i="27" s="1"/>
  <c r="L36" i="27" a="1"/>
  <c r="L36" i="27" s="1"/>
  <c r="F36" i="27" a="1"/>
  <c r="F36" i="27" s="1"/>
  <c r="AA36" i="27" a="1"/>
  <c r="AA36" i="27" s="1"/>
  <c r="M36" i="27" a="1"/>
  <c r="M36" i="27" s="1"/>
  <c r="P36" i="27" a="1"/>
  <c r="P36" i="27" s="1"/>
  <c r="G36" i="27" a="1"/>
  <c r="G36" i="27" s="1"/>
  <c r="AE36" i="27" a="1"/>
  <c r="AE36" i="27" s="1"/>
  <c r="AF36" i="27" a="1"/>
  <c r="AF36" i="27" s="1"/>
  <c r="E36" i="27" a="1"/>
  <c r="E36" i="27" s="1"/>
  <c r="W36" i="27" a="1"/>
  <c r="W36" i="27" s="1"/>
  <c r="AG36" i="27" a="1"/>
  <c r="AG36" i="27" s="1"/>
  <c r="R36" i="27" a="1"/>
  <c r="R36" i="27" s="1"/>
  <c r="AI36" i="27" a="1"/>
  <c r="AI36" i="27" s="1"/>
  <c r="AB36" i="27" a="1"/>
  <c r="AB36" i="27" s="1"/>
  <c r="S36" i="27" a="1"/>
  <c r="S36" i="27" s="1"/>
  <c r="AC36" i="27" a="1"/>
  <c r="AC36" i="27" s="1"/>
  <c r="R38" i="28"/>
  <c r="S38" i="28"/>
  <c r="T38" i="28"/>
  <c r="P38" i="28"/>
  <c r="Q38" i="28"/>
  <c r="N37" i="28"/>
  <c r="O39" i="28"/>
  <c r="F40" i="28"/>
  <c r="AI39" i="28"/>
  <c r="AJ39" i="28" s="1"/>
  <c r="AF40" i="28"/>
  <c r="N38" i="28" l="1"/>
  <c r="B38" i="27"/>
  <c r="C38" i="27" s="1"/>
  <c r="Y37" i="27" a="1"/>
  <c r="Y37" i="27" s="1"/>
  <c r="P37" i="27" a="1"/>
  <c r="P37" i="27" s="1"/>
  <c r="L37" i="27" a="1"/>
  <c r="L37" i="27" s="1"/>
  <c r="AF37" i="27" a="1"/>
  <c r="AF37" i="27" s="1"/>
  <c r="G37" i="27" a="1"/>
  <c r="G37" i="27" s="1"/>
  <c r="AA37" i="27" a="1"/>
  <c r="AA37" i="27" s="1"/>
  <c r="W37" i="27" a="1"/>
  <c r="W37" i="27" s="1"/>
  <c r="R37" i="27" a="1"/>
  <c r="R37" i="27" s="1"/>
  <c r="T37" i="27" a="1"/>
  <c r="T37" i="27" s="1"/>
  <c r="I37" i="27" a="1"/>
  <c r="I37" i="27" s="1"/>
  <c r="AI37" i="27" a="1"/>
  <c r="AI37" i="27" s="1"/>
  <c r="AG37" i="27" a="1"/>
  <c r="AG37" i="27" s="1"/>
  <c r="V37" i="27" a="1"/>
  <c r="V37" i="27" s="1"/>
  <c r="E37" i="27" a="1"/>
  <c r="E37" i="27" s="1"/>
  <c r="AB37" i="27" a="1"/>
  <c r="AB37" i="27" s="1"/>
  <c r="AH37" i="27" a="1"/>
  <c r="AH37" i="27" s="1"/>
  <c r="F37" i="27" a="1"/>
  <c r="F37" i="27" s="1"/>
  <c r="Z37" i="27" a="1"/>
  <c r="Z37" i="27" s="1"/>
  <c r="D37" i="27" a="1"/>
  <c r="D37" i="27" s="1"/>
  <c r="K37" i="27" a="1"/>
  <c r="K37" i="27" s="1"/>
  <c r="M37" i="27" a="1"/>
  <c r="M37" i="27" s="1"/>
  <c r="H37" i="27" a="1"/>
  <c r="H37" i="27" s="1"/>
  <c r="Q37" i="27" a="1"/>
  <c r="Q37" i="27" s="1"/>
  <c r="AC37" i="27" a="1"/>
  <c r="AC37" i="27" s="1"/>
  <c r="N37" i="27" a="1"/>
  <c r="N37" i="27" s="1"/>
  <c r="J37" i="27" a="1"/>
  <c r="J37" i="27" s="1"/>
  <c r="X37" i="27" a="1"/>
  <c r="X37" i="27" s="1"/>
  <c r="AD37" i="27" a="1"/>
  <c r="AD37" i="27" s="1"/>
  <c r="S37" i="27" a="1"/>
  <c r="S37" i="27" s="1"/>
  <c r="O37" i="27" a="1"/>
  <c r="O37" i="27" s="1"/>
  <c r="U37" i="27" a="1"/>
  <c r="U37" i="27" s="1"/>
  <c r="AE37" i="27" a="1"/>
  <c r="AE37" i="27" s="1"/>
  <c r="O40" i="28"/>
  <c r="F41" i="28"/>
  <c r="R39" i="28"/>
  <c r="Q39" i="28"/>
  <c r="S39" i="28"/>
  <c r="P39" i="28"/>
  <c r="T39" i="28"/>
  <c r="AI40" i="28"/>
  <c r="AJ40" i="28" s="1"/>
  <c r="AF41" i="28"/>
  <c r="B39" i="27" l="1"/>
  <c r="C39" i="27" s="1"/>
  <c r="Z38" i="27" a="1"/>
  <c r="Z38" i="27" s="1"/>
  <c r="AA38" i="27" a="1"/>
  <c r="AA38" i="27" s="1"/>
  <c r="K38" i="27" a="1"/>
  <c r="K38" i="27" s="1"/>
  <c r="R38" i="27" a="1"/>
  <c r="R38" i="27" s="1"/>
  <c r="G38" i="27" a="1"/>
  <c r="G38" i="27" s="1"/>
  <c r="AI38" i="27" a="1"/>
  <c r="AI38" i="27" s="1"/>
  <c r="AE38" i="27" a="1"/>
  <c r="AE38" i="27" s="1"/>
  <c r="I38" i="27" a="1"/>
  <c r="I38" i="27" s="1"/>
  <c r="O38" i="27" a="1"/>
  <c r="O38" i="27" s="1"/>
  <c r="D38" i="27" a="1"/>
  <c r="D38" i="27" s="1"/>
  <c r="V38" i="27" a="1"/>
  <c r="V38" i="27" s="1"/>
  <c r="W38" i="27" a="1"/>
  <c r="W38" i="27" s="1"/>
  <c r="M38" i="27" a="1"/>
  <c r="M38" i="27" s="1"/>
  <c r="AB38" i="27" a="1"/>
  <c r="AB38" i="27" s="1"/>
  <c r="AF38" i="27" a="1"/>
  <c r="AF38" i="27" s="1"/>
  <c r="H38" i="27" a="1"/>
  <c r="H38" i="27" s="1"/>
  <c r="N38" i="27" a="1"/>
  <c r="N38" i="27" s="1"/>
  <c r="P38" i="27" a="1"/>
  <c r="P38" i="27" s="1"/>
  <c r="J38" i="27" a="1"/>
  <c r="J38" i="27" s="1"/>
  <c r="E38" i="27" a="1"/>
  <c r="E38" i="27" s="1"/>
  <c r="F38" i="27" a="1"/>
  <c r="F38" i="27" s="1"/>
  <c r="S38" i="27" a="1"/>
  <c r="S38" i="27" s="1"/>
  <c r="AC38" i="27" a="1"/>
  <c r="AC38" i="27" s="1"/>
  <c r="AG38" i="27" a="1"/>
  <c r="AG38" i="27" s="1"/>
  <c r="T38" i="27" a="1"/>
  <c r="T38" i="27" s="1"/>
  <c r="U38" i="27" a="1"/>
  <c r="U38" i="27" s="1"/>
  <c r="Q38" i="27" a="1"/>
  <c r="Q38" i="27" s="1"/>
  <c r="L38" i="27" a="1"/>
  <c r="L38" i="27" s="1"/>
  <c r="Y38" i="27" a="1"/>
  <c r="Y38" i="27" s="1"/>
  <c r="AD38" i="27" a="1"/>
  <c r="AD38" i="27" s="1"/>
  <c r="X38" i="27" a="1"/>
  <c r="X38" i="27" s="1"/>
  <c r="AH38" i="27" a="1"/>
  <c r="AH38" i="27" s="1"/>
  <c r="P40" i="28"/>
  <c r="T40" i="28"/>
  <c r="S40" i="28"/>
  <c r="R40" i="28"/>
  <c r="Q40" i="28"/>
  <c r="N39" i="28"/>
  <c r="F42" i="28"/>
  <c r="O41" i="28"/>
  <c r="AI41" i="28"/>
  <c r="AJ41" i="28" s="1"/>
  <c r="AF42" i="28"/>
  <c r="B40" i="27" l="1"/>
  <c r="C40" i="27" s="1"/>
  <c r="H39" i="27" a="1"/>
  <c r="H39" i="27" s="1"/>
  <c r="I39" i="27" a="1"/>
  <c r="I39" i="27" s="1"/>
  <c r="D39" i="27" a="1"/>
  <c r="D39" i="27" s="1"/>
  <c r="K39" i="27" a="1"/>
  <c r="K39" i="27" s="1"/>
  <c r="X39" i="27" a="1"/>
  <c r="X39" i="27" s="1"/>
  <c r="Y39" i="27" a="1"/>
  <c r="Y39" i="27" s="1"/>
  <c r="AI39" i="27" a="1"/>
  <c r="AI39" i="27" s="1"/>
  <c r="AE39" i="27" a="1"/>
  <c r="AE39" i="27" s="1"/>
  <c r="T39" i="27" a="1"/>
  <c r="T39" i="27" s="1"/>
  <c r="P39" i="27" a="1"/>
  <c r="P39" i="27" s="1"/>
  <c r="J39" i="27" a="1"/>
  <c r="J39" i="27" s="1"/>
  <c r="Q39" i="27" a="1"/>
  <c r="Q39" i="27" s="1"/>
  <c r="F39" i="27" a="1"/>
  <c r="F39" i="27" s="1"/>
  <c r="G39" i="27" a="1"/>
  <c r="G39" i="27" s="1"/>
  <c r="AB39" i="27" a="1"/>
  <c r="AB39" i="27" s="1"/>
  <c r="AF39" i="27" a="1"/>
  <c r="AF39" i="27" s="1"/>
  <c r="Z39" i="27" a="1"/>
  <c r="Z39" i="27" s="1"/>
  <c r="U39" i="27" a="1"/>
  <c r="U39" i="27" s="1"/>
  <c r="V39" i="27" a="1"/>
  <c r="V39" i="27" s="1"/>
  <c r="W39" i="27" a="1"/>
  <c r="W39" i="27" s="1"/>
  <c r="M39" i="27" a="1"/>
  <c r="M39" i="27" s="1"/>
  <c r="N39" i="27" a="1"/>
  <c r="N39" i="27" s="1"/>
  <c r="AC39" i="27" a="1"/>
  <c r="AC39" i="27" s="1"/>
  <c r="AG39" i="27" a="1"/>
  <c r="AG39" i="27" s="1"/>
  <c r="O39" i="27" a="1"/>
  <c r="O39" i="27" s="1"/>
  <c r="AA39" i="27" a="1"/>
  <c r="AA39" i="27" s="1"/>
  <c r="E39" i="27" a="1"/>
  <c r="E39" i="27" s="1"/>
  <c r="L39" i="27" a="1"/>
  <c r="L39" i="27" s="1"/>
  <c r="S39" i="27" a="1"/>
  <c r="S39" i="27" s="1"/>
  <c r="AD39" i="27" a="1"/>
  <c r="AD39" i="27" s="1"/>
  <c r="R39" i="27" a="1"/>
  <c r="R39" i="27" s="1"/>
  <c r="AH39" i="27" a="1"/>
  <c r="AH39" i="27" s="1"/>
  <c r="O42" i="28"/>
  <c r="F43" i="28"/>
  <c r="AF43" i="28"/>
  <c r="AI42" i="28"/>
  <c r="AJ42" i="28" s="1"/>
  <c r="Q41" i="28"/>
  <c r="S41" i="28"/>
  <c r="R41" i="28"/>
  <c r="T41" i="28"/>
  <c r="P41" i="28"/>
  <c r="N40" i="28"/>
  <c r="B41" i="27" l="1"/>
  <c r="C41" i="27" s="1"/>
  <c r="G40" i="27" a="1"/>
  <c r="G40" i="27" s="1"/>
  <c r="N40" i="27" a="1"/>
  <c r="N40" i="27" s="1"/>
  <c r="Z40" i="27" a="1"/>
  <c r="Z40" i="27" s="1"/>
  <c r="V40" i="27" a="1"/>
  <c r="V40" i="27" s="1"/>
  <c r="K40" i="27" a="1"/>
  <c r="K40" i="27" s="1"/>
  <c r="X40" i="27" a="1"/>
  <c r="X40" i="27" s="1"/>
  <c r="AI40" i="27" a="1"/>
  <c r="AI40" i="27" s="1"/>
  <c r="AE40" i="27" a="1"/>
  <c r="AE40" i="27" s="1"/>
  <c r="S40" i="27" a="1"/>
  <c r="S40" i="27" s="1"/>
  <c r="T40" i="27" a="1"/>
  <c r="T40" i="27" s="1"/>
  <c r="D40" i="27" a="1"/>
  <c r="D40" i="27" s="1"/>
  <c r="AA40" i="27" a="1"/>
  <c r="AA40" i="27" s="1"/>
  <c r="W40" i="27" a="1"/>
  <c r="W40" i="27" s="1"/>
  <c r="F40" i="27" a="1"/>
  <c r="F40" i="27" s="1"/>
  <c r="AB40" i="27" a="1"/>
  <c r="AB40" i="27" s="1"/>
  <c r="AF40" i="27" a="1"/>
  <c r="AF40" i="27" s="1"/>
  <c r="Y40" i="27" a="1"/>
  <c r="Y40" i="27" s="1"/>
  <c r="I40" i="27" a="1"/>
  <c r="I40" i="27" s="1"/>
  <c r="J40" i="27" a="1"/>
  <c r="J40" i="27" s="1"/>
  <c r="P40" i="27" a="1"/>
  <c r="P40" i="27" s="1"/>
  <c r="L40" i="27" a="1"/>
  <c r="L40" i="27" s="1"/>
  <c r="M40" i="27" a="1"/>
  <c r="M40" i="27" s="1"/>
  <c r="AC40" i="27" a="1"/>
  <c r="AC40" i="27" s="1"/>
  <c r="AG40" i="27" a="1"/>
  <c r="AG40" i="27" s="1"/>
  <c r="H40" i="27" a="1"/>
  <c r="H40" i="27" s="1"/>
  <c r="U40" i="27" a="1"/>
  <c r="U40" i="27" s="1"/>
  <c r="O40" i="27" a="1"/>
  <c r="O40" i="27" s="1"/>
  <c r="E40" i="27" a="1"/>
  <c r="E40" i="27" s="1"/>
  <c r="R40" i="27" a="1"/>
  <c r="R40" i="27" s="1"/>
  <c r="AD40" i="27" a="1"/>
  <c r="AD40" i="27" s="1"/>
  <c r="Q40" i="27" a="1"/>
  <c r="Q40" i="27" s="1"/>
  <c r="AH40" i="27" a="1"/>
  <c r="AH40" i="27" s="1"/>
  <c r="AI43" i="28"/>
  <c r="AJ43" i="28" s="1"/>
  <c r="AF44" i="28"/>
  <c r="N41" i="28"/>
  <c r="O43" i="28"/>
  <c r="F44" i="28"/>
  <c r="Q42" i="28"/>
  <c r="S42" i="28"/>
  <c r="R42" i="28"/>
  <c r="T42" i="28"/>
  <c r="P42" i="28"/>
  <c r="B42" i="27" l="1"/>
  <c r="C42" i="27" s="1"/>
  <c r="G41" i="27" a="1"/>
  <c r="G41" i="27" s="1"/>
  <c r="Y41" i="27" a="1"/>
  <c r="Y41" i="27" s="1"/>
  <c r="N41" i="27" a="1"/>
  <c r="N41" i="27" s="1"/>
  <c r="J41" i="27" a="1"/>
  <c r="J41" i="27" s="1"/>
  <c r="E41" i="27" a="1"/>
  <c r="E41" i="27" s="1"/>
  <c r="F41" i="27" a="1"/>
  <c r="F41" i="27" s="1"/>
  <c r="AI41" i="27" a="1"/>
  <c r="AI41" i="27" s="1"/>
  <c r="AE41" i="27" a="1"/>
  <c r="AE41" i="27" s="1"/>
  <c r="H41" i="27" a="1"/>
  <c r="H41" i="27" s="1"/>
  <c r="I41" i="27" a="1"/>
  <c r="I41" i="27" s="1"/>
  <c r="U41" i="27" a="1"/>
  <c r="U41" i="27" s="1"/>
  <c r="O41" i="27" a="1"/>
  <c r="O41" i="27" s="1"/>
  <c r="K41" i="27" a="1"/>
  <c r="K41" i="27" s="1"/>
  <c r="L41" i="27" a="1"/>
  <c r="L41" i="27" s="1"/>
  <c r="AB41" i="27" a="1"/>
  <c r="AB41" i="27" s="1"/>
  <c r="AF41" i="27" a="1"/>
  <c r="AF41" i="27" s="1"/>
  <c r="M41" i="27" a="1"/>
  <c r="M41" i="27" s="1"/>
  <c r="T41" i="27" a="1"/>
  <c r="T41" i="27" s="1"/>
  <c r="AA41" i="27" a="1"/>
  <c r="AA41" i="27" s="1"/>
  <c r="P41" i="27" a="1"/>
  <c r="P41" i="27" s="1"/>
  <c r="Q41" i="27" a="1"/>
  <c r="Q41" i="27" s="1"/>
  <c r="R41" i="27" a="1"/>
  <c r="R41" i="27" s="1"/>
  <c r="AC41" i="27" a="1"/>
  <c r="AC41" i="27" s="1"/>
  <c r="AG41" i="27" a="1"/>
  <c r="AG41" i="27" s="1"/>
  <c r="S41" i="27" a="1"/>
  <c r="S41" i="27" s="1"/>
  <c r="Z41" i="27" a="1"/>
  <c r="Z41" i="27" s="1"/>
  <c r="D41" i="27" a="1"/>
  <c r="D41" i="27" s="1"/>
  <c r="V41" i="27" a="1"/>
  <c r="V41" i="27" s="1"/>
  <c r="X41" i="27" a="1"/>
  <c r="X41" i="27" s="1"/>
  <c r="AD41" i="27" a="1"/>
  <c r="AD41" i="27" s="1"/>
  <c r="W41" i="27" a="1"/>
  <c r="W41" i="27" s="1"/>
  <c r="AH41" i="27" a="1"/>
  <c r="AH41" i="27" s="1"/>
  <c r="N42" i="28"/>
  <c r="O44" i="28"/>
  <c r="F45" i="28"/>
  <c r="R43" i="28"/>
  <c r="P43" i="28"/>
  <c r="T43" i="28"/>
  <c r="Q43" i="28"/>
  <c r="S43" i="28"/>
  <c r="AI44" i="28"/>
  <c r="AJ44" i="28" s="1"/>
  <c r="AF45" i="28"/>
  <c r="B43" i="27" l="1"/>
  <c r="C43" i="27" s="1"/>
  <c r="G42" i="27" a="1"/>
  <c r="G42" i="27" s="1"/>
  <c r="H42" i="27" a="1"/>
  <c r="H42" i="27" s="1"/>
  <c r="I42" i="27" a="1"/>
  <c r="I42" i="27" s="1"/>
  <c r="D42" i="27" a="1"/>
  <c r="D42" i="27" s="1"/>
  <c r="J42" i="27" a="1"/>
  <c r="J42" i="27" s="1"/>
  <c r="M42" i="27" a="1"/>
  <c r="M42" i="27" s="1"/>
  <c r="T42" i="27" a="1"/>
  <c r="T42" i="27" s="1"/>
  <c r="O42" i="27" a="1"/>
  <c r="O42" i="27" s="1"/>
  <c r="P42" i="27" a="1"/>
  <c r="P42" i="27" s="1"/>
  <c r="Q42" i="27" a="1"/>
  <c r="Q42" i="27" s="1"/>
  <c r="S42" i="27" a="1"/>
  <c r="S42" i="27" s="1"/>
  <c r="Z42" i="27" a="1"/>
  <c r="Z42" i="27" s="1"/>
  <c r="U42" i="27" a="1"/>
  <c r="U42" i="27" s="1"/>
  <c r="V42" i="27" a="1"/>
  <c r="V42" i="27" s="1"/>
  <c r="W42" i="27" a="1"/>
  <c r="W42" i="27" s="1"/>
  <c r="Y42" i="27" a="1"/>
  <c r="Y42" i="27" s="1"/>
  <c r="R42" i="27" a="1"/>
  <c r="R42" i="27" s="1"/>
  <c r="AH42" i="27" a="1"/>
  <c r="AH42" i="27" s="1"/>
  <c r="N42" i="27" a="1"/>
  <c r="N42" i="27" s="1"/>
  <c r="AI42" i="27" a="1"/>
  <c r="AI42" i="27" s="1"/>
  <c r="AA42" i="27" a="1"/>
  <c r="AA42" i="27" s="1"/>
  <c r="AB42" i="27" a="1"/>
  <c r="AB42" i="27" s="1"/>
  <c r="E42" i="27" a="1"/>
  <c r="E42" i="27" s="1"/>
  <c r="AC42" i="27" a="1"/>
  <c r="AC42" i="27" s="1"/>
  <c r="K42" i="27" a="1"/>
  <c r="K42" i="27" s="1"/>
  <c r="AE42" i="27" a="1"/>
  <c r="AE42" i="27" s="1"/>
  <c r="X42" i="27" a="1"/>
  <c r="X42" i="27" s="1"/>
  <c r="AF42" i="27" a="1"/>
  <c r="AF42" i="27" s="1"/>
  <c r="AD42" i="27" a="1"/>
  <c r="AD42" i="27" s="1"/>
  <c r="AG42" i="27" a="1"/>
  <c r="AG42" i="27" s="1"/>
  <c r="F42" i="27" a="1"/>
  <c r="F42" i="27" s="1"/>
  <c r="L42" i="27" a="1"/>
  <c r="L42" i="27" s="1"/>
  <c r="Q44" i="28"/>
  <c r="S44" i="28"/>
  <c r="R44" i="28"/>
  <c r="T44" i="28"/>
  <c r="P44" i="28"/>
  <c r="N43" i="28"/>
  <c r="AF46" i="28"/>
  <c r="AI45" i="28"/>
  <c r="AJ45" i="28" s="1"/>
  <c r="O45" i="28"/>
  <c r="F46" i="28"/>
  <c r="N44" i="28" l="1"/>
  <c r="B44" i="27"/>
  <c r="C44" i="27" s="1"/>
  <c r="V43" i="27" a="1"/>
  <c r="V43" i="27" s="1"/>
  <c r="R43" i="27" a="1"/>
  <c r="R43" i="27" s="1"/>
  <c r="Y43" i="27" a="1"/>
  <c r="Y43" i="27" s="1"/>
  <c r="AH43" i="27" a="1"/>
  <c r="AH43" i="27" s="1"/>
  <c r="H43" i="27" a="1"/>
  <c r="H43" i="27" s="1"/>
  <c r="J43" i="27" a="1"/>
  <c r="J43" i="27" s="1"/>
  <c r="F43" i="27" a="1"/>
  <c r="F43" i="27" s="1"/>
  <c r="AI43" i="27" a="1"/>
  <c r="AI43" i="27" s="1"/>
  <c r="N43" i="27" a="1"/>
  <c r="N43" i="27" s="1"/>
  <c r="P43" i="27" a="1"/>
  <c r="P43" i="27" s="1"/>
  <c r="L43" i="27" a="1"/>
  <c r="L43" i="27" s="1"/>
  <c r="AB43" i="27" a="1"/>
  <c r="AB43" i="27" s="1"/>
  <c r="Z43" i="27" a="1"/>
  <c r="Z43" i="27" s="1"/>
  <c r="D43" i="27" a="1"/>
  <c r="D43" i="27" s="1"/>
  <c r="S43" i="27" a="1"/>
  <c r="S43" i="27" s="1"/>
  <c r="AC43" i="27" a="1"/>
  <c r="AC43" i="27" s="1"/>
  <c r="AA43" i="27" a="1"/>
  <c r="AA43" i="27" s="1"/>
  <c r="Q43" i="27" a="1"/>
  <c r="Q43" i="27" s="1"/>
  <c r="G43" i="27" a="1"/>
  <c r="G43" i="27" s="1"/>
  <c r="AE43" i="27" a="1"/>
  <c r="AE43" i="27" s="1"/>
  <c r="I43" i="27" a="1"/>
  <c r="I43" i="27" s="1"/>
  <c r="W43" i="27" a="1"/>
  <c r="W43" i="27" s="1"/>
  <c r="M43" i="27" a="1"/>
  <c r="M43" i="27" s="1"/>
  <c r="AF43" i="27" a="1"/>
  <c r="AF43" i="27" s="1"/>
  <c r="AD43" i="27" a="1"/>
  <c r="AD43" i="27" s="1"/>
  <c r="AG43" i="27" a="1"/>
  <c r="AG43" i="27" s="1"/>
  <c r="U43" i="27" a="1"/>
  <c r="U43" i="27" s="1"/>
  <c r="O43" i="27" a="1"/>
  <c r="O43" i="27" s="1"/>
  <c r="K43" i="27" a="1"/>
  <c r="K43" i="27" s="1"/>
  <c r="E43" i="27" a="1"/>
  <c r="E43" i="27" s="1"/>
  <c r="X43" i="27" a="1"/>
  <c r="X43" i="27" s="1"/>
  <c r="T43" i="27" a="1"/>
  <c r="T43" i="27" s="1"/>
  <c r="P45" i="28"/>
  <c r="Q45" i="28"/>
  <c r="R45" i="28"/>
  <c r="S45" i="28"/>
  <c r="T45" i="28"/>
  <c r="F47" i="28"/>
  <c r="O46" i="28"/>
  <c r="AI46" i="28"/>
  <c r="AJ46" i="28" s="1"/>
  <c r="AF47" i="28"/>
  <c r="N45" i="28" l="1"/>
  <c r="B45" i="27"/>
  <c r="C45" i="27" s="1"/>
  <c r="I44" i="27" a="1"/>
  <c r="I44" i="27" s="1"/>
  <c r="K44" i="27" a="1"/>
  <c r="K44" i="27" s="1"/>
  <c r="S44" i="27" a="1"/>
  <c r="S44" i="27" s="1"/>
  <c r="AH44" i="27" a="1"/>
  <c r="AH44" i="27" s="1"/>
  <c r="H44" i="27" a="1"/>
  <c r="H44" i="27" s="1"/>
  <c r="U44" i="27" a="1"/>
  <c r="U44" i="27" s="1"/>
  <c r="Q44" i="27" a="1"/>
  <c r="Q44" i="27" s="1"/>
  <c r="AI44" i="27" a="1"/>
  <c r="AI44" i="27" s="1"/>
  <c r="N44" i="27" a="1"/>
  <c r="N44" i="27" s="1"/>
  <c r="AA44" i="27" a="1"/>
  <c r="AA44" i="27" s="1"/>
  <c r="W44" i="27" a="1"/>
  <c r="W44" i="27" s="1"/>
  <c r="AB44" i="27" a="1"/>
  <c r="AB44" i="27" s="1"/>
  <c r="Y44" i="27" a="1"/>
  <c r="Y44" i="27" s="1"/>
  <c r="E44" i="27" a="1"/>
  <c r="E44" i="27" s="1"/>
  <c r="G44" i="27" a="1"/>
  <c r="G44" i="27" s="1"/>
  <c r="AC44" i="27" a="1"/>
  <c r="AC44" i="27" s="1"/>
  <c r="T44" i="27" a="1"/>
  <c r="T44" i="27" s="1"/>
  <c r="P44" i="27" a="1"/>
  <c r="P44" i="27" s="1"/>
  <c r="R44" i="27" a="1"/>
  <c r="R44" i="27" s="1"/>
  <c r="AE44" i="27" a="1"/>
  <c r="AE44" i="27" s="1"/>
  <c r="Z44" i="27" a="1"/>
  <c r="Z44" i="27" s="1"/>
  <c r="V44" i="27" a="1"/>
  <c r="V44" i="27" s="1"/>
  <c r="X44" i="27" a="1"/>
  <c r="X44" i="27" s="1"/>
  <c r="AF44" i="27" a="1"/>
  <c r="AF44" i="27" s="1"/>
  <c r="AD44" i="27" a="1"/>
  <c r="AD44" i="27" s="1"/>
  <c r="AG44" i="27" a="1"/>
  <c r="AG44" i="27" s="1"/>
  <c r="O44" i="27" a="1"/>
  <c r="O44" i="27" s="1"/>
  <c r="D44" i="27" a="1"/>
  <c r="D44" i="27" s="1"/>
  <c r="J44" i="27" a="1"/>
  <c r="J44" i="27" s="1"/>
  <c r="F44" i="27" a="1"/>
  <c r="F44" i="27" s="1"/>
  <c r="L44" i="27" a="1"/>
  <c r="L44" i="27" s="1"/>
  <c r="M44" i="27" a="1"/>
  <c r="M44" i="27" s="1"/>
  <c r="R46" i="28"/>
  <c r="Q46" i="28"/>
  <c r="P46" i="28"/>
  <c r="T46" i="28"/>
  <c r="S46" i="28"/>
  <c r="O47" i="28"/>
  <c r="F48" i="28"/>
  <c r="AI47" i="28"/>
  <c r="AJ47" i="28" s="1"/>
  <c r="AF48" i="28"/>
  <c r="N46" i="28" l="1"/>
  <c r="B46" i="27"/>
  <c r="C46" i="27" s="1"/>
  <c r="Z45" i="27" a="1"/>
  <c r="Z45" i="27" s="1"/>
  <c r="E45" i="27" a="1"/>
  <c r="E45" i="27" s="1"/>
  <c r="G45" i="27" a="1"/>
  <c r="G45" i="27" s="1"/>
  <c r="D45" i="27" a="1"/>
  <c r="D45" i="27" s="1"/>
  <c r="K45" i="27" a="1"/>
  <c r="K45" i="27" s="1"/>
  <c r="R45" i="27" a="1"/>
  <c r="R45" i="27" s="1"/>
  <c r="AC45" i="27" a="1"/>
  <c r="AC45" i="27" s="1"/>
  <c r="AG45" i="27" a="1"/>
  <c r="AG45" i="27" s="1"/>
  <c r="N45" i="27" a="1"/>
  <c r="N45" i="27" s="1"/>
  <c r="I45" i="27" a="1"/>
  <c r="I45" i="27" s="1"/>
  <c r="W45" i="27" a="1"/>
  <c r="W45" i="27" s="1"/>
  <c r="S45" i="27" a="1"/>
  <c r="S45" i="27" s="1"/>
  <c r="U45" i="27" a="1"/>
  <c r="U45" i="27" s="1"/>
  <c r="F45" i="27" a="1"/>
  <c r="F45" i="27" s="1"/>
  <c r="X45" i="27" a="1"/>
  <c r="X45" i="27" s="1"/>
  <c r="AD45" i="27" a="1"/>
  <c r="AD45" i="27" s="1"/>
  <c r="AH45" i="27" a="1"/>
  <c r="AH45" i="27" s="1"/>
  <c r="H45" i="27" a="1"/>
  <c r="H45" i="27" s="1"/>
  <c r="J45" i="27" a="1"/>
  <c r="J45" i="27" s="1"/>
  <c r="AI45" i="27" a="1"/>
  <c r="AI45" i="27" s="1"/>
  <c r="AE45" i="27" a="1"/>
  <c r="AE45" i="27" s="1"/>
  <c r="O45" i="27" a="1"/>
  <c r="O45" i="27" s="1"/>
  <c r="P45" i="27" a="1"/>
  <c r="P45" i="27" s="1"/>
  <c r="Q45" i="27" a="1"/>
  <c r="Q45" i="27" s="1"/>
  <c r="AB45" i="27" a="1"/>
  <c r="AB45" i="27" s="1"/>
  <c r="Y45" i="27" a="1"/>
  <c r="Y45" i="27" s="1"/>
  <c r="T45" i="27" a="1"/>
  <c r="T45" i="27" s="1"/>
  <c r="AF45" i="27" a="1"/>
  <c r="AF45" i="27" s="1"/>
  <c r="AA45" i="27" a="1"/>
  <c r="AA45" i="27" s="1"/>
  <c r="V45" i="27" a="1"/>
  <c r="V45" i="27" s="1"/>
  <c r="L45" i="27" a="1"/>
  <c r="L45" i="27" s="1"/>
  <c r="M45" i="27" a="1"/>
  <c r="M45" i="27" s="1"/>
  <c r="AI48" i="28"/>
  <c r="AJ48" i="28" s="1"/>
  <c r="AF49" i="28"/>
  <c r="O48" i="28"/>
  <c r="F49" i="28"/>
  <c r="Q47" i="28"/>
  <c r="S47" i="28"/>
  <c r="R47" i="28"/>
  <c r="P47" i="28"/>
  <c r="T47" i="28"/>
  <c r="N47" i="28" l="1"/>
  <c r="B47" i="27"/>
  <c r="C47" i="27" s="1"/>
  <c r="G46" i="27" a="1"/>
  <c r="G46" i="27" s="1"/>
  <c r="N46" i="27" a="1"/>
  <c r="N46" i="27" s="1"/>
  <c r="O46" i="27" a="1"/>
  <c r="O46" i="27" s="1"/>
  <c r="AA46" i="27" a="1"/>
  <c r="AA46" i="27" s="1"/>
  <c r="F46" i="27" a="1"/>
  <c r="F46" i="27" s="1"/>
  <c r="W46" i="27" a="1"/>
  <c r="W46" i="27" s="1"/>
  <c r="AC46" i="27" a="1"/>
  <c r="AC46" i="27" s="1"/>
  <c r="AG46" i="27" a="1"/>
  <c r="AG46" i="27" s="1"/>
  <c r="M46" i="27" a="1"/>
  <c r="M46" i="27" s="1"/>
  <c r="U46" i="27" a="1"/>
  <c r="U46" i="27" s="1"/>
  <c r="V46" i="27" a="1"/>
  <c r="V46" i="27" s="1"/>
  <c r="E46" i="27" a="1"/>
  <c r="E46" i="27" s="1"/>
  <c r="L46" i="27" a="1"/>
  <c r="L46" i="27" s="1"/>
  <c r="Y46" i="27" a="1"/>
  <c r="Y46" i="27" s="1"/>
  <c r="AD46" i="27" a="1"/>
  <c r="AD46" i="27" s="1"/>
  <c r="AH46" i="27" a="1"/>
  <c r="AH46" i="27" s="1"/>
  <c r="R46" i="27" a="1"/>
  <c r="R46" i="27" s="1"/>
  <c r="S46" i="27" a="1"/>
  <c r="S46" i="27" s="1"/>
  <c r="Z46" i="27" a="1"/>
  <c r="Z46" i="27" s="1"/>
  <c r="D46" i="27" a="1"/>
  <c r="D46" i="27" s="1"/>
  <c r="K46" i="27" a="1"/>
  <c r="K46" i="27" s="1"/>
  <c r="Q46" i="27" a="1"/>
  <c r="Q46" i="27" s="1"/>
  <c r="AI46" i="27" a="1"/>
  <c r="AI46" i="27" s="1"/>
  <c r="AE46" i="27" a="1"/>
  <c r="AE46" i="27" s="1"/>
  <c r="I46" i="27" a="1"/>
  <c r="I46" i="27" s="1"/>
  <c r="AB46" i="27" a="1"/>
  <c r="AB46" i="27" s="1"/>
  <c r="J46" i="27" a="1"/>
  <c r="J46" i="27" s="1"/>
  <c r="AF46" i="27" a="1"/>
  <c r="AF46" i="27" s="1"/>
  <c r="X46" i="27" a="1"/>
  <c r="X46" i="27" s="1"/>
  <c r="P46" i="27" a="1"/>
  <c r="P46" i="27" s="1"/>
  <c r="H46" i="27" a="1"/>
  <c r="H46" i="27" s="1"/>
  <c r="T46" i="27" a="1"/>
  <c r="T46" i="27" s="1"/>
  <c r="F50" i="28"/>
  <c r="O49" i="28"/>
  <c r="P48" i="28"/>
  <c r="T48" i="28"/>
  <c r="R48" i="28"/>
  <c r="S48" i="28"/>
  <c r="Q48" i="28"/>
  <c r="AI49" i="28"/>
  <c r="AJ49" i="28" s="1"/>
  <c r="AF50" i="28"/>
  <c r="N48" i="28" l="1"/>
  <c r="B48" i="27"/>
  <c r="C48" i="27" s="1"/>
  <c r="I47" i="27" a="1"/>
  <c r="I47" i="27" s="1"/>
  <c r="U47" i="27" a="1"/>
  <c r="U47" i="27" s="1"/>
  <c r="V47" i="27" a="1"/>
  <c r="V47" i="27" s="1"/>
  <c r="L47" i="27" a="1"/>
  <c r="L47" i="27" s="1"/>
  <c r="S47" i="27" a="1"/>
  <c r="S47" i="27" s="1"/>
  <c r="T47" i="27" a="1"/>
  <c r="T47" i="27" s="1"/>
  <c r="AC47" i="27" a="1"/>
  <c r="AC47" i="27" s="1"/>
  <c r="AG47" i="27" a="1"/>
  <c r="AG47" i="27" s="1"/>
  <c r="Z47" i="27" a="1"/>
  <c r="Z47" i="27" s="1"/>
  <c r="AA47" i="27" a="1"/>
  <c r="AA47" i="27" s="1"/>
  <c r="K47" i="27" a="1"/>
  <c r="K47" i="27" s="1"/>
  <c r="R47" i="27" a="1"/>
  <c r="R47" i="27" s="1"/>
  <c r="X47" i="27" a="1"/>
  <c r="X47" i="27" s="1"/>
  <c r="Y47" i="27" a="1"/>
  <c r="Y47" i="27" s="1"/>
  <c r="AD47" i="27" a="1"/>
  <c r="AD47" i="27" s="1"/>
  <c r="AH47" i="27" a="1"/>
  <c r="AH47" i="27" s="1"/>
  <c r="F47" i="27" a="1"/>
  <c r="F47" i="27" s="1"/>
  <c r="H47" i="27" a="1"/>
  <c r="H47" i="27" s="1"/>
  <c r="J47" i="27" a="1"/>
  <c r="J47" i="27" s="1"/>
  <c r="Q47" i="27" a="1"/>
  <c r="Q47" i="27" s="1"/>
  <c r="D47" i="27" a="1"/>
  <c r="D47" i="27" s="1"/>
  <c r="E47" i="27" a="1"/>
  <c r="E47" i="27" s="1"/>
  <c r="AI47" i="27" a="1"/>
  <c r="AI47" i="27" s="1"/>
  <c r="AE47" i="27" a="1"/>
  <c r="AE47" i="27" s="1"/>
  <c r="P47" i="27" a="1"/>
  <c r="P47" i="27" s="1"/>
  <c r="AB47" i="27" a="1"/>
  <c r="AB47" i="27" s="1"/>
  <c r="W47" i="27" a="1"/>
  <c r="W47" i="27" s="1"/>
  <c r="AF47" i="27" a="1"/>
  <c r="AF47" i="27" s="1"/>
  <c r="G47" i="27" a="1"/>
  <c r="G47" i="27" s="1"/>
  <c r="M47" i="27" a="1"/>
  <c r="M47" i="27" s="1"/>
  <c r="N47" i="27" a="1"/>
  <c r="N47" i="27" s="1"/>
  <c r="O47" i="27" a="1"/>
  <c r="O47" i="27" s="1"/>
  <c r="R49" i="28"/>
  <c r="Q49" i="28"/>
  <c r="S49" i="28"/>
  <c r="T49" i="28"/>
  <c r="P49" i="28"/>
  <c r="O50" i="28"/>
  <c r="F51" i="28"/>
  <c r="AF51" i="28"/>
  <c r="AI50" i="28"/>
  <c r="AJ50" i="28" s="1"/>
  <c r="B49" i="27" l="1"/>
  <c r="C49" i="27" s="1"/>
  <c r="Y48" i="27" a="1"/>
  <c r="Y48" i="27" s="1"/>
  <c r="D48" i="27" a="1"/>
  <c r="D48" i="27" s="1"/>
  <c r="E48" i="27" a="1"/>
  <c r="E48" i="27" s="1"/>
  <c r="F48" i="27" a="1"/>
  <c r="F48" i="27" s="1"/>
  <c r="G48" i="27" a="1"/>
  <c r="G48" i="27" s="1"/>
  <c r="M48" i="27" a="1"/>
  <c r="M48" i="27" s="1"/>
  <c r="AC48" i="27" a="1"/>
  <c r="AC48" i="27" s="1"/>
  <c r="AG48" i="27" a="1"/>
  <c r="AG48" i="27" s="1"/>
  <c r="O48" i="27" a="1"/>
  <c r="O48" i="27" s="1"/>
  <c r="I48" i="27" a="1"/>
  <c r="I48" i="27" s="1"/>
  <c r="J48" i="27" a="1"/>
  <c r="J48" i="27" s="1"/>
  <c r="K48" i="27" a="1"/>
  <c r="K48" i="27" s="1"/>
  <c r="L48" i="27" a="1"/>
  <c r="L48" i="27" s="1"/>
  <c r="S48" i="27" a="1"/>
  <c r="S48" i="27" s="1"/>
  <c r="AD48" i="27" a="1"/>
  <c r="AD48" i="27" s="1"/>
  <c r="AH48" i="27" a="1"/>
  <c r="AH48" i="27" s="1"/>
  <c r="H48" i="27" a="1"/>
  <c r="H48" i="27" s="1"/>
  <c r="T48" i="27" a="1"/>
  <c r="T48" i="27" s="1"/>
  <c r="U48" i="27" a="1"/>
  <c r="U48" i="27" s="1"/>
  <c r="P48" i="27" a="1"/>
  <c r="P48" i="27" s="1"/>
  <c r="Q48" i="27" a="1"/>
  <c r="Q48" i="27" s="1"/>
  <c r="R48" i="27" a="1"/>
  <c r="R48" i="27" s="1"/>
  <c r="AI48" i="27" a="1"/>
  <c r="AI48" i="27" s="1"/>
  <c r="AE48" i="27" a="1"/>
  <c r="AE48" i="27" s="1"/>
  <c r="AA48" i="27" a="1"/>
  <c r="AA48" i="27" s="1"/>
  <c r="AB48" i="27" a="1"/>
  <c r="AB48" i="27" s="1"/>
  <c r="V48" i="27" a="1"/>
  <c r="V48" i="27" s="1"/>
  <c r="AF48" i="27" a="1"/>
  <c r="AF48" i="27" s="1"/>
  <c r="N48" i="27" a="1"/>
  <c r="N48" i="27" s="1"/>
  <c r="W48" i="27" a="1"/>
  <c r="W48" i="27" s="1"/>
  <c r="Z48" i="27" a="1"/>
  <c r="Z48" i="27" s="1"/>
  <c r="X48" i="27" a="1"/>
  <c r="X48" i="27" s="1"/>
  <c r="S50" i="28"/>
  <c r="R50" i="28"/>
  <c r="Q50" i="28"/>
  <c r="P50" i="28"/>
  <c r="T50" i="28"/>
  <c r="AI51" i="28"/>
  <c r="AJ51" i="28" s="1"/>
  <c r="AF52" i="28"/>
  <c r="O51" i="28"/>
  <c r="F52" i="28"/>
  <c r="G51" i="28"/>
  <c r="N49" i="28"/>
  <c r="B50" i="27" l="1"/>
  <c r="C50" i="27" s="1"/>
  <c r="S49" i="27" a="1"/>
  <c r="S49" i="27" s="1"/>
  <c r="T49" i="27" a="1"/>
  <c r="T49" i="27" s="1"/>
  <c r="U49" i="27" a="1"/>
  <c r="U49" i="27" s="1"/>
  <c r="V49" i="27" a="1"/>
  <c r="V49" i="27" s="1"/>
  <c r="F49" i="27" a="1"/>
  <c r="F49" i="27" s="1"/>
  <c r="R49" i="27" a="1"/>
  <c r="R49" i="27" s="1"/>
  <c r="AC49" i="27" a="1"/>
  <c r="AC49" i="27" s="1"/>
  <c r="AG49" i="27" a="1"/>
  <c r="AG49" i="27" s="1"/>
  <c r="Y49" i="27" a="1"/>
  <c r="Y49" i="27" s="1"/>
  <c r="Z49" i="27" a="1"/>
  <c r="Z49" i="27" s="1"/>
  <c r="AA49" i="27" a="1"/>
  <c r="AA49" i="27" s="1"/>
  <c r="E49" i="27" a="1"/>
  <c r="E49" i="27" s="1"/>
  <c r="L49" i="27" a="1"/>
  <c r="L49" i="27" s="1"/>
  <c r="X49" i="27" a="1"/>
  <c r="X49" i="27" s="1"/>
  <c r="AD49" i="27" a="1"/>
  <c r="AD49" i="27" s="1"/>
  <c r="AH49" i="27" a="1"/>
  <c r="AH49" i="27" s="1"/>
  <c r="G49" i="27" a="1"/>
  <c r="G49" i="27" s="1"/>
  <c r="H49" i="27" a="1"/>
  <c r="H49" i="27" s="1"/>
  <c r="D49" i="27" a="1"/>
  <c r="D49" i="27" s="1"/>
  <c r="J49" i="27" a="1"/>
  <c r="J49" i="27" s="1"/>
  <c r="K49" i="27" a="1"/>
  <c r="K49" i="27" s="1"/>
  <c r="Q49" i="27" a="1"/>
  <c r="Q49" i="27" s="1"/>
  <c r="AI49" i="27" a="1"/>
  <c r="AI49" i="27" s="1"/>
  <c r="AE49" i="27" a="1"/>
  <c r="AE49" i="27" s="1"/>
  <c r="I49" i="27" a="1"/>
  <c r="I49" i="27" s="1"/>
  <c r="AB49" i="27" a="1"/>
  <c r="AB49" i="27" s="1"/>
  <c r="P49" i="27" a="1"/>
  <c r="P49" i="27" s="1"/>
  <c r="AF49" i="27" a="1"/>
  <c r="AF49" i="27" s="1"/>
  <c r="N49" i="27" a="1"/>
  <c r="N49" i="27" s="1"/>
  <c r="W49" i="27" a="1"/>
  <c r="W49" i="27" s="1"/>
  <c r="M49" i="27" a="1"/>
  <c r="M49" i="27" s="1"/>
  <c r="O49" i="27" a="1"/>
  <c r="O49" i="27" s="1"/>
  <c r="G50" i="28"/>
  <c r="S51" i="28"/>
  <c r="P51" i="28"/>
  <c r="T51" i="28"/>
  <c r="Q51" i="28"/>
  <c r="R51" i="28"/>
  <c r="O52" i="28"/>
  <c r="F53" i="28"/>
  <c r="G52" i="28"/>
  <c r="AI52" i="28"/>
  <c r="AJ52" i="28" s="1"/>
  <c r="AF53" i="28"/>
  <c r="N50" i="28"/>
  <c r="B51" i="27" l="1"/>
  <c r="C51" i="27" s="1"/>
  <c r="G50" i="27" a="1"/>
  <c r="G50" i="27" s="1"/>
  <c r="N50" i="27" a="1"/>
  <c r="N50" i="27" s="1"/>
  <c r="Z50" i="27" a="1"/>
  <c r="Z50" i="27" s="1"/>
  <c r="D50" i="27" a="1"/>
  <c r="D50" i="27" s="1"/>
  <c r="K50" i="27" a="1"/>
  <c r="K50" i="27" s="1"/>
  <c r="L50" i="27" a="1"/>
  <c r="L50" i="27" s="1"/>
  <c r="AC50" i="27" a="1"/>
  <c r="AC50" i="27" s="1"/>
  <c r="AG50" i="27" a="1"/>
  <c r="AG50" i="27" s="1"/>
  <c r="R50" i="27" a="1"/>
  <c r="R50" i="27" s="1"/>
  <c r="S50" i="27" a="1"/>
  <c r="S50" i="27" s="1"/>
  <c r="O50" i="27" a="1"/>
  <c r="O50" i="27" s="1"/>
  <c r="H50" i="27" a="1"/>
  <c r="H50" i="27" s="1"/>
  <c r="V50" i="27" a="1"/>
  <c r="V50" i="27" s="1"/>
  <c r="W50" i="27" a="1"/>
  <c r="W50" i="27" s="1"/>
  <c r="AD50" i="27" a="1"/>
  <c r="AD50" i="27" s="1"/>
  <c r="T50" i="27" a="1"/>
  <c r="T50" i="27" s="1"/>
  <c r="J50" i="27" a="1"/>
  <c r="J50" i="27" s="1"/>
  <c r="F50" i="27" a="1"/>
  <c r="F50" i="27" s="1"/>
  <c r="AE50" i="27" a="1"/>
  <c r="AE50" i="27" s="1"/>
  <c r="Y50" i="27" a="1"/>
  <c r="Y50" i="27" s="1"/>
  <c r="AA50" i="27" a="1"/>
  <c r="AA50" i="27" s="1"/>
  <c r="Q50" i="27" a="1"/>
  <c r="Q50" i="27" s="1"/>
  <c r="AF50" i="27" a="1"/>
  <c r="AF50" i="27" s="1"/>
  <c r="X50" i="27" a="1"/>
  <c r="X50" i="27" s="1"/>
  <c r="U50" i="27" a="1"/>
  <c r="U50" i="27" s="1"/>
  <c r="E50" i="27" a="1"/>
  <c r="E50" i="27" s="1"/>
  <c r="AI50" i="27" a="1"/>
  <c r="AI50" i="27" s="1"/>
  <c r="AB50" i="27" a="1"/>
  <c r="AB50" i="27" s="1"/>
  <c r="M50" i="27" a="1"/>
  <c r="M50" i="27" s="1"/>
  <c r="AH50" i="27" a="1"/>
  <c r="AH50" i="27" s="1"/>
  <c r="I50" i="27" a="1"/>
  <c r="I50" i="27" s="1"/>
  <c r="P50" i="27" a="1"/>
  <c r="P50" i="27" s="1"/>
  <c r="G47" i="28"/>
  <c r="AF54" i="28"/>
  <c r="AI53" i="28"/>
  <c r="AJ53" i="28" s="1"/>
  <c r="R52" i="28"/>
  <c r="Q52" i="28"/>
  <c r="S52" i="28"/>
  <c r="T52" i="28"/>
  <c r="P52" i="28"/>
  <c r="O53" i="28"/>
  <c r="F54" i="28"/>
  <c r="G53" i="28"/>
  <c r="N51" i="28"/>
  <c r="B52" i="27" l="1"/>
  <c r="C52" i="27" s="1"/>
  <c r="W51" i="27" a="1"/>
  <c r="W51" i="27" s="1"/>
  <c r="M51" i="27" a="1"/>
  <c r="M51" i="27" s="1"/>
  <c r="N51" i="27" a="1"/>
  <c r="N51" i="27" s="1"/>
  <c r="I51" i="27" a="1"/>
  <c r="I51" i="27" s="1"/>
  <c r="D51" i="27" a="1"/>
  <c r="D51" i="27" s="1"/>
  <c r="E51" i="27" a="1"/>
  <c r="E51" i="27" s="1"/>
  <c r="AC51" i="27" a="1"/>
  <c r="AC51" i="27" s="1"/>
  <c r="AG51" i="27" a="1"/>
  <c r="AG51" i="27" s="1"/>
  <c r="F51" i="27" a="1"/>
  <c r="F51" i="27" s="1"/>
  <c r="S51" i="27" a="1"/>
  <c r="S51" i="27" s="1"/>
  <c r="Z51" i="27" a="1"/>
  <c r="Z51" i="27" s="1"/>
  <c r="Q51" i="27" a="1"/>
  <c r="Q51" i="27" s="1"/>
  <c r="P51" i="27" a="1"/>
  <c r="P51" i="27" s="1"/>
  <c r="AD51" i="27" a="1"/>
  <c r="AD51" i="27" s="1"/>
  <c r="X51" i="27" a="1"/>
  <c r="X51" i="27" s="1"/>
  <c r="O51" i="27" a="1"/>
  <c r="O51" i="27" s="1"/>
  <c r="V51" i="27" a="1"/>
  <c r="V51" i="27" s="1"/>
  <c r="G51" i="27" a="1"/>
  <c r="G51" i="27" s="1"/>
  <c r="H51" i="27" a="1"/>
  <c r="H51" i="27" s="1"/>
  <c r="AE51" i="27" a="1"/>
  <c r="AE51" i="27" s="1"/>
  <c r="U51" i="27" a="1"/>
  <c r="U51" i="27" s="1"/>
  <c r="K51" i="27" a="1"/>
  <c r="K51" i="27" s="1"/>
  <c r="AF51" i="27" a="1"/>
  <c r="AF51" i="27" s="1"/>
  <c r="L51" i="27" a="1"/>
  <c r="L51" i="27" s="1"/>
  <c r="T51" i="27" a="1"/>
  <c r="T51" i="27" s="1"/>
  <c r="AA51" i="27" a="1"/>
  <c r="AA51" i="27" s="1"/>
  <c r="J51" i="27" a="1"/>
  <c r="J51" i="27" s="1"/>
  <c r="AI51" i="27" a="1"/>
  <c r="AI51" i="27" s="1"/>
  <c r="AB51" i="27" a="1"/>
  <c r="AB51" i="27" s="1"/>
  <c r="R51" i="27" a="1"/>
  <c r="R51" i="27" s="1"/>
  <c r="AH51" i="27" a="1"/>
  <c r="AH51" i="27" s="1"/>
  <c r="Y51" i="27" a="1"/>
  <c r="Y51" i="27" s="1"/>
  <c r="G46" i="28"/>
  <c r="F55" i="28"/>
  <c r="O54" i="28"/>
  <c r="G54" i="28"/>
  <c r="R53" i="28"/>
  <c r="Q53" i="28"/>
  <c r="S53" i="28"/>
  <c r="T53" i="28"/>
  <c r="P53" i="28"/>
  <c r="AI54" i="28"/>
  <c r="AJ54" i="28" s="1"/>
  <c r="AF55" i="28"/>
  <c r="N52" i="28"/>
  <c r="N53" i="28" l="1"/>
  <c r="B53" i="27"/>
  <c r="C53" i="27" s="1"/>
  <c r="F52" i="27" a="1"/>
  <c r="F52" i="27" s="1"/>
  <c r="L52" i="27" a="1"/>
  <c r="L52" i="27" s="1"/>
  <c r="H52" i="27" a="1"/>
  <c r="H52" i="27" s="1"/>
  <c r="D52" i="27" a="1"/>
  <c r="D52" i="27" s="1"/>
  <c r="P52" i="27" a="1"/>
  <c r="P52" i="27" s="1"/>
  <c r="AD52" i="27" a="1"/>
  <c r="AD52" i="27" s="1"/>
  <c r="W52" i="27" a="1"/>
  <c r="W52" i="27" s="1"/>
  <c r="I52" i="27" a="1"/>
  <c r="I52" i="27" s="1"/>
  <c r="K52" i="27" a="1"/>
  <c r="K52" i="27" s="1"/>
  <c r="R52" i="27" a="1"/>
  <c r="R52" i="27" s="1"/>
  <c r="N52" i="27" a="1"/>
  <c r="N52" i="27" s="1"/>
  <c r="U52" i="27" a="1"/>
  <c r="U52" i="27" s="1"/>
  <c r="V52" i="27" a="1"/>
  <c r="V52" i="27" s="1"/>
  <c r="AE52" i="27" a="1"/>
  <c r="AE52" i="27" s="1"/>
  <c r="Z52" i="27" a="1"/>
  <c r="Z52" i="27" s="1"/>
  <c r="AF52" i="27" a="1"/>
  <c r="AF52" i="27" s="1"/>
  <c r="Q52" i="27" a="1"/>
  <c r="Q52" i="27" s="1"/>
  <c r="M52" i="27" a="1"/>
  <c r="M52" i="27" s="1"/>
  <c r="O52" i="27" a="1"/>
  <c r="O52" i="27" s="1"/>
  <c r="AA52" i="27" a="1"/>
  <c r="AA52" i="27" s="1"/>
  <c r="AI52" i="27" a="1"/>
  <c r="AI52" i="27" s="1"/>
  <c r="AG52" i="27" a="1"/>
  <c r="AG52" i="27" s="1"/>
  <c r="S52" i="27" a="1"/>
  <c r="S52" i="27" s="1"/>
  <c r="AB52" i="27" a="1"/>
  <c r="AB52" i="27" s="1"/>
  <c r="Y52" i="27" a="1"/>
  <c r="Y52" i="27" s="1"/>
  <c r="AH52" i="27" a="1"/>
  <c r="AH52" i="27" s="1"/>
  <c r="T52" i="27" a="1"/>
  <c r="T52" i="27" s="1"/>
  <c r="E52" i="27" a="1"/>
  <c r="E52" i="27" s="1"/>
  <c r="J52" i="27" a="1"/>
  <c r="J52" i="27" s="1"/>
  <c r="X52" i="27" a="1"/>
  <c r="X52" i="27" s="1"/>
  <c r="G52" i="27" a="1"/>
  <c r="G52" i="27" s="1"/>
  <c r="AC52" i="27" a="1"/>
  <c r="AC52" i="27" s="1"/>
  <c r="G45" i="28"/>
  <c r="O55" i="28"/>
  <c r="F56" i="28"/>
  <c r="R54" i="28"/>
  <c r="P54" i="28"/>
  <c r="T54" i="28"/>
  <c r="S54" i="28"/>
  <c r="Q54" i="28"/>
  <c r="AI55" i="28"/>
  <c r="AJ55" i="28" s="1"/>
  <c r="AF56" i="28"/>
  <c r="N54" i="28" l="1"/>
  <c r="B54" i="27"/>
  <c r="C54" i="27" s="1"/>
  <c r="K53" i="27" a="1"/>
  <c r="K53" i="27" s="1"/>
  <c r="L53" i="27" a="1"/>
  <c r="L53" i="27" s="1"/>
  <c r="H53" i="27" a="1"/>
  <c r="H53" i="27" s="1"/>
  <c r="U53" i="27" a="1"/>
  <c r="U53" i="27" s="1"/>
  <c r="P53" i="27" a="1"/>
  <c r="P53" i="27" s="1"/>
  <c r="AH53" i="27" a="1"/>
  <c r="AH53" i="27" s="1"/>
  <c r="Q53" i="27" a="1"/>
  <c r="Q53" i="27" s="1"/>
  <c r="AA53" i="27" a="1"/>
  <c r="AA53" i="27" s="1"/>
  <c r="AD53" i="27" a="1"/>
  <c r="AD53" i="27" s="1"/>
  <c r="E53" i="27" a="1"/>
  <c r="E53" i="27" s="1"/>
  <c r="Y53" i="27" a="1"/>
  <c r="Y53" i="27" s="1"/>
  <c r="N53" i="27" a="1"/>
  <c r="N53" i="27" s="1"/>
  <c r="O53" i="27" a="1"/>
  <c r="O53" i="27" s="1"/>
  <c r="W53" i="27" a="1"/>
  <c r="W53" i="27" s="1"/>
  <c r="T53" i="27" a="1"/>
  <c r="T53" i="27" s="1"/>
  <c r="AE53" i="27" a="1"/>
  <c r="AE53" i="27" s="1"/>
  <c r="R53" i="27" a="1"/>
  <c r="R53" i="27" s="1"/>
  <c r="G53" i="27" a="1"/>
  <c r="G53" i="27" s="1"/>
  <c r="Z53" i="27" a="1"/>
  <c r="Z53" i="27" s="1"/>
  <c r="V53" i="27" a="1"/>
  <c r="V53" i="27" s="1"/>
  <c r="AI53" i="27" a="1"/>
  <c r="AI53" i="27" s="1"/>
  <c r="AF53" i="27" a="1"/>
  <c r="AF53" i="27" s="1"/>
  <c r="M53" i="27" a="1"/>
  <c r="M53" i="27" s="1"/>
  <c r="AB53" i="27" a="1"/>
  <c r="AB53" i="27" s="1"/>
  <c r="D53" i="27" a="1"/>
  <c r="D53" i="27" s="1"/>
  <c r="J53" i="27" a="1"/>
  <c r="J53" i="27" s="1"/>
  <c r="X53" i="27" a="1"/>
  <c r="X53" i="27" s="1"/>
  <c r="F53" i="27" a="1"/>
  <c r="F53" i="27" s="1"/>
  <c r="AC53" i="27" a="1"/>
  <c r="AC53" i="27" s="1"/>
  <c r="S53" i="27" a="1"/>
  <c r="S53" i="27" s="1"/>
  <c r="AG53" i="27" a="1"/>
  <c r="AG53" i="27" s="1"/>
  <c r="I53" i="27" a="1"/>
  <c r="I53" i="27" s="1"/>
  <c r="AI56" i="28"/>
  <c r="AJ56" i="28" s="1"/>
  <c r="AF57" i="28"/>
  <c r="O56" i="28"/>
  <c r="F57" i="28"/>
  <c r="Q55" i="28"/>
  <c r="S55" i="28"/>
  <c r="R55" i="28"/>
  <c r="T55" i="28"/>
  <c r="P55" i="28"/>
  <c r="B55" i="27" l="1"/>
  <c r="C55" i="27" s="1"/>
  <c r="L54" i="27" a="1"/>
  <c r="L54" i="27" s="1"/>
  <c r="R54" i="27" a="1"/>
  <c r="R54" i="27" s="1"/>
  <c r="H54" i="27" a="1"/>
  <c r="H54" i="27" s="1"/>
  <c r="T54" i="27" a="1"/>
  <c r="T54" i="27" s="1"/>
  <c r="U54" i="27" a="1"/>
  <c r="U54" i="27" s="1"/>
  <c r="AA54" i="27" a="1"/>
  <c r="AA54" i="27" s="1"/>
  <c r="AD54" i="27" a="1"/>
  <c r="AD54" i="27" s="1"/>
  <c r="AH54" i="27" a="1"/>
  <c r="AH54" i="27" s="1"/>
  <c r="E54" i="27" a="1"/>
  <c r="E54" i="27" s="1"/>
  <c r="W54" i="27" a="1"/>
  <c r="W54" i="27" s="1"/>
  <c r="G54" i="27" a="1"/>
  <c r="G54" i="27" s="1"/>
  <c r="N54" i="27" a="1"/>
  <c r="N54" i="27" s="1"/>
  <c r="Z54" i="27" a="1"/>
  <c r="Z54" i="27" s="1"/>
  <c r="D54" i="27" a="1"/>
  <c r="D54" i="27" s="1"/>
  <c r="AI54" i="27" a="1"/>
  <c r="AI54" i="27" s="1"/>
  <c r="AE54" i="27" a="1"/>
  <c r="AE54" i="27" s="1"/>
  <c r="K54" i="27" a="1"/>
  <c r="K54" i="27" s="1"/>
  <c r="F54" i="27" a="1"/>
  <c r="F54" i="27" s="1"/>
  <c r="S54" i="27" a="1"/>
  <c r="S54" i="27" s="1"/>
  <c r="Y54" i="27" a="1"/>
  <c r="Y54" i="27" s="1"/>
  <c r="J54" i="27" a="1"/>
  <c r="J54" i="27" s="1"/>
  <c r="P54" i="27" a="1"/>
  <c r="P54" i="27" s="1"/>
  <c r="AB54" i="27" a="1"/>
  <c r="AB54" i="27" s="1"/>
  <c r="AF54" i="27" a="1"/>
  <c r="AF54" i="27" s="1"/>
  <c r="M54" i="27" a="1"/>
  <c r="M54" i="27" s="1"/>
  <c r="V54" i="27" a="1"/>
  <c r="V54" i="27" s="1"/>
  <c r="X54" i="27" a="1"/>
  <c r="X54" i="27" s="1"/>
  <c r="AC54" i="27" a="1"/>
  <c r="AC54" i="27" s="1"/>
  <c r="I54" i="27" a="1"/>
  <c r="I54" i="27" s="1"/>
  <c r="AG54" i="27" a="1"/>
  <c r="AG54" i="27" s="1"/>
  <c r="Q54" i="27" a="1"/>
  <c r="Q54" i="27" s="1"/>
  <c r="O54" i="27" a="1"/>
  <c r="O54" i="27" s="1"/>
  <c r="N55" i="28"/>
  <c r="T56" i="28"/>
  <c r="P56" i="28"/>
  <c r="R56" i="28"/>
  <c r="S56" i="28"/>
  <c r="Q56" i="28"/>
  <c r="AI57" i="28"/>
  <c r="AJ57" i="28" s="1"/>
  <c r="AF58" i="28"/>
  <c r="F58" i="28"/>
  <c r="O57" i="28"/>
  <c r="G57" i="28"/>
  <c r="N56" i="28" l="1"/>
  <c r="B56" i="27"/>
  <c r="C56" i="27" s="1"/>
  <c r="W55" i="27" a="1"/>
  <c r="W55" i="27" s="1"/>
  <c r="X55" i="27" a="1"/>
  <c r="X55" i="27" s="1"/>
  <c r="L55" i="27" a="1"/>
  <c r="L55" i="27" s="1"/>
  <c r="Z55" i="27" a="1"/>
  <c r="Z55" i="27" s="1"/>
  <c r="AA55" i="27" a="1"/>
  <c r="AA55" i="27" s="1"/>
  <c r="V55" i="27" a="1"/>
  <c r="V55" i="27" s="1"/>
  <c r="AD55" i="27" a="1"/>
  <c r="AD55" i="27" s="1"/>
  <c r="AH55" i="27" a="1"/>
  <c r="AH55" i="27" s="1"/>
  <c r="D55" i="27" a="1"/>
  <c r="D55" i="27" s="1"/>
  <c r="E55" i="27" a="1"/>
  <c r="E55" i="27" s="1"/>
  <c r="F55" i="27" a="1"/>
  <c r="F55" i="27" s="1"/>
  <c r="S55" i="27" a="1"/>
  <c r="S55" i="27" s="1"/>
  <c r="H55" i="27" a="1"/>
  <c r="H55" i="27" s="1"/>
  <c r="I55" i="27" a="1"/>
  <c r="I55" i="27" s="1"/>
  <c r="AI55" i="27" a="1"/>
  <c r="AI55" i="27" s="1"/>
  <c r="AE55" i="27" a="1"/>
  <c r="AE55" i="27" s="1"/>
  <c r="J55" i="27" a="1"/>
  <c r="J55" i="27" s="1"/>
  <c r="K55" i="27" a="1"/>
  <c r="K55" i="27" s="1"/>
  <c r="Y55" i="27" a="1"/>
  <c r="Y55" i="27" s="1"/>
  <c r="M55" i="27" a="1"/>
  <c r="M55" i="27" s="1"/>
  <c r="N55" i="27" a="1"/>
  <c r="N55" i="27" s="1"/>
  <c r="O55" i="27" a="1"/>
  <c r="O55" i="27" s="1"/>
  <c r="AB55" i="27" a="1"/>
  <c r="AB55" i="27" s="1"/>
  <c r="AF55" i="27" a="1"/>
  <c r="AF55" i="27" s="1"/>
  <c r="R55" i="27" a="1"/>
  <c r="R55" i="27" s="1"/>
  <c r="P55" i="27" a="1"/>
  <c r="P55" i="27" s="1"/>
  <c r="G55" i="27" a="1"/>
  <c r="G55" i="27" s="1"/>
  <c r="AC55" i="27" a="1"/>
  <c r="AC55" i="27" s="1"/>
  <c r="T55" i="27" a="1"/>
  <c r="T55" i="27" s="1"/>
  <c r="AG55" i="27" a="1"/>
  <c r="AG55" i="27" s="1"/>
  <c r="Q55" i="27" a="1"/>
  <c r="Q55" i="27" s="1"/>
  <c r="U55" i="27" a="1"/>
  <c r="U55" i="27" s="1"/>
  <c r="O58" i="28"/>
  <c r="F59" i="28"/>
  <c r="G58" i="28"/>
  <c r="AF59" i="28"/>
  <c r="AI58" i="28"/>
  <c r="AJ58" i="28" s="1"/>
  <c r="R57" i="28"/>
  <c r="S57" i="28"/>
  <c r="Q57" i="28"/>
  <c r="P57" i="28"/>
  <c r="T57" i="28"/>
  <c r="E54" i="28" l="1"/>
  <c r="N57" i="28"/>
  <c r="B57" i="27"/>
  <c r="C57" i="27" s="1"/>
  <c r="F56" i="27" a="1"/>
  <c r="F56" i="27" s="1"/>
  <c r="M56" i="27" a="1"/>
  <c r="M56" i="27" s="1"/>
  <c r="N56" i="27" a="1"/>
  <c r="N56" i="27" s="1"/>
  <c r="T56" i="27" a="1"/>
  <c r="T56" i="27" s="1"/>
  <c r="J56" i="27" a="1"/>
  <c r="J56" i="27" s="1"/>
  <c r="V56" i="27" a="1"/>
  <c r="V56" i="27" s="1"/>
  <c r="AD56" i="27" a="1"/>
  <c r="AD56" i="27" s="1"/>
  <c r="AH56" i="27" a="1"/>
  <c r="AH56" i="27" s="1"/>
  <c r="E56" i="27" a="1"/>
  <c r="E56" i="27" s="1"/>
  <c r="L56" i="27" a="1"/>
  <c r="L56" i="27" s="1"/>
  <c r="S56" i="27" a="1"/>
  <c r="S56" i="27" s="1"/>
  <c r="Z56" i="27" a="1"/>
  <c r="Z56" i="27" s="1"/>
  <c r="I56" i="27" a="1"/>
  <c r="I56" i="27" s="1"/>
  <c r="P56" i="27" a="1"/>
  <c r="P56" i="27" s="1"/>
  <c r="AI56" i="27" a="1"/>
  <c r="AI56" i="27" s="1"/>
  <c r="AE56" i="27" a="1"/>
  <c r="AE56" i="27" s="1"/>
  <c r="K56" i="27" a="1"/>
  <c r="K56" i="27" s="1"/>
  <c r="R56" i="27" a="1"/>
  <c r="R56" i="27" s="1"/>
  <c r="Y56" i="27" a="1"/>
  <c r="Y56" i="27" s="1"/>
  <c r="H56" i="27" a="1"/>
  <c r="H56" i="27" s="1"/>
  <c r="U56" i="27" a="1"/>
  <c r="U56" i="27" s="1"/>
  <c r="D56" i="27" a="1"/>
  <c r="D56" i="27" s="1"/>
  <c r="AB56" i="27" a="1"/>
  <c r="AB56" i="27" s="1"/>
  <c r="AF56" i="27" a="1"/>
  <c r="AF56" i="27" s="1"/>
  <c r="X56" i="27" a="1"/>
  <c r="X56" i="27" s="1"/>
  <c r="Q56" i="27" a="1"/>
  <c r="Q56" i="27" s="1"/>
  <c r="G56" i="27" a="1"/>
  <c r="G56" i="27" s="1"/>
  <c r="AC56" i="27" a="1"/>
  <c r="AC56" i="27" s="1"/>
  <c r="O56" i="27" a="1"/>
  <c r="O56" i="27" s="1"/>
  <c r="AG56" i="27" a="1"/>
  <c r="AG56" i="27" s="1"/>
  <c r="W56" i="27" a="1"/>
  <c r="W56" i="27" s="1"/>
  <c r="AA56" i="27" a="1"/>
  <c r="AA56" i="27" s="1"/>
  <c r="AI59" i="28"/>
  <c r="AJ59" i="28" s="1"/>
  <c r="AF60" i="28"/>
  <c r="E57" i="28"/>
  <c r="O59" i="28"/>
  <c r="F60" i="28"/>
  <c r="G59" i="28"/>
  <c r="S58" i="28"/>
  <c r="R58" i="28"/>
  <c r="Q58" i="28"/>
  <c r="T58" i="28"/>
  <c r="P58" i="28"/>
  <c r="E58" i="28" l="1"/>
  <c r="D57" i="27" a="1"/>
  <c r="D57" i="27" s="1"/>
  <c r="B58" i="27"/>
  <c r="C58" i="27" s="1"/>
  <c r="L57" i="27" a="1"/>
  <c r="L57" i="27" s="1"/>
  <c r="S57" i="27" a="1"/>
  <c r="S57" i="27" s="1"/>
  <c r="Z57" i="27" a="1"/>
  <c r="Z57" i="27" s="1"/>
  <c r="O57" i="27" a="1"/>
  <c r="O57" i="27" s="1"/>
  <c r="W57" i="27" a="1"/>
  <c r="W57" i="27" s="1"/>
  <c r="AI57" i="27" a="1"/>
  <c r="AI57" i="27" s="1"/>
  <c r="AE57" i="27" a="1"/>
  <c r="AE57" i="27" s="1"/>
  <c r="R57" i="27" a="1"/>
  <c r="R57" i="27" s="1"/>
  <c r="Y57" i="27" a="1"/>
  <c r="Y57" i="27" s="1"/>
  <c r="H57" i="27" a="1"/>
  <c r="H57" i="27" s="1"/>
  <c r="I57" i="27" a="1"/>
  <c r="I57" i="27" s="1"/>
  <c r="V57" i="27" a="1"/>
  <c r="V57" i="27" s="1"/>
  <c r="E57" i="27" a="1"/>
  <c r="E57" i="27" s="1"/>
  <c r="AB57" i="27" a="1"/>
  <c r="AB57" i="27" s="1"/>
  <c r="AF57" i="27" a="1"/>
  <c r="AF57" i="27" s="1"/>
  <c r="X57" i="27" a="1"/>
  <c r="X57" i="27" s="1"/>
  <c r="G57" i="27" a="1"/>
  <c r="G57" i="27" s="1"/>
  <c r="N57" i="27" a="1"/>
  <c r="N57" i="27" s="1"/>
  <c r="U57" i="27" a="1"/>
  <c r="U57" i="27" s="1"/>
  <c r="J57" i="27" a="1"/>
  <c r="J57" i="27" s="1"/>
  <c r="K57" i="27" a="1"/>
  <c r="K57" i="27" s="1"/>
  <c r="AC57" i="27" a="1"/>
  <c r="AC57" i="27" s="1"/>
  <c r="AG57" i="27" a="1"/>
  <c r="AG57" i="27" s="1"/>
  <c r="M57" i="27" a="1"/>
  <c r="M57" i="27" s="1"/>
  <c r="Q57" i="27" a="1"/>
  <c r="Q57" i="27" s="1"/>
  <c r="T57" i="27" a="1"/>
  <c r="T57" i="27" s="1"/>
  <c r="AD57" i="27" a="1"/>
  <c r="AD57" i="27" s="1"/>
  <c r="AA57" i="27" a="1"/>
  <c r="AA57" i="27" s="1"/>
  <c r="AH57" i="27" a="1"/>
  <c r="AH57" i="27" s="1"/>
  <c r="F57" i="27" a="1"/>
  <c r="F57" i="27" s="1"/>
  <c r="P57" i="27" a="1"/>
  <c r="P57" i="27" s="1"/>
  <c r="O60" i="28"/>
  <c r="F61" i="28"/>
  <c r="G60" i="28"/>
  <c r="S59" i="28"/>
  <c r="T59" i="28"/>
  <c r="P59" i="28"/>
  <c r="Q59" i="28"/>
  <c r="R59" i="28"/>
  <c r="N58" i="28"/>
  <c r="AI60" i="28"/>
  <c r="AJ60" i="28" s="1"/>
  <c r="AF61" i="28"/>
  <c r="B59" i="27" l="1"/>
  <c r="C59" i="27" s="1"/>
  <c r="F58" i="27" a="1"/>
  <c r="F58" i="27" s="1"/>
  <c r="G58" i="27" a="1"/>
  <c r="G58" i="27" s="1"/>
  <c r="T58" i="27" a="1"/>
  <c r="T58" i="27" s="1"/>
  <c r="AA58" i="27" a="1"/>
  <c r="AA58" i="27" s="1"/>
  <c r="Q58" i="27" a="1"/>
  <c r="Q58" i="27" s="1"/>
  <c r="E58" i="27" a="1"/>
  <c r="E58" i="27" s="1"/>
  <c r="AH58" i="27" a="1"/>
  <c r="AH58" i="27" s="1"/>
  <c r="AD58" i="27" a="1"/>
  <c r="AD58" i="27" s="1"/>
  <c r="M58" i="27" a="1"/>
  <c r="M58" i="27" s="1"/>
  <c r="Z58" i="27" a="1"/>
  <c r="Z58" i="27" s="1"/>
  <c r="I58" i="27" a="1"/>
  <c r="I58" i="27" s="1"/>
  <c r="J58" i="27" a="1"/>
  <c r="J58" i="27" s="1"/>
  <c r="D58" i="27" a="1"/>
  <c r="D58" i="27" s="1"/>
  <c r="L58" i="27" a="1"/>
  <c r="L58" i="27" s="1"/>
  <c r="AB58" i="27" a="1"/>
  <c r="AB58" i="27" s="1"/>
  <c r="AE58" i="27" a="1"/>
  <c r="AE58" i="27" s="1"/>
  <c r="S58" i="27" a="1"/>
  <c r="S58" i="27" s="1"/>
  <c r="H58" i="27" a="1"/>
  <c r="H58" i="27" s="1"/>
  <c r="O58" i="27" a="1"/>
  <c r="O58" i="27" s="1"/>
  <c r="P58" i="27" a="1"/>
  <c r="P58" i="27" s="1"/>
  <c r="K58" i="27" a="1"/>
  <c r="K58" i="27" s="1"/>
  <c r="R58" i="27" a="1"/>
  <c r="R58" i="27" s="1"/>
  <c r="AI58" i="27" a="1"/>
  <c r="AI58" i="27" s="1"/>
  <c r="AF58" i="27" a="1"/>
  <c r="AF58" i="27" s="1"/>
  <c r="N58" i="27" a="1"/>
  <c r="N58" i="27" s="1"/>
  <c r="X58" i="27" a="1"/>
  <c r="X58" i="27" s="1"/>
  <c r="U58" i="27" a="1"/>
  <c r="U58" i="27" s="1"/>
  <c r="AC58" i="27" a="1"/>
  <c r="AC58" i="27" s="1"/>
  <c r="V58" i="27" a="1"/>
  <c r="V58" i="27" s="1"/>
  <c r="AG58" i="27" a="1"/>
  <c r="AG58" i="27" s="1"/>
  <c r="Y58" i="27" a="1"/>
  <c r="Y58" i="27" s="1"/>
  <c r="W58" i="27" a="1"/>
  <c r="W58" i="27" s="1"/>
  <c r="AF62" i="28"/>
  <c r="AI61" i="28"/>
  <c r="AJ61" i="28" s="1"/>
  <c r="Q60" i="28"/>
  <c r="R60" i="28"/>
  <c r="S60" i="28"/>
  <c r="P60" i="28"/>
  <c r="T60" i="28"/>
  <c r="N59" i="28"/>
  <c r="E59" i="28"/>
  <c r="O61" i="28"/>
  <c r="F62" i="28"/>
  <c r="G61" i="28"/>
  <c r="N60" i="28" l="1"/>
  <c r="B60" i="27"/>
  <c r="C60" i="27" s="1"/>
  <c r="M59" i="27" a="1"/>
  <c r="M59" i="27" s="1"/>
  <c r="N59" i="27" a="1"/>
  <c r="N59" i="27" s="1"/>
  <c r="O59" i="27" a="1"/>
  <c r="O59" i="27" s="1"/>
  <c r="J59" i="27" a="1"/>
  <c r="J59" i="27" s="1"/>
  <c r="K59" i="27" a="1"/>
  <c r="K59" i="27" s="1"/>
  <c r="Y59" i="27" a="1"/>
  <c r="Y59" i="27" s="1"/>
  <c r="AG59" i="27" a="1"/>
  <c r="AG59" i="27" s="1"/>
  <c r="AC59" i="27" a="1"/>
  <c r="AC59" i="27" s="1"/>
  <c r="T59" i="27" a="1"/>
  <c r="T59" i="27" s="1"/>
  <c r="U59" i="27" a="1"/>
  <c r="U59" i="27" s="1"/>
  <c r="P59" i="27" a="1"/>
  <c r="P59" i="27" s="1"/>
  <c r="Q59" i="27" a="1"/>
  <c r="Q59" i="27" s="1"/>
  <c r="R59" i="27" a="1"/>
  <c r="R59" i="27" s="1"/>
  <c r="G59" i="27" a="1"/>
  <c r="G59" i="27" s="1"/>
  <c r="AH59" i="27" a="1"/>
  <c r="AH59" i="27" s="1"/>
  <c r="AD59" i="27" a="1"/>
  <c r="AD59" i="27" s="1"/>
  <c r="Z59" i="27" a="1"/>
  <c r="Z59" i="27" s="1"/>
  <c r="AA59" i="27" a="1"/>
  <c r="AA59" i="27" s="1"/>
  <c r="V59" i="27" a="1"/>
  <c r="V59" i="27" s="1"/>
  <c r="W59" i="27" a="1"/>
  <c r="W59" i="27" s="1"/>
  <c r="X59" i="27" a="1"/>
  <c r="X59" i="27" s="1"/>
  <c r="L59" i="27" a="1"/>
  <c r="L59" i="27" s="1"/>
  <c r="AB59" i="27" a="1"/>
  <c r="AB59" i="27" s="1"/>
  <c r="AE59" i="27" a="1"/>
  <c r="AE59" i="27" s="1"/>
  <c r="I59" i="27" a="1"/>
  <c r="I59" i="27" s="1"/>
  <c r="F59" i="27" a="1"/>
  <c r="F59" i="27" s="1"/>
  <c r="AF59" i="27" a="1"/>
  <c r="AF59" i="27" s="1"/>
  <c r="D59" i="27" a="1"/>
  <c r="D59" i="27" s="1"/>
  <c r="S59" i="27" a="1"/>
  <c r="S59" i="27" s="1"/>
  <c r="AI59" i="27" a="1"/>
  <c r="AI59" i="27" s="1"/>
  <c r="H59" i="27" a="1"/>
  <c r="H59" i="27" s="1"/>
  <c r="E59" i="27" a="1"/>
  <c r="E59" i="27" s="1"/>
  <c r="F63" i="28"/>
  <c r="O62" i="28"/>
  <c r="T61" i="28"/>
  <c r="R61" i="28"/>
  <c r="Q61" i="28"/>
  <c r="S61" i="28"/>
  <c r="P61" i="28"/>
  <c r="E60" i="28"/>
  <c r="AI62" i="28"/>
  <c r="AJ62" i="28" s="1"/>
  <c r="AF63" i="28"/>
  <c r="N61" i="28" l="1"/>
  <c r="E61" i="28"/>
  <c r="B61" i="27"/>
  <c r="C61" i="27" s="1"/>
  <c r="H60" i="27" a="1"/>
  <c r="H60" i="27" s="1"/>
  <c r="I60" i="27" a="1"/>
  <c r="I60" i="27" s="1"/>
  <c r="V60" i="27" a="1"/>
  <c r="V60" i="27" s="1"/>
  <c r="E60" i="27" a="1"/>
  <c r="E60" i="27" s="1"/>
  <c r="L60" i="27" a="1"/>
  <c r="L60" i="27" s="1"/>
  <c r="S60" i="27" a="1"/>
  <c r="S60" i="27" s="1"/>
  <c r="AF60" i="27" a="1"/>
  <c r="AF60" i="27" s="1"/>
  <c r="AI60" i="27" a="1"/>
  <c r="AI60" i="27" s="1"/>
  <c r="O60" i="27" a="1"/>
  <c r="O60" i="27" s="1"/>
  <c r="U60" i="27" a="1"/>
  <c r="U60" i="27" s="1"/>
  <c r="D60" i="27" a="1"/>
  <c r="D60" i="27" s="1"/>
  <c r="K60" i="27" a="1"/>
  <c r="K60" i="27" s="1"/>
  <c r="R60" i="27" a="1"/>
  <c r="R60" i="27" s="1"/>
  <c r="Z60" i="27" a="1"/>
  <c r="Z60" i="27" s="1"/>
  <c r="AG60" i="27" a="1"/>
  <c r="AG60" i="27" s="1"/>
  <c r="T60" i="27" a="1"/>
  <c r="T60" i="27" s="1"/>
  <c r="J60" i="27" a="1"/>
  <c r="J60" i="27" s="1"/>
  <c r="P60" i="27" a="1"/>
  <c r="P60" i="27" s="1"/>
  <c r="F60" i="27" a="1"/>
  <c r="F60" i="27" s="1"/>
  <c r="N60" i="27" a="1"/>
  <c r="N60" i="27" s="1"/>
  <c r="AD60" i="27" a="1"/>
  <c r="AD60" i="27" s="1"/>
  <c r="AE60" i="27" a="1"/>
  <c r="AE60" i="27" s="1"/>
  <c r="Q60" i="27" a="1"/>
  <c r="Q60" i="27" s="1"/>
  <c r="Y60" i="27" a="1"/>
  <c r="Y60" i="27" s="1"/>
  <c r="AH60" i="27" a="1"/>
  <c r="AH60" i="27" s="1"/>
  <c r="W60" i="27" a="1"/>
  <c r="W60" i="27" s="1"/>
  <c r="M60" i="27" a="1"/>
  <c r="M60" i="27" s="1"/>
  <c r="AB60" i="27" a="1"/>
  <c r="AB60" i="27" s="1"/>
  <c r="AA60" i="27" a="1"/>
  <c r="AA60" i="27" s="1"/>
  <c r="AC60" i="27" a="1"/>
  <c r="AC60" i="27" s="1"/>
  <c r="X60" i="27" a="1"/>
  <c r="X60" i="27" s="1"/>
  <c r="G60" i="27" a="1"/>
  <c r="G60" i="27" s="1"/>
  <c r="R62" i="28"/>
  <c r="Q62" i="28"/>
  <c r="T62" i="28"/>
  <c r="S62" i="28"/>
  <c r="P62" i="28"/>
  <c r="O63" i="28"/>
  <c r="F64" i="28"/>
  <c r="AI63" i="28"/>
  <c r="AJ63" i="28" s="1"/>
  <c r="AF64" i="28"/>
  <c r="B62" i="27" l="1"/>
  <c r="C62" i="27" s="1"/>
  <c r="O61" i="27" a="1"/>
  <c r="O61" i="27" s="1"/>
  <c r="P61" i="27" a="1"/>
  <c r="P61" i="27" s="1"/>
  <c r="Q61" i="27" a="1"/>
  <c r="Q61" i="27" s="1"/>
  <c r="F61" i="27" a="1"/>
  <c r="F61" i="27" s="1"/>
  <c r="S61" i="27" a="1"/>
  <c r="S61" i="27" s="1"/>
  <c r="I61" i="27" a="1"/>
  <c r="I61" i="27" s="1"/>
  <c r="AI61" i="27" a="1"/>
  <c r="AI61" i="27" s="1"/>
  <c r="W61" i="27" a="1"/>
  <c r="W61" i="27" s="1"/>
  <c r="U61" i="27" a="1"/>
  <c r="U61" i="27" s="1"/>
  <c r="E61" i="27" a="1"/>
  <c r="E61" i="27" s="1"/>
  <c r="L61" i="27" a="1"/>
  <c r="L61" i="27" s="1"/>
  <c r="H61" i="27" a="1"/>
  <c r="H61" i="27" s="1"/>
  <c r="AA61" i="27" a="1"/>
  <c r="AA61" i="27" s="1"/>
  <c r="AB61" i="27" a="1"/>
  <c r="AB61" i="27" s="1"/>
  <c r="K61" i="27" a="1"/>
  <c r="K61" i="27" s="1"/>
  <c r="N61" i="27" a="1"/>
  <c r="N61" i="27" s="1"/>
  <c r="V61" i="27" a="1"/>
  <c r="V61" i="27" s="1"/>
  <c r="Y61" i="27" a="1"/>
  <c r="Y61" i="27" s="1"/>
  <c r="T61" i="27" a="1"/>
  <c r="T61" i="27" s="1"/>
  <c r="AF61" i="27" a="1"/>
  <c r="AF61" i="27" s="1"/>
  <c r="AC61" i="27" a="1"/>
  <c r="AC61" i="27" s="1"/>
  <c r="D61" i="27" a="1"/>
  <c r="D61" i="27" s="1"/>
  <c r="G61" i="27" a="1"/>
  <c r="G61" i="27" s="1"/>
  <c r="AD61" i="27" a="1"/>
  <c r="AD61" i="27" s="1"/>
  <c r="Z61" i="27" a="1"/>
  <c r="Z61" i="27" s="1"/>
  <c r="J61" i="27" a="1"/>
  <c r="J61" i="27" s="1"/>
  <c r="AG61" i="27" a="1"/>
  <c r="AG61" i="27" s="1"/>
  <c r="AH61" i="27" a="1"/>
  <c r="AH61" i="27" s="1"/>
  <c r="R61" i="27" a="1"/>
  <c r="R61" i="27" s="1"/>
  <c r="AE61" i="27" a="1"/>
  <c r="AE61" i="27" s="1"/>
  <c r="X61" i="27" a="1"/>
  <c r="X61" i="27" s="1"/>
  <c r="M61" i="27" a="1"/>
  <c r="M61" i="27" s="1"/>
  <c r="S63" i="28"/>
  <c r="T63" i="28"/>
  <c r="P63" i="28"/>
  <c r="Q63" i="28"/>
  <c r="R63" i="28"/>
  <c r="N62" i="28"/>
  <c r="AI64" i="28"/>
  <c r="AJ64" i="28" s="1"/>
  <c r="AF65" i="28"/>
  <c r="O64" i="28"/>
  <c r="F65" i="28"/>
  <c r="G64" i="28"/>
  <c r="N63" i="28" l="1"/>
  <c r="B63" i="27"/>
  <c r="C63" i="27" s="1"/>
  <c r="Q62" i="27" a="1"/>
  <c r="Q62" i="27" s="1"/>
  <c r="L62" i="27" a="1"/>
  <c r="L62" i="27" s="1"/>
  <c r="Y62" i="27" a="1"/>
  <c r="Y62" i="27" s="1"/>
  <c r="T62" i="27" a="1"/>
  <c r="T62" i="27" s="1"/>
  <c r="J62" i="27" a="1"/>
  <c r="J62" i="27" s="1"/>
  <c r="AH62" i="27" a="1"/>
  <c r="AH62" i="27" s="1"/>
  <c r="R62" i="27" a="1"/>
  <c r="R62" i="27" s="1"/>
  <c r="P62" i="27" a="1"/>
  <c r="P62" i="27" s="1"/>
  <c r="D62" i="27" a="1"/>
  <c r="D62" i="27" s="1"/>
  <c r="X62" i="27" a="1"/>
  <c r="X62" i="27" s="1"/>
  <c r="G62" i="27" a="1"/>
  <c r="G62" i="27" s="1"/>
  <c r="I62" i="27" a="1"/>
  <c r="I62" i="27" s="1"/>
  <c r="V62" i="27" a="1"/>
  <c r="V62" i="27" s="1"/>
  <c r="AB62" i="27" a="1"/>
  <c r="AB62" i="27" s="1"/>
  <c r="K62" i="27" a="1"/>
  <c r="K62" i="27" s="1"/>
  <c r="O62" i="27" a="1"/>
  <c r="O62" i="27" s="1"/>
  <c r="W62" i="27" a="1"/>
  <c r="W62" i="27" s="1"/>
  <c r="F62" i="27" a="1"/>
  <c r="F62" i="27" s="1"/>
  <c r="Z62" i="27" a="1"/>
  <c r="Z62" i="27" s="1"/>
  <c r="U62" i="27" a="1"/>
  <c r="U62" i="27" s="1"/>
  <c r="AE62" i="27" a="1"/>
  <c r="AE62" i="27" s="1"/>
  <c r="AI62" i="27" a="1"/>
  <c r="AI62" i="27" s="1"/>
  <c r="H62" i="27" a="1"/>
  <c r="H62" i="27" s="1"/>
  <c r="AC62" i="27" a="1"/>
  <c r="AC62" i="27" s="1"/>
  <c r="M62" i="27" a="1"/>
  <c r="M62" i="27" s="1"/>
  <c r="AD62" i="27" a="1"/>
  <c r="AD62" i="27" s="1"/>
  <c r="S62" i="27" a="1"/>
  <c r="S62" i="27" s="1"/>
  <c r="N62" i="27" a="1"/>
  <c r="N62" i="27" s="1"/>
  <c r="AA62" i="27" a="1"/>
  <c r="AA62" i="27" s="1"/>
  <c r="AF62" i="27" a="1"/>
  <c r="AF62" i="27" s="1"/>
  <c r="AG62" i="27" a="1"/>
  <c r="AG62" i="27" s="1"/>
  <c r="E62" i="27" a="1"/>
  <c r="E62" i="27" s="1"/>
  <c r="AF66" i="28"/>
  <c r="AI65" i="28"/>
  <c r="AJ65" i="28" s="1"/>
  <c r="Q64" i="28"/>
  <c r="R64" i="28"/>
  <c r="T64" i="28"/>
  <c r="P64" i="28"/>
  <c r="S64" i="28"/>
  <c r="F66" i="28"/>
  <c r="G65" i="28"/>
  <c r="O65" i="28"/>
  <c r="B64" i="27" l="1"/>
  <c r="C64" i="27" s="1"/>
  <c r="E63" i="27" a="1"/>
  <c r="E63" i="27" s="1"/>
  <c r="F63" i="27" a="1"/>
  <c r="F63" i="27" s="1"/>
  <c r="S63" i="27" a="1"/>
  <c r="S63" i="27" s="1"/>
  <c r="H63" i="27" a="1"/>
  <c r="H63" i="27" s="1"/>
  <c r="I63" i="27" a="1"/>
  <c r="I63" i="27" s="1"/>
  <c r="D63" i="27" a="1"/>
  <c r="D63" i="27" s="1"/>
  <c r="AE63" i="27" a="1"/>
  <c r="AE63" i="27" s="1"/>
  <c r="AB63" i="27" a="1"/>
  <c r="AB63" i="27" s="1"/>
  <c r="K63" i="27" a="1"/>
  <c r="K63" i="27" s="1"/>
  <c r="Y63" i="27" a="1"/>
  <c r="Y63" i="27" s="1"/>
  <c r="M63" i="27" a="1"/>
  <c r="M63" i="27" s="1"/>
  <c r="N63" i="27" a="1"/>
  <c r="N63" i="27" s="1"/>
  <c r="O63" i="27" a="1"/>
  <c r="O63" i="27" s="1"/>
  <c r="J63" i="27" a="1"/>
  <c r="J63" i="27" s="1"/>
  <c r="AF63" i="27" a="1"/>
  <c r="AF63" i="27" s="1"/>
  <c r="AI63" i="27" a="1"/>
  <c r="AI63" i="27" s="1"/>
  <c r="R63" i="27" a="1"/>
  <c r="R63" i="27" s="1"/>
  <c r="G63" i="27" a="1"/>
  <c r="G63" i="27" s="1"/>
  <c r="T63" i="27" a="1"/>
  <c r="T63" i="27" s="1"/>
  <c r="U63" i="27" a="1"/>
  <c r="U63" i="27" s="1"/>
  <c r="P63" i="27" a="1"/>
  <c r="P63" i="27" s="1"/>
  <c r="Q63" i="27" a="1"/>
  <c r="Q63" i="27" s="1"/>
  <c r="AG63" i="27" a="1"/>
  <c r="AG63" i="27" s="1"/>
  <c r="AC63" i="27" a="1"/>
  <c r="AC63" i="27" s="1"/>
  <c r="AA63" i="27" a="1"/>
  <c r="AA63" i="27" s="1"/>
  <c r="AD63" i="27" a="1"/>
  <c r="AD63" i="27" s="1"/>
  <c r="X63" i="27" a="1"/>
  <c r="X63" i="27" s="1"/>
  <c r="V63" i="27" a="1"/>
  <c r="V63" i="27" s="1"/>
  <c r="L63" i="27" a="1"/>
  <c r="L63" i="27" s="1"/>
  <c r="W63" i="27" a="1"/>
  <c r="W63" i="27" s="1"/>
  <c r="Z63" i="27" a="1"/>
  <c r="Z63" i="27" s="1"/>
  <c r="AH63" i="27" a="1"/>
  <c r="AH63" i="27" s="1"/>
  <c r="N64" i="28"/>
  <c r="F67" i="28"/>
  <c r="G66" i="28"/>
  <c r="O66" i="28"/>
  <c r="T65" i="28"/>
  <c r="R65" i="28"/>
  <c r="Q65" i="28"/>
  <c r="S65" i="28"/>
  <c r="P65" i="28"/>
  <c r="E64" i="28"/>
  <c r="AI66" i="28"/>
  <c r="AJ66" i="28" s="1"/>
  <c r="AF67" i="28"/>
  <c r="N65" i="28" l="1"/>
  <c r="B65" i="27"/>
  <c r="C65" i="27" s="1"/>
  <c r="F64" i="27" a="1"/>
  <c r="F64" i="27" s="1"/>
  <c r="M64" i="27" a="1"/>
  <c r="M64" i="27" s="1"/>
  <c r="AA64" i="27" a="1"/>
  <c r="AA64" i="27" s="1"/>
  <c r="I64" i="27" a="1"/>
  <c r="I64" i="27" s="1"/>
  <c r="Q64" i="27" a="1"/>
  <c r="Q64" i="27" s="1"/>
  <c r="E64" i="27" a="1"/>
  <c r="E64" i="27" s="1"/>
  <c r="AC64" i="27" a="1"/>
  <c r="AC64" i="27" s="1"/>
  <c r="AG64" i="27" a="1"/>
  <c r="AG64" i="27" s="1"/>
  <c r="L64" i="27" a="1"/>
  <c r="L64" i="27" s="1"/>
  <c r="G64" i="27" a="1"/>
  <c r="G64" i="27" s="1"/>
  <c r="H64" i="27" a="1"/>
  <c r="H64" i="27" s="1"/>
  <c r="P64" i="27" a="1"/>
  <c r="P64" i="27" s="1"/>
  <c r="W64" i="27" a="1"/>
  <c r="W64" i="27" s="1"/>
  <c r="K64" i="27" a="1"/>
  <c r="K64" i="27" s="1"/>
  <c r="AD64" i="27" a="1"/>
  <c r="AD64" i="27" s="1"/>
  <c r="AH64" i="27" a="1"/>
  <c r="AH64" i="27" s="1"/>
  <c r="S64" i="27" a="1"/>
  <c r="S64" i="27" s="1"/>
  <c r="N64" i="27" a="1"/>
  <c r="N64" i="27" s="1"/>
  <c r="O64" i="27" a="1"/>
  <c r="O64" i="27" s="1"/>
  <c r="V64" i="27" a="1"/>
  <c r="V64" i="27" s="1"/>
  <c r="D64" i="27" a="1"/>
  <c r="D64" i="27" s="1"/>
  <c r="R64" i="27" a="1"/>
  <c r="R64" i="27" s="1"/>
  <c r="AE64" i="27" a="1"/>
  <c r="AE64" i="27" s="1"/>
  <c r="AB64" i="27" a="1"/>
  <c r="AB64" i="27" s="1"/>
  <c r="J64" i="27" a="1"/>
  <c r="J64" i="27" s="1"/>
  <c r="AI64" i="27" a="1"/>
  <c r="AI64" i="27" s="1"/>
  <c r="Z64" i="27" a="1"/>
  <c r="Z64" i="27" s="1"/>
  <c r="X64" i="27" a="1"/>
  <c r="X64" i="27" s="1"/>
  <c r="T64" i="27" a="1"/>
  <c r="T64" i="27" s="1"/>
  <c r="Y64" i="27" a="1"/>
  <c r="Y64" i="27" s="1"/>
  <c r="AF64" i="27" a="1"/>
  <c r="AF64" i="27" s="1"/>
  <c r="U64" i="27" a="1"/>
  <c r="U64" i="27" s="1"/>
  <c r="AI67" i="28"/>
  <c r="AJ67" i="28" s="1"/>
  <c r="AF68" i="28"/>
  <c r="R66" i="28"/>
  <c r="Q66" i="28"/>
  <c r="P66" i="28"/>
  <c r="S66" i="28"/>
  <c r="T66" i="28"/>
  <c r="E65" i="28"/>
  <c r="O67" i="28"/>
  <c r="G67" i="28"/>
  <c r="F68" i="28"/>
  <c r="N66" i="28" l="1"/>
  <c r="B66" i="27"/>
  <c r="C66" i="27" s="1"/>
  <c r="I65" i="27" a="1"/>
  <c r="I65" i="27" s="1"/>
  <c r="W65" i="27" a="1"/>
  <c r="W65" i="27" s="1"/>
  <c r="D65" i="27" a="1"/>
  <c r="D65" i="27" s="1"/>
  <c r="E65" i="27" a="1"/>
  <c r="E65" i="27" s="1"/>
  <c r="Z65" i="27" a="1"/>
  <c r="Z65" i="27" s="1"/>
  <c r="AA65" i="27" a="1"/>
  <c r="AA65" i="27" s="1"/>
  <c r="AC65" i="27" a="1"/>
  <c r="AC65" i="27" s="1"/>
  <c r="AF65" i="27" a="1"/>
  <c r="AF65" i="27" s="1"/>
  <c r="O65" i="27" a="1"/>
  <c r="O65" i="27" s="1"/>
  <c r="J65" i="27" a="1"/>
  <c r="J65" i="27" s="1"/>
  <c r="K65" i="27" a="1"/>
  <c r="K65" i="27" s="1"/>
  <c r="F65" i="27" a="1"/>
  <c r="F65" i="27" s="1"/>
  <c r="G65" i="27" a="1"/>
  <c r="G65" i="27" s="1"/>
  <c r="H65" i="27" a="1"/>
  <c r="H65" i="27" s="1"/>
  <c r="AI65" i="27" a="1"/>
  <c r="AI65" i="27" s="1"/>
  <c r="AG65" i="27" a="1"/>
  <c r="AG65" i="27" s="1"/>
  <c r="V65" i="27" a="1"/>
  <c r="V65" i="27" s="1"/>
  <c r="Q65" i="27" a="1"/>
  <c r="Q65" i="27" s="1"/>
  <c r="R65" i="27" a="1"/>
  <c r="R65" i="27" s="1"/>
  <c r="L65" i="27" a="1"/>
  <c r="L65" i="27" s="1"/>
  <c r="M65" i="27" a="1"/>
  <c r="M65" i="27" s="1"/>
  <c r="N65" i="27" a="1"/>
  <c r="N65" i="27" s="1"/>
  <c r="AD65" i="27" a="1"/>
  <c r="AD65" i="27" s="1"/>
  <c r="AH65" i="27" a="1"/>
  <c r="AH65" i="27" s="1"/>
  <c r="S65" i="27" a="1"/>
  <c r="S65" i="27" s="1"/>
  <c r="AB65" i="27" a="1"/>
  <c r="AB65" i="27" s="1"/>
  <c r="P65" i="27" a="1"/>
  <c r="P65" i="27" s="1"/>
  <c r="T65" i="27" a="1"/>
  <c r="T65" i="27" s="1"/>
  <c r="X65" i="27" a="1"/>
  <c r="X65" i="27" s="1"/>
  <c r="U65" i="27" a="1"/>
  <c r="U65" i="27" s="1"/>
  <c r="Y65" i="27" a="1"/>
  <c r="Y65" i="27" s="1"/>
  <c r="AE65" i="27" a="1"/>
  <c r="AE65" i="27" s="1"/>
  <c r="S67" i="28"/>
  <c r="R67" i="28"/>
  <c r="T67" i="28"/>
  <c r="P67" i="28"/>
  <c r="Q67" i="28"/>
  <c r="E66" i="28"/>
  <c r="O68" i="28"/>
  <c r="F69" i="28"/>
  <c r="G68" i="28"/>
  <c r="AI68" i="28"/>
  <c r="AJ68" i="28" s="1"/>
  <c r="AF69" i="28"/>
  <c r="B67" i="27" l="1"/>
  <c r="C67" i="27" s="1"/>
  <c r="D66" i="27" a="1"/>
  <c r="D66" i="27" s="1"/>
  <c r="E66" i="27" a="1"/>
  <c r="E66" i="27" s="1"/>
  <c r="F66" i="27" a="1"/>
  <c r="F66" i="27" s="1"/>
  <c r="T66" i="27" a="1"/>
  <c r="T66" i="27" s="1"/>
  <c r="U66" i="27" a="1"/>
  <c r="U66" i="27" s="1"/>
  <c r="J66" i="27" a="1"/>
  <c r="J66" i="27" s="1"/>
  <c r="AH66" i="27" a="1"/>
  <c r="AH66" i="27" s="1"/>
  <c r="AD66" i="27" a="1"/>
  <c r="AD66" i="27" s="1"/>
  <c r="K66" i="27" a="1"/>
  <c r="K66" i="27" s="1"/>
  <c r="L66" i="27" a="1"/>
  <c r="L66" i="27" s="1"/>
  <c r="M66" i="27" a="1"/>
  <c r="M66" i="27" s="1"/>
  <c r="AA66" i="27" a="1"/>
  <c r="AA66" i="27" s="1"/>
  <c r="I66" i="27" a="1"/>
  <c r="I66" i="27" s="1"/>
  <c r="Q66" i="27" a="1"/>
  <c r="Q66" i="27" s="1"/>
  <c r="AB66" i="27" a="1"/>
  <c r="AB66" i="27" s="1"/>
  <c r="AE66" i="27" a="1"/>
  <c r="AE66" i="27" s="1"/>
  <c r="R66" i="27" a="1"/>
  <c r="R66" i="27" s="1"/>
  <c r="S66" i="27" a="1"/>
  <c r="S66" i="27" s="1"/>
  <c r="G66" i="27" a="1"/>
  <c r="G66" i="27" s="1"/>
  <c r="H66" i="27" a="1"/>
  <c r="H66" i="27" s="1"/>
  <c r="P66" i="27" a="1"/>
  <c r="P66" i="27" s="1"/>
  <c r="W66" i="27" a="1"/>
  <c r="W66" i="27" s="1"/>
  <c r="AI66" i="27" a="1"/>
  <c r="AI66" i="27" s="1"/>
  <c r="AF66" i="27" a="1"/>
  <c r="AF66" i="27" s="1"/>
  <c r="O66" i="27" a="1"/>
  <c r="O66" i="27" s="1"/>
  <c r="AG66" i="27" a="1"/>
  <c r="AG66" i="27" s="1"/>
  <c r="Y66" i="27" a="1"/>
  <c r="Y66" i="27" s="1"/>
  <c r="V66" i="27" a="1"/>
  <c r="V66" i="27" s="1"/>
  <c r="Z66" i="27" a="1"/>
  <c r="Z66" i="27" s="1"/>
  <c r="X66" i="27" a="1"/>
  <c r="X66" i="27" s="1"/>
  <c r="AC66" i="27" a="1"/>
  <c r="AC66" i="27" s="1"/>
  <c r="N66" i="27" a="1"/>
  <c r="N66" i="27" s="1"/>
  <c r="E67" i="28"/>
  <c r="AI69" i="28"/>
  <c r="AJ69" i="28" s="1"/>
  <c r="AF70" i="28"/>
  <c r="N67" i="28"/>
  <c r="O69" i="28"/>
  <c r="F70" i="28"/>
  <c r="R68" i="28"/>
  <c r="S68" i="28"/>
  <c r="P68" i="28"/>
  <c r="T68" i="28"/>
  <c r="Q68" i="28"/>
  <c r="B68" i="27" l="1"/>
  <c r="C68" i="27" s="1"/>
  <c r="H67" i="27" a="1"/>
  <c r="H67" i="27" s="1"/>
  <c r="O67" i="27" a="1"/>
  <c r="O67" i="27" s="1"/>
  <c r="J67" i="27" a="1"/>
  <c r="J67" i="27" s="1"/>
  <c r="K67" i="27" a="1"/>
  <c r="K67" i="27" s="1"/>
  <c r="F67" i="27" a="1"/>
  <c r="F67" i="27" s="1"/>
  <c r="G67" i="27" a="1"/>
  <c r="G67" i="27" s="1"/>
  <c r="AH67" i="27" a="1"/>
  <c r="AH67" i="27" s="1"/>
  <c r="AD67" i="27" a="1"/>
  <c r="AD67" i="27" s="1"/>
  <c r="N67" i="27" a="1"/>
  <c r="N67" i="27" s="1"/>
  <c r="V67" i="27" a="1"/>
  <c r="V67" i="27" s="1"/>
  <c r="Q67" i="27" a="1"/>
  <c r="Q67" i="27" s="1"/>
  <c r="R67" i="27" a="1"/>
  <c r="R67" i="27" s="1"/>
  <c r="L67" i="27" a="1"/>
  <c r="L67" i="27" s="1"/>
  <c r="M67" i="27" a="1"/>
  <c r="M67" i="27" s="1"/>
  <c r="AI67" i="27" a="1"/>
  <c r="AI67" i="27" s="1"/>
  <c r="AE67" i="27" a="1"/>
  <c r="AE67" i="27" s="1"/>
  <c r="U67" i="27" a="1"/>
  <c r="U67" i="27" s="1"/>
  <c r="P67" i="27" a="1"/>
  <c r="P67" i="27" s="1"/>
  <c r="X67" i="27" a="1"/>
  <c r="X67" i="27" s="1"/>
  <c r="Y67" i="27" a="1"/>
  <c r="Y67" i="27" s="1"/>
  <c r="S67" i="27" a="1"/>
  <c r="S67" i="27" s="1"/>
  <c r="T67" i="27" a="1"/>
  <c r="T67" i="27" s="1"/>
  <c r="AB67" i="27" a="1"/>
  <c r="AB67" i="27" s="1"/>
  <c r="AF67" i="27" a="1"/>
  <c r="AF67" i="27" s="1"/>
  <c r="E67" i="27" a="1"/>
  <c r="E67" i="27" s="1"/>
  <c r="AG67" i="27" a="1"/>
  <c r="AG67" i="27" s="1"/>
  <c r="I67" i="27" a="1"/>
  <c r="I67" i="27" s="1"/>
  <c r="Z67" i="27" a="1"/>
  <c r="Z67" i="27" s="1"/>
  <c r="W67" i="27" a="1"/>
  <c r="W67" i="27" s="1"/>
  <c r="AA67" i="27" a="1"/>
  <c r="AA67" i="27" s="1"/>
  <c r="D67" i="27" a="1"/>
  <c r="D67" i="27" s="1"/>
  <c r="AC67" i="27" a="1"/>
  <c r="AC67" i="27" s="1"/>
  <c r="N68" i="28"/>
  <c r="O70" i="28"/>
  <c r="F71" i="28"/>
  <c r="R69" i="28"/>
  <c r="T69" i="28"/>
  <c r="P69" i="28"/>
  <c r="Q69" i="28"/>
  <c r="S69" i="28"/>
  <c r="AI70" i="28"/>
  <c r="AJ70" i="28" s="1"/>
  <c r="AF71" i="28"/>
  <c r="E68" i="28"/>
  <c r="B69" i="27" l="1"/>
  <c r="C69" i="27" s="1"/>
  <c r="X68" i="27" a="1"/>
  <c r="X68" i="27" s="1"/>
  <c r="Y68" i="27" a="1"/>
  <c r="Y68" i="27" s="1"/>
  <c r="Z68" i="27" a="1"/>
  <c r="Z68" i="27" s="1"/>
  <c r="N68" i="27" a="1"/>
  <c r="N68" i="27" s="1"/>
  <c r="O68" i="27" a="1"/>
  <c r="O68" i="27" s="1"/>
  <c r="V68" i="27" a="1"/>
  <c r="V68" i="27" s="1"/>
  <c r="AH68" i="27" a="1"/>
  <c r="AH68" i="27" s="1"/>
  <c r="AD68" i="27" a="1"/>
  <c r="AD68" i="27" s="1"/>
  <c r="D68" i="27" a="1"/>
  <c r="D68" i="27" s="1"/>
  <c r="E68" i="27" a="1"/>
  <c r="E68" i="27" s="1"/>
  <c r="F68" i="27" a="1"/>
  <c r="F68" i="27" s="1"/>
  <c r="T68" i="27" a="1"/>
  <c r="T68" i="27" s="1"/>
  <c r="U68" i="27" a="1"/>
  <c r="U68" i="27" s="1"/>
  <c r="J68" i="27" a="1"/>
  <c r="J68" i="27" s="1"/>
  <c r="AI68" i="27" a="1"/>
  <c r="AI68" i="27" s="1"/>
  <c r="AE68" i="27" a="1"/>
  <c r="AE68" i="27" s="1"/>
  <c r="K68" i="27" a="1"/>
  <c r="K68" i="27" s="1"/>
  <c r="L68" i="27" a="1"/>
  <c r="L68" i="27" s="1"/>
  <c r="M68" i="27" a="1"/>
  <c r="M68" i="27" s="1"/>
  <c r="AA68" i="27" a="1"/>
  <c r="AA68" i="27" s="1"/>
  <c r="I68" i="27" a="1"/>
  <c r="I68" i="27" s="1"/>
  <c r="Q68" i="27" a="1"/>
  <c r="Q68" i="27" s="1"/>
  <c r="AB68" i="27" a="1"/>
  <c r="AB68" i="27" s="1"/>
  <c r="AF68" i="27" a="1"/>
  <c r="AF68" i="27" s="1"/>
  <c r="H68" i="27" a="1"/>
  <c r="H68" i="27" s="1"/>
  <c r="AG68" i="27" a="1"/>
  <c r="AG68" i="27" s="1"/>
  <c r="R68" i="27" a="1"/>
  <c r="R68" i="27" s="1"/>
  <c r="P68" i="27" a="1"/>
  <c r="P68" i="27" s="1"/>
  <c r="S68" i="27" a="1"/>
  <c r="S68" i="27" s="1"/>
  <c r="W68" i="27" a="1"/>
  <c r="W68" i="27" s="1"/>
  <c r="AC68" i="27" a="1"/>
  <c r="AC68" i="27" s="1"/>
  <c r="G68" i="27" a="1"/>
  <c r="G68" i="27" s="1"/>
  <c r="N69" i="28"/>
  <c r="AF72" i="28"/>
  <c r="AI71" i="28"/>
  <c r="AJ71" i="28" s="1"/>
  <c r="F72" i="28"/>
  <c r="G71" i="28"/>
  <c r="O71" i="28"/>
  <c r="R70" i="28"/>
  <c r="S70" i="28"/>
  <c r="T70" i="28"/>
  <c r="P70" i="28"/>
  <c r="Q70" i="28"/>
  <c r="B70" i="27" l="1"/>
  <c r="C70" i="27" s="1"/>
  <c r="P69" i="27" a="1"/>
  <c r="P69" i="27" s="1"/>
  <c r="X69" i="27" a="1"/>
  <c r="X69" i="27" s="1"/>
  <c r="Y69" i="27" a="1"/>
  <c r="Y69" i="27" s="1"/>
  <c r="S69" i="27" a="1"/>
  <c r="S69" i="27" s="1"/>
  <c r="T69" i="27" a="1"/>
  <c r="T69" i="27" s="1"/>
  <c r="U69" i="27" a="1"/>
  <c r="U69" i="27" s="1"/>
  <c r="AH69" i="27" a="1"/>
  <c r="AH69" i="27" s="1"/>
  <c r="AD69" i="27" a="1"/>
  <c r="AD69" i="27" s="1"/>
  <c r="W69" i="27" a="1"/>
  <c r="W69" i="27" s="1"/>
  <c r="D69" i="27" a="1"/>
  <c r="D69" i="27" s="1"/>
  <c r="E69" i="27" a="1"/>
  <c r="E69" i="27" s="1"/>
  <c r="Z69" i="27" a="1"/>
  <c r="Z69" i="27" s="1"/>
  <c r="AA69" i="27" a="1"/>
  <c r="AA69" i="27" s="1"/>
  <c r="I69" i="27" a="1"/>
  <c r="I69" i="27" s="1"/>
  <c r="AI69" i="27" a="1"/>
  <c r="AI69" i="27" s="1"/>
  <c r="AE69" i="27" a="1"/>
  <c r="AE69" i="27" s="1"/>
  <c r="J69" i="27" a="1"/>
  <c r="J69" i="27" s="1"/>
  <c r="K69" i="27" a="1"/>
  <c r="K69" i="27" s="1"/>
  <c r="F69" i="27" a="1"/>
  <c r="F69" i="27" s="1"/>
  <c r="G69" i="27" a="1"/>
  <c r="G69" i="27" s="1"/>
  <c r="H69" i="27" a="1"/>
  <c r="H69" i="27" s="1"/>
  <c r="O69" i="27" a="1"/>
  <c r="O69" i="27" s="1"/>
  <c r="AB69" i="27" a="1"/>
  <c r="AB69" i="27" s="1"/>
  <c r="AF69" i="27" a="1"/>
  <c r="AF69" i="27" s="1"/>
  <c r="M69" i="27" a="1"/>
  <c r="M69" i="27" s="1"/>
  <c r="AG69" i="27" a="1"/>
  <c r="AG69" i="27" s="1"/>
  <c r="Q69" i="27" a="1"/>
  <c r="Q69" i="27" s="1"/>
  <c r="N69" i="27" a="1"/>
  <c r="N69" i="27" s="1"/>
  <c r="R69" i="27" a="1"/>
  <c r="R69" i="27" s="1"/>
  <c r="V69" i="27" a="1"/>
  <c r="V69" i="27" s="1"/>
  <c r="L69" i="27" a="1"/>
  <c r="L69" i="27" s="1"/>
  <c r="AC69" i="27" a="1"/>
  <c r="AC69" i="27" s="1"/>
  <c r="AI72" i="28"/>
  <c r="AJ72" i="28" s="1"/>
  <c r="AF73" i="28"/>
  <c r="P71" i="28"/>
  <c r="S71" i="28"/>
  <c r="R71" i="28"/>
  <c r="Q71" i="28"/>
  <c r="T71" i="28"/>
  <c r="F73" i="28"/>
  <c r="O72" i="28"/>
  <c r="G72" i="28"/>
  <c r="N70" i="28"/>
  <c r="N71" i="28" l="1"/>
  <c r="E71" i="28"/>
  <c r="B71" i="27"/>
  <c r="C71" i="27" s="1"/>
  <c r="L67" i="28" s="1"/>
  <c r="E70" i="27" a="1"/>
  <c r="E70" i="27" s="1"/>
  <c r="F70" i="27" a="1"/>
  <c r="F70" i="27" s="1"/>
  <c r="N70" i="27" a="1"/>
  <c r="N70" i="27" s="1"/>
  <c r="U70" i="27" a="1"/>
  <c r="U70" i="27" s="1"/>
  <c r="V70" i="27" a="1"/>
  <c r="V70" i="27" s="1"/>
  <c r="D70" i="27" a="1"/>
  <c r="D70" i="27" s="1"/>
  <c r="AH70" i="27" a="1"/>
  <c r="AH70" i="27" s="1"/>
  <c r="AD70" i="27" a="1"/>
  <c r="AD70" i="27" s="1"/>
  <c r="L70" i="27" a="1"/>
  <c r="L70" i="27" s="1"/>
  <c r="M70" i="27" a="1"/>
  <c r="M70" i="27" s="1"/>
  <c r="T70" i="27" a="1"/>
  <c r="T70" i="27" s="1"/>
  <c r="AA70" i="27" a="1"/>
  <c r="AA70" i="27" s="1"/>
  <c r="J70" i="27" a="1"/>
  <c r="J70" i="27" s="1"/>
  <c r="K70" i="27" a="1"/>
  <c r="K70" i="27" s="1"/>
  <c r="AI70" i="27" a="1"/>
  <c r="AI70" i="27" s="1"/>
  <c r="AE70" i="27" a="1"/>
  <c r="AE70" i="27" s="1"/>
  <c r="S70" i="27" a="1"/>
  <c r="S70" i="27" s="1"/>
  <c r="Z70" i="27" a="1"/>
  <c r="Z70" i="27" s="1"/>
  <c r="H70" i="27" a="1"/>
  <c r="H70" i="27" s="1"/>
  <c r="I70" i="27" a="1"/>
  <c r="I70" i="27" s="1"/>
  <c r="Q70" i="27" a="1"/>
  <c r="Q70" i="27" s="1"/>
  <c r="R70" i="27" a="1"/>
  <c r="R70" i="27" s="1"/>
  <c r="AB70" i="27" a="1"/>
  <c r="AB70" i="27" s="1"/>
  <c r="AF70" i="27" a="1"/>
  <c r="AF70" i="27" s="1"/>
  <c r="P70" i="27" a="1"/>
  <c r="P70" i="27" s="1"/>
  <c r="AG70" i="27" a="1"/>
  <c r="AG70" i="27" s="1"/>
  <c r="Y70" i="27" a="1"/>
  <c r="Y70" i="27" s="1"/>
  <c r="W70" i="27" a="1"/>
  <c r="W70" i="27" s="1"/>
  <c r="G70" i="27" a="1"/>
  <c r="G70" i="27" s="1"/>
  <c r="X70" i="27" a="1"/>
  <c r="X70" i="27" s="1"/>
  <c r="AC70" i="27" a="1"/>
  <c r="AC70" i="27" s="1"/>
  <c r="O70" i="27" a="1"/>
  <c r="O70" i="27" s="1"/>
  <c r="L72" i="28"/>
  <c r="K72" i="28"/>
  <c r="R72" i="28"/>
  <c r="S72" i="28"/>
  <c r="T72" i="28"/>
  <c r="Q72" i="28"/>
  <c r="P72" i="28"/>
  <c r="G73" i="28"/>
  <c r="O73" i="28"/>
  <c r="F74" i="28"/>
  <c r="AI73" i="28"/>
  <c r="AJ73" i="28" s="1"/>
  <c r="AF74" i="28"/>
  <c r="K68" i="28" l="1"/>
  <c r="L71" i="28"/>
  <c r="K71" i="28"/>
  <c r="K67" i="28"/>
  <c r="L68" i="28"/>
  <c r="N72" i="28"/>
  <c r="E72" i="28"/>
  <c r="B72" i="27"/>
  <c r="C72" i="27" s="1"/>
  <c r="M71" i="27" a="1"/>
  <c r="M71" i="27" s="1"/>
  <c r="N71" i="27" a="1"/>
  <c r="N71" i="27" s="1"/>
  <c r="O71" i="27" a="1"/>
  <c r="O71" i="27" s="1"/>
  <c r="J71" i="27" a="1"/>
  <c r="J71" i="27" s="1"/>
  <c r="K71" i="27" a="1"/>
  <c r="K71" i="27" s="1"/>
  <c r="Y71" i="27" a="1"/>
  <c r="Y71" i="27" s="1"/>
  <c r="AH71" i="27" a="1"/>
  <c r="AH71" i="27" s="1"/>
  <c r="AD71" i="27" a="1"/>
  <c r="AD71" i="27" s="1"/>
  <c r="T71" i="27" a="1"/>
  <c r="T71" i="27" s="1"/>
  <c r="U71" i="27" a="1"/>
  <c r="U71" i="27" s="1"/>
  <c r="P71" i="27" a="1"/>
  <c r="P71" i="27" s="1"/>
  <c r="Q71" i="27" a="1"/>
  <c r="Q71" i="27" s="1"/>
  <c r="R71" i="27" a="1"/>
  <c r="R71" i="27" s="1"/>
  <c r="G71" i="27" a="1"/>
  <c r="G71" i="27" s="1"/>
  <c r="AI71" i="27" a="1"/>
  <c r="AI71" i="27" s="1"/>
  <c r="AE71" i="27" a="1"/>
  <c r="AE71" i="27" s="1"/>
  <c r="Z71" i="27" a="1"/>
  <c r="Z71" i="27" s="1"/>
  <c r="AA71" i="27" a="1"/>
  <c r="AA71" i="27" s="1"/>
  <c r="V71" i="27" a="1"/>
  <c r="V71" i="27" s="1"/>
  <c r="J72" i="28" s="1"/>
  <c r="W71" i="27" a="1"/>
  <c r="W71" i="27" s="1"/>
  <c r="X71" i="27" a="1"/>
  <c r="X71" i="27" s="1"/>
  <c r="L71" i="27" a="1"/>
  <c r="L71" i="27" s="1"/>
  <c r="AB71" i="27" a="1"/>
  <c r="AB71" i="27" s="1"/>
  <c r="AF71" i="27" a="1"/>
  <c r="AF71" i="27" s="1"/>
  <c r="E71" i="27" a="1"/>
  <c r="E71" i="27" s="1"/>
  <c r="AG71" i="27" a="1"/>
  <c r="AG71" i="27" s="1"/>
  <c r="H71" i="27" a="1"/>
  <c r="H71" i="27" s="1"/>
  <c r="F71" i="27" a="1"/>
  <c r="F71" i="27" s="1"/>
  <c r="I71" i="27" a="1"/>
  <c r="I71" i="27" s="1"/>
  <c r="I72" i="28" s="1"/>
  <c r="S71" i="27" a="1"/>
  <c r="S71" i="27" s="1"/>
  <c r="D71" i="27" a="1"/>
  <c r="D71" i="27" s="1"/>
  <c r="H72" i="28" s="1"/>
  <c r="AC71" i="27" a="1"/>
  <c r="AC71" i="27" s="1"/>
  <c r="O74" i="28"/>
  <c r="F75" i="28"/>
  <c r="G74" i="28"/>
  <c r="Q73" i="28"/>
  <c r="R73" i="28"/>
  <c r="T73" i="28"/>
  <c r="P73" i="28"/>
  <c r="S73" i="28"/>
  <c r="K73" i="28"/>
  <c r="L73" i="28"/>
  <c r="J73" i="28"/>
  <c r="AI74" i="28"/>
  <c r="AJ74" i="28" s="1"/>
  <c r="AF75" i="28"/>
  <c r="J71" i="28" l="1"/>
  <c r="H71" i="28"/>
  <c r="H68" i="28"/>
  <c r="J68" i="28"/>
  <c r="I67" i="28"/>
  <c r="J67" i="28"/>
  <c r="I73" i="28"/>
  <c r="H73" i="28"/>
  <c r="H67" i="28"/>
  <c r="I71" i="28"/>
  <c r="I68" i="28"/>
  <c r="N73" i="28"/>
  <c r="B73" i="27"/>
  <c r="C73" i="27" s="1"/>
  <c r="H72" i="27" a="1"/>
  <c r="H72" i="27" s="1"/>
  <c r="I72" i="27" a="1"/>
  <c r="I72" i="27" s="1"/>
  <c r="V72" i="27" a="1"/>
  <c r="V72" i="27" s="1"/>
  <c r="E72" i="27" a="1"/>
  <c r="E72" i="27" s="1"/>
  <c r="L72" i="27" a="1"/>
  <c r="L72" i="27" s="1"/>
  <c r="S72" i="27" a="1"/>
  <c r="S72" i="27" s="1"/>
  <c r="AH72" i="27" a="1"/>
  <c r="AH72" i="27" s="1"/>
  <c r="AD72" i="27" a="1"/>
  <c r="AD72" i="27" s="1"/>
  <c r="O72" i="27" a="1"/>
  <c r="O72" i="27" s="1"/>
  <c r="U72" i="27" a="1"/>
  <c r="U72" i="27" s="1"/>
  <c r="D72" i="27" a="1"/>
  <c r="D72" i="27" s="1"/>
  <c r="K72" i="27" a="1"/>
  <c r="K72" i="27" s="1"/>
  <c r="R72" i="27" a="1"/>
  <c r="R72" i="27" s="1"/>
  <c r="Z72" i="27" a="1"/>
  <c r="Z72" i="27" s="1"/>
  <c r="AI72" i="27" a="1"/>
  <c r="AI72" i="27" s="1"/>
  <c r="AE72" i="27" a="1"/>
  <c r="AE72" i="27" s="1"/>
  <c r="T72" i="27" a="1"/>
  <c r="T72" i="27" s="1"/>
  <c r="J72" i="27" a="1"/>
  <c r="J72" i="27" s="1"/>
  <c r="Q72" i="27" a="1"/>
  <c r="Q72" i="27" s="1"/>
  <c r="X72" i="27" a="1"/>
  <c r="X72" i="27" s="1"/>
  <c r="Y72" i="27" a="1"/>
  <c r="Y72" i="27" s="1"/>
  <c r="G72" i="27" a="1"/>
  <c r="G72" i="27" s="1"/>
  <c r="AB72" i="27" a="1"/>
  <c r="AB72" i="27" s="1"/>
  <c r="AF72" i="27" a="1"/>
  <c r="AF72" i="27" s="1"/>
  <c r="F72" i="27" a="1"/>
  <c r="F72" i="27" s="1"/>
  <c r="AG72" i="27" a="1"/>
  <c r="AG72" i="27" s="1"/>
  <c r="AA72" i="27" a="1"/>
  <c r="AA72" i="27" s="1"/>
  <c r="M72" i="27" a="1"/>
  <c r="M72" i="27" s="1"/>
  <c r="P72" i="27" a="1"/>
  <c r="P72" i="27" s="1"/>
  <c r="N72" i="27" a="1"/>
  <c r="N72" i="27" s="1"/>
  <c r="AC72" i="27" a="1"/>
  <c r="AC72" i="27" s="1"/>
  <c r="W72" i="27" a="1"/>
  <c r="W72" i="27" s="1"/>
  <c r="E73" i="28"/>
  <c r="H74" i="28"/>
  <c r="K74" i="28"/>
  <c r="L74" i="28"/>
  <c r="I74" i="28"/>
  <c r="J74" i="28"/>
  <c r="AF76" i="28"/>
  <c r="AI75" i="28"/>
  <c r="AJ75" i="28" s="1"/>
  <c r="F76" i="28"/>
  <c r="O75" i="28"/>
  <c r="G75" i="28"/>
  <c r="T74" i="28"/>
  <c r="P74" i="28"/>
  <c r="Q74" i="28"/>
  <c r="S74" i="28"/>
  <c r="R74" i="28"/>
  <c r="N74" i="28" l="1"/>
  <c r="B74" i="27"/>
  <c r="C74" i="27" s="1"/>
  <c r="O73" i="27" a="1"/>
  <c r="O73" i="27" s="1"/>
  <c r="P73" i="27" a="1"/>
  <c r="P73" i="27" s="1"/>
  <c r="Q73" i="27" a="1"/>
  <c r="Q73" i="27" s="1"/>
  <c r="L73" i="27" a="1"/>
  <c r="L73" i="27" s="1"/>
  <c r="S73" i="27" a="1"/>
  <c r="S73" i="27" s="1"/>
  <c r="Z73" i="27" a="1"/>
  <c r="Z73" i="27" s="1"/>
  <c r="AH73" i="27" a="1"/>
  <c r="AH73" i="27" s="1"/>
  <c r="AD73" i="27" a="1"/>
  <c r="AD73" i="27" s="1"/>
  <c r="V73" i="27" a="1"/>
  <c r="V73" i="27" s="1"/>
  <c r="W73" i="27" a="1"/>
  <c r="W73" i="27" s="1"/>
  <c r="R73" i="27" a="1"/>
  <c r="R73" i="27" s="1"/>
  <c r="Y73" i="27" a="1"/>
  <c r="Y73" i="27" s="1"/>
  <c r="H73" i="27" a="1"/>
  <c r="H73" i="27" s="1"/>
  <c r="I73" i="27" a="1"/>
  <c r="I73" i="27" s="1"/>
  <c r="AI73" i="27" a="1"/>
  <c r="AI73" i="27" s="1"/>
  <c r="AE73" i="27" a="1"/>
  <c r="AE73" i="27" s="1"/>
  <c r="X73" i="27" a="1"/>
  <c r="X73" i="27" s="1"/>
  <c r="AG73" i="27" a="1"/>
  <c r="AG73" i="27" s="1"/>
  <c r="F73" i="27" a="1"/>
  <c r="F73" i="27" s="1"/>
  <c r="U73" i="27" a="1"/>
  <c r="U73" i="27" s="1"/>
  <c r="D73" i="27" a="1"/>
  <c r="D73" i="27" s="1"/>
  <c r="AA73" i="27" a="1"/>
  <c r="AA73" i="27" s="1"/>
  <c r="J73" i="27" a="1"/>
  <c r="J73" i="27" s="1"/>
  <c r="G73" i="27" a="1"/>
  <c r="G73" i="27" s="1"/>
  <c r="M73" i="27" a="1"/>
  <c r="M73" i="27" s="1"/>
  <c r="AB73" i="27" a="1"/>
  <c r="AB73" i="27" s="1"/>
  <c r="E73" i="27" a="1"/>
  <c r="E73" i="27" s="1"/>
  <c r="AC73" i="27" a="1"/>
  <c r="AC73" i="27" s="1"/>
  <c r="K73" i="27" a="1"/>
  <c r="K73" i="27" s="1"/>
  <c r="N73" i="27" a="1"/>
  <c r="N73" i="27" s="1"/>
  <c r="T73" i="27" a="1"/>
  <c r="T73" i="27" s="1"/>
  <c r="AF73" i="27" a="1"/>
  <c r="AF73" i="27" s="1"/>
  <c r="AF77" i="28"/>
  <c r="AI76" i="28"/>
  <c r="AJ76" i="28" s="1"/>
  <c r="L75" i="28"/>
  <c r="I75" i="28"/>
  <c r="K75" i="28"/>
  <c r="J75" i="28"/>
  <c r="H75" i="28"/>
  <c r="S75" i="28"/>
  <c r="R75" i="28"/>
  <c r="Q75" i="28"/>
  <c r="P75" i="28"/>
  <c r="T75" i="28"/>
  <c r="O76" i="28"/>
  <c r="F77" i="28"/>
  <c r="E74" i="28"/>
  <c r="N75" i="28" l="1"/>
  <c r="B75" i="27"/>
  <c r="C75" i="27" s="1"/>
  <c r="Q74" i="27" a="1"/>
  <c r="Q74" i="27" s="1"/>
  <c r="E74" i="27" a="1"/>
  <c r="E74" i="27" s="1"/>
  <c r="F74" i="27" a="1"/>
  <c r="F74" i="27" s="1"/>
  <c r="G74" i="27" a="1"/>
  <c r="G74" i="27" s="1"/>
  <c r="T74" i="27" a="1"/>
  <c r="T74" i="27" s="1"/>
  <c r="AA74" i="27" a="1"/>
  <c r="AA74" i="27" s="1"/>
  <c r="AH74" i="27" a="1"/>
  <c r="AH74" i="27" s="1"/>
  <c r="D74" i="27" a="1"/>
  <c r="D74" i="27" s="1"/>
  <c r="L74" i="27" a="1"/>
  <c r="L74" i="27" s="1"/>
  <c r="M74" i="27" a="1"/>
  <c r="M74" i="27" s="1"/>
  <c r="Z74" i="27" a="1"/>
  <c r="Z74" i="27" s="1"/>
  <c r="S74" i="27" a="1"/>
  <c r="S74" i="27" s="1"/>
  <c r="U74" i="27" a="1"/>
  <c r="U74" i="27" s="1"/>
  <c r="AC74" i="27" a="1"/>
  <c r="AC74" i="27" s="1"/>
  <c r="Y74" i="27" a="1"/>
  <c r="Y74" i="27" s="1"/>
  <c r="K74" i="27" a="1"/>
  <c r="K74" i="27" s="1"/>
  <c r="J74" i="27" a="1"/>
  <c r="J74" i="27" s="1"/>
  <c r="AD74" i="27" a="1"/>
  <c r="AD74" i="27" s="1"/>
  <c r="W74" i="27" a="1"/>
  <c r="W74" i="27" s="1"/>
  <c r="H74" i="27" a="1"/>
  <c r="H74" i="27" s="1"/>
  <c r="P74" i="27" a="1"/>
  <c r="P74" i="27" s="1"/>
  <c r="AE74" i="27" a="1"/>
  <c r="AE74" i="27" s="1"/>
  <c r="N74" i="27" a="1"/>
  <c r="N74" i="27" s="1"/>
  <c r="V74" i="27" a="1"/>
  <c r="V74" i="27" s="1"/>
  <c r="AF74" i="27" a="1"/>
  <c r="AF74" i="27" s="1"/>
  <c r="R74" i="27" a="1"/>
  <c r="R74" i="27" s="1"/>
  <c r="AG74" i="27" a="1"/>
  <c r="AG74" i="27" s="1"/>
  <c r="X74" i="27" a="1"/>
  <c r="X74" i="27" s="1"/>
  <c r="I74" i="27" a="1"/>
  <c r="I74" i="27" s="1"/>
  <c r="O74" i="27" a="1"/>
  <c r="O74" i="27" s="1"/>
  <c r="AI74" i="27" a="1"/>
  <c r="AI74" i="27" s="1"/>
  <c r="AB74" i="27" a="1"/>
  <c r="AB74" i="27" s="1"/>
  <c r="O77" i="28"/>
  <c r="F78" i="28"/>
  <c r="E75" i="28"/>
  <c r="Q76" i="28"/>
  <c r="R76" i="28"/>
  <c r="P76" i="28"/>
  <c r="T76" i="28"/>
  <c r="S76" i="28"/>
  <c r="AI77" i="28"/>
  <c r="AJ77" i="28" s="1"/>
  <c r="AF78" i="28"/>
  <c r="B76" i="27" l="1"/>
  <c r="C76" i="27" s="1"/>
  <c r="K75" i="27" a="1"/>
  <c r="K75" i="27" s="1"/>
  <c r="U75" i="27" a="1"/>
  <c r="U75" i="27" s="1"/>
  <c r="D75" i="27" a="1"/>
  <c r="D75" i="27" s="1"/>
  <c r="AC75" i="27" a="1"/>
  <c r="AC75" i="27" s="1"/>
  <c r="R75" i="27" a="1"/>
  <c r="R75" i="27" s="1"/>
  <c r="S75" i="27" a="1"/>
  <c r="S75" i="27" s="1"/>
  <c r="AA75" i="27" a="1"/>
  <c r="AA75" i="27" s="1"/>
  <c r="J75" i="27" a="1"/>
  <c r="J75" i="27" s="1"/>
  <c r="X75" i="27" a="1"/>
  <c r="X75" i="27" s="1"/>
  <c r="M75" i="27" a="1"/>
  <c r="M75" i="27" s="1"/>
  <c r="Q75" i="27" a="1"/>
  <c r="Q75" i="27" s="1"/>
  <c r="AD75" i="27" a="1"/>
  <c r="AD75" i="27" s="1"/>
  <c r="T75" i="27" a="1"/>
  <c r="T75" i="27" s="1"/>
  <c r="I75" i="27" a="1"/>
  <c r="I75" i="27" s="1"/>
  <c r="W75" i="27" a="1"/>
  <c r="W75" i="27" s="1"/>
  <c r="AE75" i="27" a="1"/>
  <c r="AE75" i="27" s="1"/>
  <c r="F75" i="27" a="1"/>
  <c r="F75" i="27" s="1"/>
  <c r="Z75" i="27" a="1"/>
  <c r="Z75" i="27" s="1"/>
  <c r="O75" i="27" a="1"/>
  <c r="O75" i="27" s="1"/>
  <c r="AF75" i="27" a="1"/>
  <c r="AF75" i="27" s="1"/>
  <c r="Y75" i="27" a="1"/>
  <c r="Y75" i="27" s="1"/>
  <c r="P75" i="27" a="1"/>
  <c r="P75" i="27" s="1"/>
  <c r="AH75" i="27" a="1"/>
  <c r="AH75" i="27" s="1"/>
  <c r="AG75" i="27" a="1"/>
  <c r="AG75" i="27" s="1"/>
  <c r="G75" i="27" a="1"/>
  <c r="G75" i="27" s="1"/>
  <c r="L75" i="27" a="1"/>
  <c r="L75" i="27" s="1"/>
  <c r="H75" i="27" a="1"/>
  <c r="H75" i="27" s="1"/>
  <c r="N75" i="27" a="1"/>
  <c r="N75" i="27" s="1"/>
  <c r="V75" i="27" a="1"/>
  <c r="V75" i="27" s="1"/>
  <c r="AB75" i="27" a="1"/>
  <c r="AB75" i="27" s="1"/>
  <c r="AI75" i="27" a="1"/>
  <c r="AI75" i="27" s="1"/>
  <c r="E75" i="27" a="1"/>
  <c r="E75" i="27" s="1"/>
  <c r="AI78" i="28"/>
  <c r="AJ78" i="28" s="1"/>
  <c r="AF79" i="28"/>
  <c r="O78" i="28"/>
  <c r="F79" i="28"/>
  <c r="G78" i="28"/>
  <c r="R77" i="28"/>
  <c r="P77" i="28"/>
  <c r="T77" i="28"/>
  <c r="S77" i="28"/>
  <c r="Q77" i="28"/>
  <c r="N76" i="28"/>
  <c r="B77" i="27" l="1"/>
  <c r="C77" i="27" s="1"/>
  <c r="L76" i="27" a="1"/>
  <c r="L76" i="27" s="1"/>
  <c r="U76" i="27" a="1"/>
  <c r="U76" i="27" s="1"/>
  <c r="W76" i="27" a="1"/>
  <c r="W76" i="27" s="1"/>
  <c r="AC76" i="27" a="1"/>
  <c r="AC76" i="27" s="1"/>
  <c r="R76" i="27" a="1"/>
  <c r="R76" i="27" s="1"/>
  <c r="N76" i="27" a="1"/>
  <c r="N76" i="27" s="1"/>
  <c r="J76" i="27" a="1"/>
  <c r="J76" i="27" s="1"/>
  <c r="E76" i="27" a="1"/>
  <c r="E76" i="27" s="1"/>
  <c r="Y76" i="27" a="1"/>
  <c r="Y76" i="27" s="1"/>
  <c r="H76" i="27" a="1"/>
  <c r="H76" i="27" s="1"/>
  <c r="K76" i="27" a="1"/>
  <c r="K76" i="27" s="1"/>
  <c r="AD76" i="27" a="1"/>
  <c r="AD76" i="27" s="1"/>
  <c r="O76" i="27" a="1"/>
  <c r="O76" i="27" s="1"/>
  <c r="P76" i="27" a="1"/>
  <c r="P76" i="27" s="1"/>
  <c r="X76" i="27" a="1"/>
  <c r="X76" i="27" s="1"/>
  <c r="AE76" i="27" a="1"/>
  <c r="AE76" i="27" s="1"/>
  <c r="M76" i="27" a="1"/>
  <c r="M76" i="27" s="1"/>
  <c r="T76" i="27" a="1"/>
  <c r="T76" i="27" s="1"/>
  <c r="V76" i="27" a="1"/>
  <c r="V76" i="27" s="1"/>
  <c r="AF76" i="27" a="1"/>
  <c r="AF76" i="27" s="1"/>
  <c r="S76" i="27" a="1"/>
  <c r="S76" i="27" s="1"/>
  <c r="D76" i="27" a="1"/>
  <c r="D76" i="27" s="1"/>
  <c r="AH76" i="27" a="1"/>
  <c r="AH76" i="27" s="1"/>
  <c r="AG76" i="27" a="1"/>
  <c r="AG76" i="27" s="1"/>
  <c r="AI76" i="27" a="1"/>
  <c r="AI76" i="27" s="1"/>
  <c r="F76" i="27" a="1"/>
  <c r="F76" i="27" s="1"/>
  <c r="AB76" i="27" a="1"/>
  <c r="AB76" i="27" s="1"/>
  <c r="Z76" i="27" a="1"/>
  <c r="Z76" i="27" s="1"/>
  <c r="G76" i="27" a="1"/>
  <c r="G76" i="27" s="1"/>
  <c r="AA76" i="27" a="1"/>
  <c r="AA76" i="27" s="1"/>
  <c r="I76" i="27" a="1"/>
  <c r="I76" i="27" s="1"/>
  <c r="Q76" i="27" a="1"/>
  <c r="Q76" i="27" s="1"/>
  <c r="H78" i="28"/>
  <c r="I78" i="28"/>
  <c r="K78" i="28"/>
  <c r="L78" i="28"/>
  <c r="J78" i="28"/>
  <c r="F80" i="28"/>
  <c r="G79" i="28"/>
  <c r="O79" i="28"/>
  <c r="Q78" i="28"/>
  <c r="R78" i="28"/>
  <c r="P78" i="28"/>
  <c r="T78" i="28"/>
  <c r="S78" i="28"/>
  <c r="N77" i="28"/>
  <c r="AF80" i="28"/>
  <c r="AI79" i="28"/>
  <c r="AJ79" i="28" s="1"/>
  <c r="N78" i="28" l="1"/>
  <c r="B78" i="27"/>
  <c r="C78" i="27" s="1"/>
  <c r="M77" i="27" a="1"/>
  <c r="M77" i="27" s="1"/>
  <c r="P77" i="27" a="1"/>
  <c r="P77" i="27" s="1"/>
  <c r="W77" i="27" a="1"/>
  <c r="W77" i="27" s="1"/>
  <c r="AC77" i="27" a="1"/>
  <c r="AC77" i="27" s="1"/>
  <c r="S77" i="27" a="1"/>
  <c r="S77" i="27" s="1"/>
  <c r="Z77" i="27" a="1"/>
  <c r="Z77" i="27" s="1"/>
  <c r="V77" i="27" a="1"/>
  <c r="V77" i="27" s="1"/>
  <c r="F77" i="27" a="1"/>
  <c r="F77" i="27" s="1"/>
  <c r="H77" i="27" a="1"/>
  <c r="H77" i="27" s="1"/>
  <c r="O77" i="27" a="1"/>
  <c r="O77" i="27" s="1"/>
  <c r="L77" i="27" a="1"/>
  <c r="L77" i="27" s="1"/>
  <c r="AD77" i="27" a="1"/>
  <c r="AD77" i="27" s="1"/>
  <c r="U77" i="27" a="1"/>
  <c r="U77" i="27" s="1"/>
  <c r="E77" i="27" a="1"/>
  <c r="E77" i="27" s="1"/>
  <c r="X77" i="27" a="1"/>
  <c r="X77" i="27" s="1"/>
  <c r="AE77" i="27" a="1"/>
  <c r="AE77" i="27" s="1"/>
  <c r="N77" i="27" a="1"/>
  <c r="N77" i="27" s="1"/>
  <c r="AA77" i="27" a="1"/>
  <c r="AA77" i="27" s="1"/>
  <c r="K77" i="27" a="1"/>
  <c r="K77" i="27" s="1"/>
  <c r="AF77" i="27" a="1"/>
  <c r="AF77" i="27" s="1"/>
  <c r="T77" i="27" a="1"/>
  <c r="T77" i="27" s="1"/>
  <c r="Q77" i="27" a="1"/>
  <c r="Q77" i="27" s="1"/>
  <c r="AH77" i="27" a="1"/>
  <c r="AH77" i="27" s="1"/>
  <c r="AG77" i="27" a="1"/>
  <c r="AG77" i="27" s="1"/>
  <c r="R77" i="27" a="1"/>
  <c r="R77" i="27" s="1"/>
  <c r="AI77" i="27" a="1"/>
  <c r="AI77" i="27" s="1"/>
  <c r="G77" i="27" a="1"/>
  <c r="G77" i="27" s="1"/>
  <c r="AB77" i="27" a="1"/>
  <c r="AB77" i="27" s="1"/>
  <c r="Y77" i="27" a="1"/>
  <c r="Y77" i="27" s="1"/>
  <c r="I77" i="27" a="1"/>
  <c r="I77" i="27" s="1"/>
  <c r="J77" i="27" a="1"/>
  <c r="J77" i="27" s="1"/>
  <c r="D77" i="27" a="1"/>
  <c r="D77" i="27" s="1"/>
  <c r="F81" i="28"/>
  <c r="O80" i="28"/>
  <c r="G80" i="28"/>
  <c r="AI80" i="28"/>
  <c r="AJ80" i="28" s="1"/>
  <c r="AF81" i="28"/>
  <c r="P79" i="28"/>
  <c r="Q79" i="28"/>
  <c r="S79" i="28"/>
  <c r="R79" i="28"/>
  <c r="T79" i="28"/>
  <c r="K79" i="28"/>
  <c r="H79" i="28"/>
  <c r="I79" i="28"/>
  <c r="J79" i="28"/>
  <c r="L79" i="28"/>
  <c r="E78" i="28"/>
  <c r="B79" i="27" l="1"/>
  <c r="C79" i="27" s="1"/>
  <c r="P78" i="27" a="1"/>
  <c r="P78" i="27" s="1"/>
  <c r="AA78" i="27" a="1"/>
  <c r="AA78" i="27" s="1"/>
  <c r="V78" i="27" a="1"/>
  <c r="V78" i="27" s="1"/>
  <c r="AC78" i="27" a="1"/>
  <c r="AC78" i="27" s="1"/>
  <c r="X78" i="27" a="1"/>
  <c r="X78" i="27" s="1"/>
  <c r="K78" i="27" a="1"/>
  <c r="K78" i="27" s="1"/>
  <c r="E78" i="27" a="1"/>
  <c r="E78" i="27" s="1"/>
  <c r="G78" i="27" a="1"/>
  <c r="G78" i="27" s="1"/>
  <c r="I78" i="27" a="1"/>
  <c r="I78" i="27" s="1"/>
  <c r="S78" i="27" a="1"/>
  <c r="S78" i="27" s="1"/>
  <c r="O78" i="27" a="1"/>
  <c r="O78" i="27" s="1"/>
  <c r="AD78" i="27" a="1"/>
  <c r="AD78" i="27" s="1"/>
  <c r="Z78" i="27" a="1"/>
  <c r="Z78" i="27" s="1"/>
  <c r="M78" i="27" a="1"/>
  <c r="M78" i="27" s="1"/>
  <c r="W78" i="27" a="1"/>
  <c r="W78" i="27" s="1"/>
  <c r="AE78" i="27" a="1"/>
  <c r="AE78" i="27" s="1"/>
  <c r="Q78" i="27" a="1"/>
  <c r="Q78" i="27" s="1"/>
  <c r="D78" i="27" a="1"/>
  <c r="D78" i="27" s="1"/>
  <c r="U78" i="27" a="1"/>
  <c r="U78" i="27" s="1"/>
  <c r="AF78" i="27" a="1"/>
  <c r="AF78" i="27" s="1"/>
  <c r="J78" i="27" a="1"/>
  <c r="J78" i="27" s="1"/>
  <c r="F78" i="27" a="1"/>
  <c r="F78" i="27" s="1"/>
  <c r="AH78" i="27" a="1"/>
  <c r="AH78" i="27" s="1"/>
  <c r="AG78" i="27" a="1"/>
  <c r="AG78" i="27" s="1"/>
  <c r="L78" i="27" a="1"/>
  <c r="L78" i="27" s="1"/>
  <c r="T78" i="27" a="1"/>
  <c r="T78" i="27" s="1"/>
  <c r="N78" i="27" a="1"/>
  <c r="N78" i="27" s="1"/>
  <c r="AI78" i="27" a="1"/>
  <c r="AI78" i="27" s="1"/>
  <c r="H78" i="27" a="1"/>
  <c r="H78" i="27" s="1"/>
  <c r="AB78" i="27" a="1"/>
  <c r="AB78" i="27" s="1"/>
  <c r="R78" i="27" a="1"/>
  <c r="R78" i="27" s="1"/>
  <c r="Y78" i="27" a="1"/>
  <c r="Y78" i="27" s="1"/>
  <c r="E79" i="28"/>
  <c r="AI81" i="28"/>
  <c r="AJ81" i="28" s="1"/>
  <c r="AF82" i="28"/>
  <c r="I80" i="28"/>
  <c r="K80" i="28"/>
  <c r="J80" i="28"/>
  <c r="H80" i="28"/>
  <c r="L80" i="28"/>
  <c r="S80" i="28"/>
  <c r="R80" i="28"/>
  <c r="T80" i="28"/>
  <c r="Q80" i="28"/>
  <c r="P80" i="28"/>
  <c r="N79" i="28"/>
  <c r="O81" i="28"/>
  <c r="G81" i="28"/>
  <c r="F82" i="28"/>
  <c r="N80" i="28" l="1"/>
  <c r="B80" i="27"/>
  <c r="C80" i="27" s="1"/>
  <c r="M79" i="27" a="1"/>
  <c r="M79" i="27" s="1"/>
  <c r="D79" i="27" a="1"/>
  <c r="D79" i="27" s="1"/>
  <c r="AA79" i="27" a="1"/>
  <c r="AA79" i="27" s="1"/>
  <c r="AH79" i="27" a="1"/>
  <c r="AH79" i="27" s="1"/>
  <c r="AD79" i="27" a="1"/>
  <c r="AD79" i="27" s="1"/>
  <c r="U79" i="27" a="1"/>
  <c r="U79" i="27" s="1"/>
  <c r="W79" i="27" a="1"/>
  <c r="W79" i="27" s="1"/>
  <c r="J79" i="27" a="1"/>
  <c r="J79" i="27" s="1"/>
  <c r="G79" i="27" a="1"/>
  <c r="G79" i="27" s="1"/>
  <c r="P79" i="27" a="1"/>
  <c r="P79" i="27" s="1"/>
  <c r="E79" i="27" a="1"/>
  <c r="E79" i="27" s="1"/>
  <c r="AI79" i="27" a="1"/>
  <c r="AI79" i="27" s="1"/>
  <c r="AE79" i="27" a="1"/>
  <c r="AE79" i="27" s="1"/>
  <c r="X79" i="27" a="1"/>
  <c r="X79" i="27" s="1"/>
  <c r="R79" i="27" a="1"/>
  <c r="R79" i="27" s="1"/>
  <c r="N79" i="27" a="1"/>
  <c r="N79" i="27" s="1"/>
  <c r="I79" i="27" a="1"/>
  <c r="I79" i="27" s="1"/>
  <c r="Z79" i="27" a="1"/>
  <c r="Z79" i="27" s="1"/>
  <c r="L79" i="27" a="1"/>
  <c r="L79" i="27" s="1"/>
  <c r="AB79" i="27" a="1"/>
  <c r="AB79" i="27" s="1"/>
  <c r="AF79" i="27" a="1"/>
  <c r="AF79" i="27" s="1"/>
  <c r="V79" i="27" a="1"/>
  <c r="V79" i="27" s="1"/>
  <c r="K79" i="27" a="1"/>
  <c r="K79" i="27" s="1"/>
  <c r="H79" i="27" a="1"/>
  <c r="H79" i="27" s="1"/>
  <c r="AC79" i="27" a="1"/>
  <c r="AC79" i="27" s="1"/>
  <c r="O79" i="27" a="1"/>
  <c r="O79" i="27" s="1"/>
  <c r="Q79" i="27" a="1"/>
  <c r="Q79" i="27" s="1"/>
  <c r="AG79" i="27" a="1"/>
  <c r="AG79" i="27" s="1"/>
  <c r="Y79" i="27" a="1"/>
  <c r="Y79" i="27" s="1"/>
  <c r="S79" i="27" a="1"/>
  <c r="S79" i="27" s="1"/>
  <c r="F79" i="27" a="1"/>
  <c r="F79" i="27" s="1"/>
  <c r="T79" i="27" a="1"/>
  <c r="T79" i="27" s="1"/>
  <c r="K81" i="28"/>
  <c r="L81" i="28"/>
  <c r="H81" i="28"/>
  <c r="I81" i="28"/>
  <c r="J81" i="28"/>
  <c r="G82" i="28"/>
  <c r="O82" i="28"/>
  <c r="F83" i="28"/>
  <c r="AI82" i="28"/>
  <c r="AJ82" i="28" s="1"/>
  <c r="AF83" i="28"/>
  <c r="Q81" i="28"/>
  <c r="T81" i="28"/>
  <c r="P81" i="28"/>
  <c r="S81" i="28"/>
  <c r="R81" i="28"/>
  <c r="E80" i="28"/>
  <c r="B81" i="27" l="1"/>
  <c r="C81" i="27" s="1"/>
  <c r="E80" i="27" a="1"/>
  <c r="E80" i="27" s="1"/>
  <c r="F80" i="27" a="1"/>
  <c r="F80" i="27" s="1"/>
  <c r="M80" i="27" a="1"/>
  <c r="M80" i="27" s="1"/>
  <c r="U80" i="27" a="1"/>
  <c r="U80" i="27" s="1"/>
  <c r="P80" i="27" a="1"/>
  <c r="P80" i="27" s="1"/>
  <c r="D80" i="27" a="1"/>
  <c r="D80" i="27" s="1"/>
  <c r="AH80" i="27" a="1"/>
  <c r="AH80" i="27" s="1"/>
  <c r="AD80" i="27" a="1"/>
  <c r="AD80" i="27" s="1"/>
  <c r="L80" i="27" a="1"/>
  <c r="L80" i="27" s="1"/>
  <c r="S80" i="27" a="1"/>
  <c r="S80" i="27" s="1"/>
  <c r="T80" i="27" a="1"/>
  <c r="T80" i="27" s="1"/>
  <c r="O80" i="27" a="1"/>
  <c r="O80" i="27" s="1"/>
  <c r="W80" i="27" a="1"/>
  <c r="W80" i="27" s="1"/>
  <c r="K80" i="27" a="1"/>
  <c r="K80" i="27" s="1"/>
  <c r="AI80" i="27" a="1"/>
  <c r="AI80" i="27" s="1"/>
  <c r="AE80" i="27" a="1"/>
  <c r="AE80" i="27" s="1"/>
  <c r="R80" i="27" a="1"/>
  <c r="R80" i="27" s="1"/>
  <c r="AA80" i="27" a="1"/>
  <c r="AA80" i="27" s="1"/>
  <c r="H80" i="27" a="1"/>
  <c r="H80" i="27" s="1"/>
  <c r="V80" i="27" a="1"/>
  <c r="V80" i="27" s="1"/>
  <c r="J80" i="27" a="1"/>
  <c r="J80" i="27" s="1"/>
  <c r="Q80" i="27" a="1"/>
  <c r="Q80" i="27" s="1"/>
  <c r="AB80" i="27" a="1"/>
  <c r="AB80" i="27" s="1"/>
  <c r="AF80" i="27" a="1"/>
  <c r="AF80" i="27" s="1"/>
  <c r="N80" i="27" a="1"/>
  <c r="N80" i="27" s="1"/>
  <c r="AC80" i="27" a="1"/>
  <c r="AC80" i="27" s="1"/>
  <c r="Z80" i="27" a="1"/>
  <c r="Z80" i="27" s="1"/>
  <c r="I80" i="27" a="1"/>
  <c r="I80" i="27" s="1"/>
  <c r="AG80" i="27" a="1"/>
  <c r="AG80" i="27" s="1"/>
  <c r="X80" i="27" a="1"/>
  <c r="X80" i="27" s="1"/>
  <c r="G80" i="27" a="1"/>
  <c r="G80" i="27" s="1"/>
  <c r="Y80" i="27" a="1"/>
  <c r="Y80" i="27" s="1"/>
  <c r="P82" i="28"/>
  <c r="T82" i="28"/>
  <c r="Q82" i="28"/>
  <c r="R82" i="28"/>
  <c r="S82" i="28"/>
  <c r="H82" i="28"/>
  <c r="K82" i="28"/>
  <c r="I82" i="28"/>
  <c r="L82" i="28"/>
  <c r="J82" i="28"/>
  <c r="AF84" i="28"/>
  <c r="AI83" i="28"/>
  <c r="AJ83" i="28" s="1"/>
  <c r="E81" i="28"/>
  <c r="N81" i="28"/>
  <c r="F84" i="28"/>
  <c r="O83" i="28"/>
  <c r="N82" i="28" l="1"/>
  <c r="B82" i="27"/>
  <c r="C82" i="27" s="1"/>
  <c r="J81" i="27" a="1"/>
  <c r="J81" i="27" s="1"/>
  <c r="R81" i="27" a="1"/>
  <c r="R81" i="27" s="1"/>
  <c r="Y81" i="27" a="1"/>
  <c r="Y81" i="27" s="1"/>
  <c r="Z81" i="27" a="1"/>
  <c r="Z81" i="27" s="1"/>
  <c r="G81" i="27" a="1"/>
  <c r="G81" i="27" s="1"/>
  <c r="P81" i="27" a="1"/>
  <c r="P81" i="27" s="1"/>
  <c r="AH81" i="27" a="1"/>
  <c r="AH81" i="27" s="1"/>
  <c r="AD81" i="27" a="1"/>
  <c r="AD81" i="27" s="1"/>
  <c r="Q81" i="27" a="1"/>
  <c r="Q81" i="27" s="1"/>
  <c r="D81" i="27" a="1"/>
  <c r="D81" i="27" s="1"/>
  <c r="E81" i="27" a="1"/>
  <c r="E81" i="27" s="1"/>
  <c r="F81" i="27" a="1"/>
  <c r="F81" i="27" s="1"/>
  <c r="O81" i="27" a="1"/>
  <c r="O81" i="27" s="1"/>
  <c r="V81" i="27" a="1"/>
  <c r="V81" i="27" s="1"/>
  <c r="AI81" i="27" a="1"/>
  <c r="AI81" i="27" s="1"/>
  <c r="AE81" i="27" a="1"/>
  <c r="AE81" i="27" s="1"/>
  <c r="X81" i="27" a="1"/>
  <c r="X81" i="27" s="1"/>
  <c r="L81" i="27" a="1"/>
  <c r="L81" i="27" s="1"/>
  <c r="M81" i="27" a="1"/>
  <c r="M81" i="27" s="1"/>
  <c r="N81" i="27" a="1"/>
  <c r="N81" i="27" s="1"/>
  <c r="U81" i="27" a="1"/>
  <c r="U81" i="27" s="1"/>
  <c r="I81" i="27" a="1"/>
  <c r="I81" i="27" s="1"/>
  <c r="AB81" i="27" a="1"/>
  <c r="AB81" i="27" s="1"/>
  <c r="AF81" i="27" a="1"/>
  <c r="AF81" i="27" s="1"/>
  <c r="T81" i="27" a="1"/>
  <c r="T81" i="27" s="1"/>
  <c r="AC81" i="27" a="1"/>
  <c r="AC81" i="27" s="1"/>
  <c r="K81" i="27" a="1"/>
  <c r="K81" i="27" s="1"/>
  <c r="AA81" i="27" a="1"/>
  <c r="AA81" i="27" s="1"/>
  <c r="AG81" i="27" a="1"/>
  <c r="AG81" i="27" s="1"/>
  <c r="H81" i="27" a="1"/>
  <c r="H81" i="27" s="1"/>
  <c r="S81" i="27" a="1"/>
  <c r="S81" i="27" s="1"/>
  <c r="W81" i="27" a="1"/>
  <c r="W81" i="27" s="1"/>
  <c r="O84" i="28"/>
  <c r="F85" i="28"/>
  <c r="E82" i="28"/>
  <c r="Q83" i="28"/>
  <c r="S83" i="28"/>
  <c r="T83" i="28"/>
  <c r="P83" i="28"/>
  <c r="R83" i="28"/>
  <c r="AF85" i="28"/>
  <c r="AI84" i="28"/>
  <c r="AJ84" i="28" s="1"/>
  <c r="B83" i="27" l="1"/>
  <c r="C83" i="27" s="1"/>
  <c r="G82" i="27" a="1"/>
  <c r="G82" i="27" s="1"/>
  <c r="P82" i="27" a="1"/>
  <c r="P82" i="27" s="1"/>
  <c r="J82" i="27" a="1"/>
  <c r="J82" i="27" s="1"/>
  <c r="S82" i="27" a="1"/>
  <c r="S82" i="27" s="1"/>
  <c r="T82" i="27" a="1"/>
  <c r="T82" i="27" s="1"/>
  <c r="U82" i="27" a="1"/>
  <c r="U82" i="27" s="1"/>
  <c r="AH82" i="27" a="1"/>
  <c r="AH82" i="27" s="1"/>
  <c r="AD82" i="27" a="1"/>
  <c r="AD82" i="27" s="1"/>
  <c r="O82" i="27" a="1"/>
  <c r="O82" i="27" s="1"/>
  <c r="X82" i="27" a="1"/>
  <c r="X82" i="27" s="1"/>
  <c r="R82" i="27" a="1"/>
  <c r="R82" i="27" s="1"/>
  <c r="Z82" i="27" a="1"/>
  <c r="Z82" i="27" s="1"/>
  <c r="AA82" i="27" a="1"/>
  <c r="AA82" i="27" s="1"/>
  <c r="F82" i="27" a="1"/>
  <c r="F82" i="27" s="1"/>
  <c r="AI82" i="27" a="1"/>
  <c r="AI82" i="27" s="1"/>
  <c r="AE82" i="27" a="1"/>
  <c r="AE82" i="27" s="1"/>
  <c r="W82" i="27" a="1"/>
  <c r="W82" i="27" s="1"/>
  <c r="I82" i="27" a="1"/>
  <c r="I82" i="27" s="1"/>
  <c r="Y82" i="27" a="1"/>
  <c r="Y82" i="27" s="1"/>
  <c r="D82" i="27" a="1"/>
  <c r="D82" i="27" s="1"/>
  <c r="E82" i="27" a="1"/>
  <c r="E82" i="27" s="1"/>
  <c r="N82" i="27" a="1"/>
  <c r="N82" i="27" s="1"/>
  <c r="AB82" i="27" a="1"/>
  <c r="AB82" i="27" s="1"/>
  <c r="AF82" i="27" a="1"/>
  <c r="AF82" i="27" s="1"/>
  <c r="K82" i="27" a="1"/>
  <c r="K82" i="27" s="1"/>
  <c r="AC82" i="27" a="1"/>
  <c r="AC82" i="27" s="1"/>
  <c r="L82" i="27" a="1"/>
  <c r="L82" i="27" s="1"/>
  <c r="AG82" i="27" a="1"/>
  <c r="AG82" i="27" s="1"/>
  <c r="H82" i="27" a="1"/>
  <c r="H82" i="27" s="1"/>
  <c r="M82" i="27" a="1"/>
  <c r="M82" i="27" s="1"/>
  <c r="Q82" i="27" a="1"/>
  <c r="Q82" i="27" s="1"/>
  <c r="V82" i="27" a="1"/>
  <c r="V82" i="27" s="1"/>
  <c r="AI85" i="28"/>
  <c r="AJ85" i="28" s="1"/>
  <c r="AF86" i="28"/>
  <c r="N83" i="28"/>
  <c r="O85" i="28"/>
  <c r="G85" i="28"/>
  <c r="F86" i="28"/>
  <c r="T84" i="28"/>
  <c r="P84" i="28"/>
  <c r="S84" i="28"/>
  <c r="Q84" i="28"/>
  <c r="R84" i="28"/>
  <c r="B84" i="27" l="1"/>
  <c r="C84" i="27" s="1"/>
  <c r="E83" i="27" a="1"/>
  <c r="E83" i="27" s="1"/>
  <c r="M83" i="27" a="1"/>
  <c r="M83" i="27" s="1"/>
  <c r="V83" i="27" a="1"/>
  <c r="V83" i="27" s="1"/>
  <c r="P83" i="27" a="1"/>
  <c r="P83" i="27" s="1"/>
  <c r="Y83" i="27" a="1"/>
  <c r="Y83" i="27" s="1"/>
  <c r="Z83" i="27" a="1"/>
  <c r="Z83" i="27" s="1"/>
  <c r="AH83" i="27" a="1"/>
  <c r="AH83" i="27" s="1"/>
  <c r="AD83" i="27" a="1"/>
  <c r="AD83" i="27" s="1"/>
  <c r="L83" i="27" a="1"/>
  <c r="L83" i="27" s="1"/>
  <c r="U83" i="27" a="1"/>
  <c r="U83" i="27" s="1"/>
  <c r="H83" i="27" a="1"/>
  <c r="H83" i="27" s="1"/>
  <c r="X83" i="27" a="1"/>
  <c r="X83" i="27" s="1"/>
  <c r="D83" i="27" a="1"/>
  <c r="D83" i="27" s="1"/>
  <c r="K83" i="27" a="1"/>
  <c r="K83" i="27" s="1"/>
  <c r="AI83" i="27" a="1"/>
  <c r="AI83" i="27" s="1"/>
  <c r="AE83" i="27" a="1"/>
  <c r="AE83" i="27" s="1"/>
  <c r="T83" i="27" a="1"/>
  <c r="T83" i="27" s="1"/>
  <c r="G83" i="27" a="1"/>
  <c r="G83" i="27" s="1"/>
  <c r="O83" i="27" a="1"/>
  <c r="O83" i="27" s="1"/>
  <c r="I83" i="27" a="1"/>
  <c r="I83" i="27" s="1"/>
  <c r="J83" i="27" a="1"/>
  <c r="J83" i="27" s="1"/>
  <c r="S83" i="27" a="1"/>
  <c r="S83" i="27" s="1"/>
  <c r="AB83" i="27" a="1"/>
  <c r="AB83" i="27" s="1"/>
  <c r="AF83" i="27" a="1"/>
  <c r="AF83" i="27" s="1"/>
  <c r="W83" i="27" a="1"/>
  <c r="W83" i="27" s="1"/>
  <c r="AC83" i="27" a="1"/>
  <c r="AC83" i="27" s="1"/>
  <c r="Q83" i="27" a="1"/>
  <c r="Q83" i="27" s="1"/>
  <c r="AG83" i="27" a="1"/>
  <c r="AG83" i="27" s="1"/>
  <c r="F83" i="27" a="1"/>
  <c r="F83" i="27" s="1"/>
  <c r="R83" i="27" a="1"/>
  <c r="R83" i="27" s="1"/>
  <c r="N83" i="27" a="1"/>
  <c r="N83" i="27" s="1"/>
  <c r="AA83" i="27" a="1"/>
  <c r="AA83" i="27" s="1"/>
  <c r="O86" i="28"/>
  <c r="F87" i="28"/>
  <c r="G86" i="28"/>
  <c r="J85" i="28"/>
  <c r="L85" i="28"/>
  <c r="K85" i="28"/>
  <c r="I85" i="28"/>
  <c r="H85" i="28"/>
  <c r="R85" i="28"/>
  <c r="P85" i="28"/>
  <c r="T85" i="28"/>
  <c r="S85" i="28"/>
  <c r="Q85" i="28"/>
  <c r="AI86" i="28"/>
  <c r="AJ86" i="28" s="1"/>
  <c r="AF87" i="28"/>
  <c r="N84" i="28"/>
  <c r="B85" i="27" l="1"/>
  <c r="C85" i="27" s="1"/>
  <c r="D84" i="27" a="1"/>
  <c r="D84" i="27" s="1"/>
  <c r="E84" i="27" a="1"/>
  <c r="E84" i="27" s="1"/>
  <c r="F84" i="27" a="1"/>
  <c r="F84" i="27" s="1"/>
  <c r="M84" i="27" a="1"/>
  <c r="M84" i="27" s="1"/>
  <c r="U84" i="27" a="1"/>
  <c r="U84" i="27" s="1"/>
  <c r="P84" i="27" a="1"/>
  <c r="P84" i="27" s="1"/>
  <c r="AH84" i="27" a="1"/>
  <c r="AH84" i="27" s="1"/>
  <c r="AD84" i="27" a="1"/>
  <c r="AD84" i="27" s="1"/>
  <c r="K84" i="27" a="1"/>
  <c r="K84" i="27" s="1"/>
  <c r="L84" i="27" a="1"/>
  <c r="L84" i="27" s="1"/>
  <c r="S84" i="27" a="1"/>
  <c r="S84" i="27" s="1"/>
  <c r="T84" i="27" a="1"/>
  <c r="T84" i="27" s="1"/>
  <c r="O84" i="27" a="1"/>
  <c r="O84" i="27" s="1"/>
  <c r="W84" i="27" a="1"/>
  <c r="W84" i="27" s="1"/>
  <c r="AI84" i="27" a="1"/>
  <c r="AI84" i="27" s="1"/>
  <c r="AE84" i="27" a="1"/>
  <c r="AE84" i="27" s="1"/>
  <c r="Q84" i="27" a="1"/>
  <c r="Q84" i="27" s="1"/>
  <c r="R84" i="27" a="1"/>
  <c r="R84" i="27" s="1"/>
  <c r="AA84" i="27" a="1"/>
  <c r="AA84" i="27" s="1"/>
  <c r="H84" i="27" a="1"/>
  <c r="H84" i="27" s="1"/>
  <c r="V84" i="27" a="1"/>
  <c r="V84" i="27" s="1"/>
  <c r="J84" i="27" a="1"/>
  <c r="J84" i="27" s="1"/>
  <c r="AB84" i="27" a="1"/>
  <c r="AB84" i="27" s="1"/>
  <c r="AF84" i="27" a="1"/>
  <c r="AF84" i="27" s="1"/>
  <c r="G84" i="27" a="1"/>
  <c r="G84" i="27" s="1"/>
  <c r="AC84" i="27" a="1"/>
  <c r="AC84" i="27" s="1"/>
  <c r="N84" i="27" a="1"/>
  <c r="N84" i="27" s="1"/>
  <c r="AG84" i="27" a="1"/>
  <c r="AG84" i="27" s="1"/>
  <c r="Y84" i="27" a="1"/>
  <c r="Y84" i="27" s="1"/>
  <c r="I84" i="27" a="1"/>
  <c r="I84" i="27" s="1"/>
  <c r="Z84" i="27" a="1"/>
  <c r="Z84" i="27" s="1"/>
  <c r="X84" i="27" a="1"/>
  <c r="X84" i="27" s="1"/>
  <c r="N85" i="28"/>
  <c r="L86" i="28"/>
  <c r="H86" i="28"/>
  <c r="I86" i="28"/>
  <c r="K86" i="28"/>
  <c r="J86" i="28"/>
  <c r="AF88" i="28"/>
  <c r="AI87" i="28"/>
  <c r="AJ87" i="28" s="1"/>
  <c r="E85" i="28"/>
  <c r="F88" i="28"/>
  <c r="G87" i="28"/>
  <c r="O87" i="28"/>
  <c r="R86" i="28"/>
  <c r="Q86" i="28"/>
  <c r="P86" i="28"/>
  <c r="T86" i="28"/>
  <c r="S86" i="28"/>
  <c r="N86" i="28" l="1"/>
  <c r="B86" i="27"/>
  <c r="C86" i="27" s="1"/>
  <c r="I85" i="27" a="1"/>
  <c r="I85" i="27" s="1"/>
  <c r="X85" i="27" a="1"/>
  <c r="X85" i="27" s="1"/>
  <c r="L85" i="27" a="1"/>
  <c r="L85" i="27" s="1"/>
  <c r="M85" i="27" a="1"/>
  <c r="M85" i="27" s="1"/>
  <c r="N85" i="27" a="1"/>
  <c r="N85" i="27" s="1"/>
  <c r="U85" i="27" a="1"/>
  <c r="U85" i="27" s="1"/>
  <c r="AH85" i="27" a="1"/>
  <c r="AH85" i="27" s="1"/>
  <c r="AD85" i="27" a="1"/>
  <c r="AD85" i="27" s="1"/>
  <c r="W85" i="27" a="1"/>
  <c r="W85" i="27" s="1"/>
  <c r="K85" i="27" a="1"/>
  <c r="K85" i="27" s="1"/>
  <c r="S85" i="27" a="1"/>
  <c r="S85" i="27" s="1"/>
  <c r="T85" i="27" a="1"/>
  <c r="T85" i="27" s="1"/>
  <c r="AA85" i="27" a="1"/>
  <c r="AA85" i="27" s="1"/>
  <c r="H85" i="27" a="1"/>
  <c r="H85" i="27" s="1"/>
  <c r="AI85" i="27" a="1"/>
  <c r="AI85" i="27" s="1"/>
  <c r="AE85" i="27" a="1"/>
  <c r="AE85" i="27" s="1"/>
  <c r="J85" i="27" a="1"/>
  <c r="J85" i="27" s="1"/>
  <c r="R85" i="27" a="1"/>
  <c r="R85" i="27" s="1"/>
  <c r="Y85" i="27" a="1"/>
  <c r="Y85" i="27" s="1"/>
  <c r="Z85" i="27" a="1"/>
  <c r="Z85" i="27" s="1"/>
  <c r="G85" i="27" a="1"/>
  <c r="G85" i="27" s="1"/>
  <c r="P85" i="27" a="1"/>
  <c r="P85" i="27" s="1"/>
  <c r="AB85" i="27" a="1"/>
  <c r="AB85" i="27" s="1"/>
  <c r="AF85" i="27" a="1"/>
  <c r="AF85" i="27" s="1"/>
  <c r="E85" i="27" a="1"/>
  <c r="E85" i="27" s="1"/>
  <c r="AC85" i="27" a="1"/>
  <c r="AC85" i="27" s="1"/>
  <c r="F85" i="27" a="1"/>
  <c r="F85" i="27" s="1"/>
  <c r="AG85" i="27" a="1"/>
  <c r="AG85" i="27" s="1"/>
  <c r="Q85" i="27" a="1"/>
  <c r="Q85" i="27" s="1"/>
  <c r="O85" i="27" a="1"/>
  <c r="O85" i="27" s="1"/>
  <c r="D85" i="27" a="1"/>
  <c r="D85" i="27" s="1"/>
  <c r="V85" i="27" a="1"/>
  <c r="V85" i="27" s="1"/>
  <c r="AI88" i="28"/>
  <c r="AJ88" i="28" s="1"/>
  <c r="AF89" i="28"/>
  <c r="T87" i="28"/>
  <c r="Q87" i="28"/>
  <c r="S87" i="28"/>
  <c r="R87" i="28"/>
  <c r="P87" i="28"/>
  <c r="J87" i="28"/>
  <c r="I87" i="28"/>
  <c r="L87" i="28"/>
  <c r="K87" i="28"/>
  <c r="H87" i="28"/>
  <c r="F89" i="28"/>
  <c r="G88" i="28"/>
  <c r="O88" i="28"/>
  <c r="E86" i="28"/>
  <c r="N87" i="28" l="1"/>
  <c r="B87" i="27"/>
  <c r="C87" i="27" s="1"/>
  <c r="F86" i="27" a="1"/>
  <c r="F86" i="27" s="1"/>
  <c r="O86" i="27" a="1"/>
  <c r="O86" i="27" s="1"/>
  <c r="X86" i="27" a="1"/>
  <c r="X86" i="27" s="1"/>
  <c r="R86" i="27" a="1"/>
  <c r="R86" i="27" s="1"/>
  <c r="Z86" i="27" a="1"/>
  <c r="Z86" i="27" s="1"/>
  <c r="AA86" i="27" a="1"/>
  <c r="AA86" i="27" s="1"/>
  <c r="AH86" i="27" a="1"/>
  <c r="AH86" i="27" s="1"/>
  <c r="AD86" i="27" a="1"/>
  <c r="AD86" i="27" s="1"/>
  <c r="N86" i="27" a="1"/>
  <c r="N86" i="27" s="1"/>
  <c r="W86" i="27" a="1"/>
  <c r="W86" i="27" s="1"/>
  <c r="I86" i="27" a="1"/>
  <c r="I86" i="27" s="1"/>
  <c r="Y86" i="27" a="1"/>
  <c r="Y86" i="27" s="1"/>
  <c r="D86" i="27" a="1"/>
  <c r="D86" i="27" s="1"/>
  <c r="E86" i="27" a="1"/>
  <c r="E86" i="27" s="1"/>
  <c r="AI86" i="27" a="1"/>
  <c r="AI86" i="27" s="1"/>
  <c r="AE86" i="27" a="1"/>
  <c r="AE86" i="27" s="1"/>
  <c r="V86" i="27" a="1"/>
  <c r="V86" i="27" s="1"/>
  <c r="H86" i="27" a="1"/>
  <c r="H86" i="27" s="1"/>
  <c r="Q86" i="27" a="1"/>
  <c r="Q86" i="27" s="1"/>
  <c r="K86" i="27" a="1"/>
  <c r="K86" i="27" s="1"/>
  <c r="L86" i="27" a="1"/>
  <c r="L86" i="27" s="1"/>
  <c r="M86" i="27" a="1"/>
  <c r="M86" i="27" s="1"/>
  <c r="AB86" i="27" a="1"/>
  <c r="AB86" i="27" s="1"/>
  <c r="AF86" i="27" a="1"/>
  <c r="AF86" i="27" s="1"/>
  <c r="J86" i="27" a="1"/>
  <c r="J86" i="27" s="1"/>
  <c r="AC86" i="27" a="1"/>
  <c r="AC86" i="27" s="1"/>
  <c r="S86" i="27" a="1"/>
  <c r="S86" i="27" s="1"/>
  <c r="AG86" i="27" a="1"/>
  <c r="AG86" i="27" s="1"/>
  <c r="G86" i="27" a="1"/>
  <c r="G86" i="27" s="1"/>
  <c r="T86" i="27" a="1"/>
  <c r="T86" i="27" s="1"/>
  <c r="P86" i="27" a="1"/>
  <c r="P86" i="27" s="1"/>
  <c r="U86" i="27" a="1"/>
  <c r="U86" i="27" s="1"/>
  <c r="S88" i="28"/>
  <c r="R88" i="28"/>
  <c r="T88" i="28"/>
  <c r="Q88" i="28"/>
  <c r="P88" i="28"/>
  <c r="K88" i="28"/>
  <c r="L88" i="28"/>
  <c r="J88" i="28"/>
  <c r="I88" i="28"/>
  <c r="H88" i="28"/>
  <c r="G89" i="28"/>
  <c r="O89" i="28"/>
  <c r="F90" i="28"/>
  <c r="E87" i="28"/>
  <c r="AI89" i="28"/>
  <c r="AJ89" i="28" s="1"/>
  <c r="AF90" i="28"/>
  <c r="N88" i="28" l="1"/>
  <c r="E88" i="28"/>
  <c r="B88" i="27"/>
  <c r="C88" i="27" s="1"/>
  <c r="K87" i="27" a="1"/>
  <c r="K87" i="27" s="1"/>
  <c r="L87" i="27" a="1"/>
  <c r="L87" i="27" s="1"/>
  <c r="U87" i="27" a="1"/>
  <c r="U87" i="27" s="1"/>
  <c r="H87" i="27" a="1"/>
  <c r="H87" i="27" s="1"/>
  <c r="X87" i="27" a="1"/>
  <c r="X87" i="27" s="1"/>
  <c r="D87" i="27" a="1"/>
  <c r="D87" i="27" s="1"/>
  <c r="AH87" i="27" a="1"/>
  <c r="AH87" i="27" s="1"/>
  <c r="AD87" i="27" a="1"/>
  <c r="AD87" i="27" s="1"/>
  <c r="S87" i="27" a="1"/>
  <c r="S87" i="27" s="1"/>
  <c r="T87" i="27" a="1"/>
  <c r="T87" i="27" s="1"/>
  <c r="G87" i="27" a="1"/>
  <c r="G87" i="27" s="1"/>
  <c r="O87" i="27" a="1"/>
  <c r="O87" i="27" s="1"/>
  <c r="I87" i="27" a="1"/>
  <c r="I87" i="27" s="1"/>
  <c r="J87" i="27" a="1"/>
  <c r="J87" i="27" s="1"/>
  <c r="AI87" i="27" a="1"/>
  <c r="AI87" i="27" s="1"/>
  <c r="AE87" i="27" a="1"/>
  <c r="AE87" i="27" s="1"/>
  <c r="AA87" i="27" a="1"/>
  <c r="AA87" i="27" s="1"/>
  <c r="F87" i="27" a="1"/>
  <c r="F87" i="27" s="1"/>
  <c r="N87" i="27" a="1"/>
  <c r="N87" i="27" s="1"/>
  <c r="W87" i="27" a="1"/>
  <c r="W87" i="27" s="1"/>
  <c r="Q87" i="27" a="1"/>
  <c r="Q87" i="27" s="1"/>
  <c r="V87" i="27" a="1"/>
  <c r="V87" i="27" s="1"/>
  <c r="AB87" i="27" a="1"/>
  <c r="AB87" i="27" s="1"/>
  <c r="P87" i="27" a="1"/>
  <c r="P87" i="27" s="1"/>
  <c r="AC87" i="27" a="1"/>
  <c r="AC87" i="27" s="1"/>
  <c r="E87" i="27" a="1"/>
  <c r="E87" i="27" s="1"/>
  <c r="Y87" i="27" a="1"/>
  <c r="Y87" i="27" s="1"/>
  <c r="AF87" i="27" a="1"/>
  <c r="AF87" i="27" s="1"/>
  <c r="AG87" i="27" a="1"/>
  <c r="AG87" i="27" s="1"/>
  <c r="Z87" i="27" a="1"/>
  <c r="Z87" i="27" s="1"/>
  <c r="M87" i="27" a="1"/>
  <c r="M87" i="27" s="1"/>
  <c r="R87" i="27" a="1"/>
  <c r="R87" i="27" s="1"/>
  <c r="R89" i="28"/>
  <c r="S89" i="28"/>
  <c r="T89" i="28"/>
  <c r="P89" i="28"/>
  <c r="Q89" i="28"/>
  <c r="AI90" i="28"/>
  <c r="AJ90" i="28" s="1"/>
  <c r="AF91" i="28"/>
  <c r="O90" i="28"/>
  <c r="F91" i="28"/>
  <c r="H89" i="28"/>
  <c r="L89" i="28"/>
  <c r="J89" i="28"/>
  <c r="I89" i="28"/>
  <c r="K89" i="28"/>
  <c r="N89" i="28" l="1"/>
  <c r="B89" i="27"/>
  <c r="C89" i="27" s="1"/>
  <c r="J88" i="27" a="1"/>
  <c r="J88" i="27" s="1"/>
  <c r="Q88" i="27" a="1"/>
  <c r="Q88" i="27" s="1"/>
  <c r="R88" i="27" a="1"/>
  <c r="R88" i="27" s="1"/>
  <c r="AA88" i="27" a="1"/>
  <c r="AA88" i="27" s="1"/>
  <c r="H88" i="27" a="1"/>
  <c r="H88" i="27" s="1"/>
  <c r="V88" i="27" a="1"/>
  <c r="V88" i="27" s="1"/>
  <c r="AH88" i="27" a="1"/>
  <c r="AH88" i="27" s="1"/>
  <c r="AD88" i="27" a="1"/>
  <c r="AD88" i="27" s="1"/>
  <c r="X88" i="27" a="1"/>
  <c r="X88" i="27" s="1"/>
  <c r="Y88" i="27" a="1"/>
  <c r="Y88" i="27" s="1"/>
  <c r="Z88" i="27" a="1"/>
  <c r="Z88" i="27" s="1"/>
  <c r="G88" i="27" a="1"/>
  <c r="G88" i="27" s="1"/>
  <c r="N88" i="27" a="1"/>
  <c r="N88" i="27" s="1"/>
  <c r="I88" i="27" a="1"/>
  <c r="I88" i="27" s="1"/>
  <c r="AI88" i="27" a="1"/>
  <c r="AI88" i="27" s="1"/>
  <c r="AE88" i="27" a="1"/>
  <c r="AE88" i="27" s="1"/>
  <c r="K88" i="27" a="1"/>
  <c r="K88" i="27" s="1"/>
  <c r="M88" i="27" a="1"/>
  <c r="M88" i="27" s="1"/>
  <c r="T88" i="27" a="1"/>
  <c r="T88" i="27" s="1"/>
  <c r="AB88" i="27" a="1"/>
  <c r="AB88" i="27" s="1"/>
  <c r="E88" i="27" a="1"/>
  <c r="E88" i="27" s="1"/>
  <c r="AC88" i="27" a="1"/>
  <c r="AC88" i="27" s="1"/>
  <c r="L88" i="27" a="1"/>
  <c r="L88" i="27" s="1"/>
  <c r="U88" i="27" a="1"/>
  <c r="U88" i="27" s="1"/>
  <c r="O88" i="27" a="1"/>
  <c r="O88" i="27" s="1"/>
  <c r="AF88" i="27" a="1"/>
  <c r="AF88" i="27" s="1"/>
  <c r="F88" i="27" a="1"/>
  <c r="F88" i="27" s="1"/>
  <c r="AG88" i="27" a="1"/>
  <c r="AG88" i="27" s="1"/>
  <c r="S88" i="27" a="1"/>
  <c r="S88" i="27" s="1"/>
  <c r="P88" i="27" a="1"/>
  <c r="P88" i="27" s="1"/>
  <c r="D88" i="27" a="1"/>
  <c r="D88" i="27" s="1"/>
  <c r="W88" i="27" a="1"/>
  <c r="W88" i="27" s="1"/>
  <c r="F92" i="28"/>
  <c r="O91" i="28"/>
  <c r="E89" i="28"/>
  <c r="AF92" i="28"/>
  <c r="AI91" i="28"/>
  <c r="AJ91" i="28" s="1"/>
  <c r="T90" i="28"/>
  <c r="P90" i="28"/>
  <c r="Q90" i="28"/>
  <c r="S90" i="28"/>
  <c r="R90" i="28"/>
  <c r="B90" i="27" l="1"/>
  <c r="C90" i="27" s="1"/>
  <c r="P89" i="27" a="1"/>
  <c r="P89" i="27" s="1"/>
  <c r="E89" i="27" a="1"/>
  <c r="E89" i="27" s="1"/>
  <c r="AA89" i="27" a="1"/>
  <c r="AA89" i="27" s="1"/>
  <c r="AD89" i="27" a="1"/>
  <c r="AD89" i="27" s="1"/>
  <c r="V89" i="27" a="1"/>
  <c r="V89" i="27" s="1"/>
  <c r="K89" i="27" a="1"/>
  <c r="K89" i="27" s="1"/>
  <c r="M89" i="27" a="1"/>
  <c r="M89" i="27" s="1"/>
  <c r="G89" i="27" a="1"/>
  <c r="G89" i="27" s="1"/>
  <c r="Z89" i="27" a="1"/>
  <c r="Z89" i="27" s="1"/>
  <c r="I89" i="27" a="1"/>
  <c r="I89" i="27" s="1"/>
  <c r="R89" i="27" a="1"/>
  <c r="R89" i="27" s="1"/>
  <c r="O89" i="27" a="1"/>
  <c r="O89" i="27" s="1"/>
  <c r="AE89" i="27" a="1"/>
  <c r="AE89" i="27" s="1"/>
  <c r="D89" i="27" a="1"/>
  <c r="D89" i="27" s="1"/>
  <c r="T89" i="27" a="1"/>
  <c r="T89" i="27" s="1"/>
  <c r="U89" i="27" a="1"/>
  <c r="U89" i="27" s="1"/>
  <c r="AF89" i="27" a="1"/>
  <c r="AF89" i="27" s="1"/>
  <c r="W89" i="27" a="1"/>
  <c r="W89" i="27" s="1"/>
  <c r="L89" i="27" a="1"/>
  <c r="L89" i="27" s="1"/>
  <c r="AG89" i="27" a="1"/>
  <c r="AG89" i="27" s="1"/>
  <c r="J89" i="27" a="1"/>
  <c r="J89" i="27" s="1"/>
  <c r="F89" i="27" a="1"/>
  <c r="F89" i="27" s="1"/>
  <c r="AI89" i="27" a="1"/>
  <c r="AI89" i="27" s="1"/>
  <c r="AH89" i="27" a="1"/>
  <c r="AH89" i="27" s="1"/>
  <c r="H89" i="27" a="1"/>
  <c r="H89" i="27" s="1"/>
  <c r="Y89" i="27" a="1"/>
  <c r="Y89" i="27" s="1"/>
  <c r="AC89" i="27" a="1"/>
  <c r="AC89" i="27" s="1"/>
  <c r="Q89" i="27" a="1"/>
  <c r="Q89" i="27" s="1"/>
  <c r="S89" i="27" a="1"/>
  <c r="S89" i="27" s="1"/>
  <c r="N89" i="27" a="1"/>
  <c r="N89" i="27" s="1"/>
  <c r="AB89" i="27" a="1"/>
  <c r="AB89" i="27" s="1"/>
  <c r="X89" i="27" a="1"/>
  <c r="X89" i="27" s="1"/>
  <c r="AF93" i="28"/>
  <c r="AI92" i="28"/>
  <c r="AJ92" i="28" s="1"/>
  <c r="N90" i="28"/>
  <c r="Q91" i="28"/>
  <c r="S91" i="28"/>
  <c r="R91" i="28"/>
  <c r="P91" i="28"/>
  <c r="T91" i="28"/>
  <c r="O92" i="28"/>
  <c r="G92" i="28"/>
  <c r="F93" i="28"/>
  <c r="B91" i="27" l="1"/>
  <c r="C91" i="27" s="1"/>
  <c r="E90" i="27" a="1"/>
  <c r="E90" i="27" s="1"/>
  <c r="G90" i="27" a="1"/>
  <c r="G90" i="27" s="1"/>
  <c r="X90" i="27" a="1"/>
  <c r="X90" i="27" s="1"/>
  <c r="Y90" i="27" a="1"/>
  <c r="Y90" i="27" s="1"/>
  <c r="T90" i="27" a="1"/>
  <c r="T90" i="27" s="1"/>
  <c r="AH90" i="27" a="1"/>
  <c r="AH90" i="27" s="1"/>
  <c r="M90" i="27" a="1"/>
  <c r="M90" i="27" s="1"/>
  <c r="K90" i="27" a="1"/>
  <c r="K90" i="27" s="1"/>
  <c r="W90" i="27" a="1"/>
  <c r="W90" i="27" s="1"/>
  <c r="AC90" i="27" a="1"/>
  <c r="AC90" i="27" s="1"/>
  <c r="U90" i="27" a="1"/>
  <c r="U90" i="27" s="1"/>
  <c r="O90" i="27" a="1"/>
  <c r="O90" i="27" s="1"/>
  <c r="I90" i="27" a="1"/>
  <c r="I90" i="27" s="1"/>
  <c r="S90" i="27" a="1"/>
  <c r="S90" i="27" s="1"/>
  <c r="AA90" i="27" a="1"/>
  <c r="AA90" i="27" s="1"/>
  <c r="AI90" i="27" a="1"/>
  <c r="AI90" i="27" s="1"/>
  <c r="Q90" i="27" a="1"/>
  <c r="Q90" i="27" s="1"/>
  <c r="AB90" i="27" a="1"/>
  <c r="AB90" i="27" s="1"/>
  <c r="F90" i="27" a="1"/>
  <c r="F90" i="27" s="1"/>
  <c r="J90" i="27" a="1"/>
  <c r="J90" i="27" s="1"/>
  <c r="Z90" i="27" a="1"/>
  <c r="Z90" i="27" s="1"/>
  <c r="AE90" i="27" a="1"/>
  <c r="AE90" i="27" s="1"/>
  <c r="H90" i="27" a="1"/>
  <c r="H90" i="27" s="1"/>
  <c r="AF90" i="27" a="1"/>
  <c r="AF90" i="27" s="1"/>
  <c r="V90" i="27" a="1"/>
  <c r="V90" i="27" s="1"/>
  <c r="L90" i="27" a="1"/>
  <c r="L90" i="27" s="1"/>
  <c r="N90" i="27" a="1"/>
  <c r="N90" i="27" s="1"/>
  <c r="P90" i="27" a="1"/>
  <c r="P90" i="27" s="1"/>
  <c r="R90" i="27" a="1"/>
  <c r="R90" i="27" s="1"/>
  <c r="D90" i="27" a="1"/>
  <c r="D90" i="27" s="1"/>
  <c r="AG90" i="27" a="1"/>
  <c r="AG90" i="27" s="1"/>
  <c r="AD90" i="27" a="1"/>
  <c r="AD90" i="27" s="1"/>
  <c r="R92" i="28"/>
  <c r="Q92" i="28"/>
  <c r="T92" i="28"/>
  <c r="P92" i="28"/>
  <c r="S92" i="28"/>
  <c r="O93" i="28"/>
  <c r="G93" i="28"/>
  <c r="F94" i="28"/>
  <c r="K92" i="28"/>
  <c r="L92" i="28"/>
  <c r="H92" i="28"/>
  <c r="J92" i="28"/>
  <c r="I92" i="28"/>
  <c r="N91" i="28"/>
  <c r="AI93" i="28"/>
  <c r="AJ93" i="28" s="1"/>
  <c r="AF94" i="28"/>
  <c r="N92" i="28" l="1"/>
  <c r="B92" i="27"/>
  <c r="C92" i="27" s="1"/>
  <c r="D91" i="27" a="1"/>
  <c r="D91" i="27" s="1"/>
  <c r="AA91" i="27" a="1"/>
  <c r="AA91" i="27" s="1"/>
  <c r="M91" i="27" a="1"/>
  <c r="M91" i="27" s="1"/>
  <c r="H91" i="27" a="1"/>
  <c r="H91" i="27" s="1"/>
  <c r="Q91" i="27" a="1"/>
  <c r="Q91" i="27" s="1"/>
  <c r="AH91" i="27" a="1"/>
  <c r="AH91" i="27" s="1"/>
  <c r="P91" i="27" a="1"/>
  <c r="P91" i="27" s="1"/>
  <c r="J91" i="27" a="1"/>
  <c r="J91" i="27" s="1"/>
  <c r="O91" i="27" a="1"/>
  <c r="O91" i="27" s="1"/>
  <c r="N91" i="27" a="1"/>
  <c r="N91" i="27" s="1"/>
  <c r="AC91" i="27" a="1"/>
  <c r="AC91" i="27" s="1"/>
  <c r="R91" i="27" a="1"/>
  <c r="R91" i="27" s="1"/>
  <c r="E91" i="27" a="1"/>
  <c r="E91" i="27" s="1"/>
  <c r="U91" i="27" a="1"/>
  <c r="U91" i="27" s="1"/>
  <c r="W91" i="27" a="1"/>
  <c r="W91" i="27" s="1"/>
  <c r="Y91" i="27" a="1"/>
  <c r="Y91" i="27" s="1"/>
  <c r="AI91" i="27" a="1"/>
  <c r="AI91" i="27" s="1"/>
  <c r="G91" i="27" a="1"/>
  <c r="G91" i="27" s="1"/>
  <c r="AB91" i="27" a="1"/>
  <c r="AB91" i="27" s="1"/>
  <c r="Z91" i="27" a="1"/>
  <c r="Z91" i="27" s="1"/>
  <c r="L91" i="27" a="1"/>
  <c r="L91" i="27" s="1"/>
  <c r="AE91" i="27" a="1"/>
  <c r="AE91" i="27" s="1"/>
  <c r="T91" i="27" a="1"/>
  <c r="T91" i="27" s="1"/>
  <c r="AF91" i="27" a="1"/>
  <c r="AF91" i="27" s="1"/>
  <c r="S91" i="27" a="1"/>
  <c r="S91" i="27" s="1"/>
  <c r="I91" i="27" a="1"/>
  <c r="I91" i="27" s="1"/>
  <c r="K91" i="27" a="1"/>
  <c r="K91" i="27" s="1"/>
  <c r="F91" i="27" a="1"/>
  <c r="F91" i="27" s="1"/>
  <c r="V91" i="27" a="1"/>
  <c r="V91" i="27" s="1"/>
  <c r="X91" i="27" a="1"/>
  <c r="X91" i="27" s="1"/>
  <c r="AG91" i="27" a="1"/>
  <c r="AG91" i="27" s="1"/>
  <c r="AD91" i="27" a="1"/>
  <c r="AD91" i="27" s="1"/>
  <c r="Q93" i="28"/>
  <c r="T93" i="28"/>
  <c r="P93" i="28"/>
  <c r="R93" i="28"/>
  <c r="S93" i="28"/>
  <c r="E92" i="28"/>
  <c r="AI94" i="28"/>
  <c r="AJ94" i="28" s="1"/>
  <c r="AF95" i="28"/>
  <c r="O94" i="28"/>
  <c r="G94" i="28"/>
  <c r="F95" i="28"/>
  <c r="L93" i="28"/>
  <c r="H93" i="28"/>
  <c r="K93" i="28"/>
  <c r="J93" i="28"/>
  <c r="I93" i="28"/>
  <c r="N93" i="28" l="1"/>
  <c r="B93" i="27"/>
  <c r="C93" i="27" s="1"/>
  <c r="I92" i="27" a="1"/>
  <c r="I92" i="27" s="1"/>
  <c r="K92" i="27" a="1"/>
  <c r="K92" i="27" s="1"/>
  <c r="R92" i="27" a="1"/>
  <c r="R92" i="27" s="1"/>
  <c r="G92" i="27" a="1"/>
  <c r="G92" i="27" s="1"/>
  <c r="O92" i="27" a="1"/>
  <c r="O92" i="27" s="1"/>
  <c r="AH92" i="27" a="1"/>
  <c r="AH92" i="27" s="1"/>
  <c r="P92" i="27" a="1"/>
  <c r="P92" i="27" s="1"/>
  <c r="M92" i="27" a="1"/>
  <c r="M92" i="27" s="1"/>
  <c r="Y92" i="27" a="1"/>
  <c r="Y92" i="27" s="1"/>
  <c r="AE92" i="27" a="1"/>
  <c r="AE92" i="27" s="1"/>
  <c r="W92" i="27" a="1"/>
  <c r="W92" i="27" s="1"/>
  <c r="Q92" i="27" a="1"/>
  <c r="Q92" i="27" s="1"/>
  <c r="Z92" i="27" a="1"/>
  <c r="Z92" i="27" s="1"/>
  <c r="T92" i="27" a="1"/>
  <c r="T92" i="27" s="1"/>
  <c r="V92" i="27" a="1"/>
  <c r="V92" i="27" s="1"/>
  <c r="AI92" i="27" a="1"/>
  <c r="AI92" i="27" s="1"/>
  <c r="F92" i="27" a="1"/>
  <c r="F92" i="27" s="1"/>
  <c r="AB92" i="27" a="1"/>
  <c r="AB92" i="27" s="1"/>
  <c r="J92" i="27" a="1"/>
  <c r="J92" i="27" s="1"/>
  <c r="S92" i="27" a="1"/>
  <c r="S92" i="27" s="1"/>
  <c r="H92" i="27" a="1"/>
  <c r="H92" i="27" s="1"/>
  <c r="AC92" i="27" a="1"/>
  <c r="AC92" i="27" s="1"/>
  <c r="E92" i="27" a="1"/>
  <c r="E92" i="27" s="1"/>
  <c r="AF92" i="27" a="1"/>
  <c r="AF92" i="27" s="1"/>
  <c r="D92" i="27" a="1"/>
  <c r="D92" i="27" s="1"/>
  <c r="U92" i="27" a="1"/>
  <c r="U92" i="27" s="1"/>
  <c r="X92" i="27" a="1"/>
  <c r="X92" i="27" s="1"/>
  <c r="L92" i="27" a="1"/>
  <c r="L92" i="27" s="1"/>
  <c r="AA92" i="27" a="1"/>
  <c r="AA92" i="27" s="1"/>
  <c r="N92" i="27" a="1"/>
  <c r="N92" i="27" s="1"/>
  <c r="AG92" i="27" a="1"/>
  <c r="AG92" i="27" s="1"/>
  <c r="AD92" i="27" a="1"/>
  <c r="AD92" i="27" s="1"/>
  <c r="E93" i="28"/>
  <c r="R94" i="28"/>
  <c r="S94" i="28"/>
  <c r="P94" i="28"/>
  <c r="T94" i="28"/>
  <c r="Q94" i="28"/>
  <c r="AF96" i="28"/>
  <c r="AI95" i="28"/>
  <c r="AJ95" i="28" s="1"/>
  <c r="G95" i="28"/>
  <c r="F96" i="28"/>
  <c r="O95" i="28"/>
  <c r="H94" i="28"/>
  <c r="I94" i="28"/>
  <c r="J94" i="28"/>
  <c r="L94" i="28"/>
  <c r="K94" i="28"/>
  <c r="N94" i="28" l="1"/>
  <c r="B94" i="27"/>
  <c r="C94" i="27" s="1"/>
  <c r="G93" i="27" a="1"/>
  <c r="G93" i="27" s="1"/>
  <c r="Q93" i="27" a="1"/>
  <c r="Q93" i="27" s="1"/>
  <c r="E93" i="27" a="1"/>
  <c r="E93" i="27" s="1"/>
  <c r="S93" i="27" a="1"/>
  <c r="S93" i="27" s="1"/>
  <c r="AA93" i="27" a="1"/>
  <c r="AA93" i="27" s="1"/>
  <c r="AE93" i="27" a="1"/>
  <c r="AE93" i="27" s="1"/>
  <c r="AI93" i="27" a="1"/>
  <c r="AI93" i="27" s="1"/>
  <c r="N93" i="27" a="1"/>
  <c r="N93" i="27" s="1"/>
  <c r="O93" i="27" a="1"/>
  <c r="O93" i="27" s="1"/>
  <c r="P93" i="27" a="1"/>
  <c r="P93" i="27" s="1"/>
  <c r="T93" i="27" a="1"/>
  <c r="T93" i="27" s="1"/>
  <c r="V93" i="27" a="1"/>
  <c r="V93" i="27" s="1"/>
  <c r="AC93" i="27" a="1"/>
  <c r="AC93" i="27" s="1"/>
  <c r="H93" i="27" a="1"/>
  <c r="H93" i="27" s="1"/>
  <c r="K93" i="27" a="1"/>
  <c r="K93" i="27" s="1"/>
  <c r="M93" i="27" a="1"/>
  <c r="M93" i="27" s="1"/>
  <c r="Y93" i="27" a="1"/>
  <c r="Y93" i="27" s="1"/>
  <c r="U93" i="27" a="1"/>
  <c r="U93" i="27" s="1"/>
  <c r="AF93" i="27" a="1"/>
  <c r="AF93" i="27" s="1"/>
  <c r="AB93" i="27" a="1"/>
  <c r="AB93" i="27" s="1"/>
  <c r="F93" i="27" a="1"/>
  <c r="F93" i="27" s="1"/>
  <c r="R93" i="27" a="1"/>
  <c r="R93" i="27" s="1"/>
  <c r="AG93" i="27" a="1"/>
  <c r="AG93" i="27" s="1"/>
  <c r="D93" i="27" a="1"/>
  <c r="D93" i="27" s="1"/>
  <c r="J93" i="27" a="1"/>
  <c r="J93" i="27" s="1"/>
  <c r="I93" i="27" a="1"/>
  <c r="I93" i="27" s="1"/>
  <c r="L93" i="27" a="1"/>
  <c r="L93" i="27" s="1"/>
  <c r="X93" i="27" a="1"/>
  <c r="X93" i="27" s="1"/>
  <c r="Z93" i="27" a="1"/>
  <c r="Z93" i="27" s="1"/>
  <c r="W93" i="27" a="1"/>
  <c r="W93" i="27" s="1"/>
  <c r="AH93" i="27" a="1"/>
  <c r="AH93" i="27" s="1"/>
  <c r="AD93" i="27" a="1"/>
  <c r="AD93" i="27" s="1"/>
  <c r="E94" i="28"/>
  <c r="AI96" i="28"/>
  <c r="AJ96" i="28" s="1"/>
  <c r="AF97" i="28"/>
  <c r="P95" i="28"/>
  <c r="Q95" i="28"/>
  <c r="S95" i="28"/>
  <c r="T95" i="28"/>
  <c r="R95" i="28"/>
  <c r="F97" i="28"/>
  <c r="G96" i="28"/>
  <c r="O96" i="28"/>
  <c r="L95" i="28"/>
  <c r="J95" i="28"/>
  <c r="H95" i="28"/>
  <c r="I95" i="28"/>
  <c r="K95" i="28"/>
  <c r="N95" i="28" l="1"/>
  <c r="B95" i="27"/>
  <c r="C95" i="27" s="1"/>
  <c r="G94" i="27" a="1"/>
  <c r="G94" i="27" s="1"/>
  <c r="P94" i="27" a="1"/>
  <c r="P94" i="27" s="1"/>
  <c r="J94" i="27" a="1"/>
  <c r="J94" i="27" s="1"/>
  <c r="S94" i="27" a="1"/>
  <c r="S94" i="27" s="1"/>
  <c r="T94" i="27" a="1"/>
  <c r="T94" i="27" s="1"/>
  <c r="U94" i="27" a="1"/>
  <c r="U94" i="27" s="1"/>
  <c r="AE94" i="27" a="1"/>
  <c r="AE94" i="27" s="1"/>
  <c r="AI94" i="27" a="1"/>
  <c r="AI94" i="27" s="1"/>
  <c r="I94" i="27" a="1"/>
  <c r="I94" i="27" s="1"/>
  <c r="AG94" i="27" a="1"/>
  <c r="AG94" i="27" s="1"/>
  <c r="W94" i="27" a="1"/>
  <c r="W94" i="27" s="1"/>
  <c r="D94" i="27" a="1"/>
  <c r="D94" i="27" s="1"/>
  <c r="N94" i="27" a="1"/>
  <c r="N94" i="27" s="1"/>
  <c r="AC94" i="27" a="1"/>
  <c r="AC94" i="27" s="1"/>
  <c r="O94" i="27" a="1"/>
  <c r="O94" i="27" s="1"/>
  <c r="X94" i="27" a="1"/>
  <c r="X94" i="27" s="1"/>
  <c r="R94" i="27" a="1"/>
  <c r="R94" i="27" s="1"/>
  <c r="Z94" i="27" a="1"/>
  <c r="Z94" i="27" s="1"/>
  <c r="AA94" i="27" a="1"/>
  <c r="AA94" i="27" s="1"/>
  <c r="F94" i="27" a="1"/>
  <c r="F94" i="27" s="1"/>
  <c r="AF94" i="27" a="1"/>
  <c r="AF94" i="27" s="1"/>
  <c r="AB94" i="27" a="1"/>
  <c r="AB94" i="27" s="1"/>
  <c r="Y94" i="27" a="1"/>
  <c r="Y94" i="27" s="1"/>
  <c r="E94" i="27" a="1"/>
  <c r="E94" i="27" s="1"/>
  <c r="H94" i="27" a="1"/>
  <c r="H94" i="27" s="1"/>
  <c r="Q94" i="27" a="1"/>
  <c r="Q94" i="27" s="1"/>
  <c r="K94" i="27" a="1"/>
  <c r="K94" i="27" s="1"/>
  <c r="L94" i="27" a="1"/>
  <c r="L94" i="27" s="1"/>
  <c r="M94" i="27" a="1"/>
  <c r="M94" i="27" s="1"/>
  <c r="V94" i="27" a="1"/>
  <c r="V94" i="27" s="1"/>
  <c r="AH94" i="27" a="1"/>
  <c r="AH94" i="27" s="1"/>
  <c r="AD94" i="27" a="1"/>
  <c r="AD94" i="27" s="1"/>
  <c r="L96" i="28"/>
  <c r="H96" i="28"/>
  <c r="K96" i="28"/>
  <c r="J96" i="28"/>
  <c r="I96" i="28"/>
  <c r="T96" i="28"/>
  <c r="P96" i="28"/>
  <c r="R96" i="28"/>
  <c r="Q96" i="28"/>
  <c r="S96" i="28"/>
  <c r="AI97" i="28"/>
  <c r="AJ97" i="28" s="1"/>
  <c r="AF98" i="28"/>
  <c r="AE97" i="28"/>
  <c r="N97" i="28"/>
  <c r="O97" i="28"/>
  <c r="G97" i="28"/>
  <c r="F98" i="28"/>
  <c r="E97" i="28"/>
  <c r="E95" i="28"/>
  <c r="N96" i="28" l="1"/>
  <c r="B96" i="27"/>
  <c r="C96" i="27" s="1"/>
  <c r="E95" i="27" a="1"/>
  <c r="E95" i="27" s="1"/>
  <c r="M95" i="27" a="1"/>
  <c r="M95" i="27" s="1"/>
  <c r="V95" i="27" a="1"/>
  <c r="V95" i="27" s="1"/>
  <c r="P95" i="27" a="1"/>
  <c r="P95" i="27" s="1"/>
  <c r="Y95" i="27" a="1"/>
  <c r="Y95" i="27" s="1"/>
  <c r="Z95" i="27" a="1"/>
  <c r="Z95" i="27" s="1"/>
  <c r="AE95" i="27" a="1"/>
  <c r="AE95" i="27" s="1"/>
  <c r="AI95" i="27" a="1"/>
  <c r="AI95" i="27" s="1"/>
  <c r="G95" i="27" a="1"/>
  <c r="G95" i="27" s="1"/>
  <c r="J95" i="27" a="1"/>
  <c r="J95" i="27" s="1"/>
  <c r="O95" i="27" a="1"/>
  <c r="O95" i="27" s="1"/>
  <c r="S95" i="27" a="1"/>
  <c r="S95" i="27" s="1"/>
  <c r="AC95" i="27" a="1"/>
  <c r="AC95" i="27" s="1"/>
  <c r="L95" i="27" a="1"/>
  <c r="L95" i="27" s="1"/>
  <c r="U95" i="27" a="1"/>
  <c r="U95" i="27" s="1"/>
  <c r="H95" i="27" a="1"/>
  <c r="H95" i="27" s="1"/>
  <c r="X95" i="27" a="1"/>
  <c r="X95" i="27" s="1"/>
  <c r="D95" i="27" a="1"/>
  <c r="D95" i="27" s="1"/>
  <c r="K95" i="27" a="1"/>
  <c r="K95" i="27" s="1"/>
  <c r="AF95" i="27" a="1"/>
  <c r="AF95" i="27" s="1"/>
  <c r="AB95" i="27" a="1"/>
  <c r="AB95" i="27" s="1"/>
  <c r="T95" i="27" a="1"/>
  <c r="T95" i="27" s="1"/>
  <c r="I95" i="27" a="1"/>
  <c r="I95" i="27" s="1"/>
  <c r="AG95" i="27" a="1"/>
  <c r="AG95" i="27" s="1"/>
  <c r="F95" i="27" a="1"/>
  <c r="F95" i="27" s="1"/>
  <c r="N95" i="27" a="1"/>
  <c r="N95" i="27" s="1"/>
  <c r="W95" i="27" a="1"/>
  <c r="W95" i="27" s="1"/>
  <c r="Q95" i="27" a="1"/>
  <c r="Q95" i="27" s="1"/>
  <c r="R95" i="27" a="1"/>
  <c r="R95" i="27" s="1"/>
  <c r="AA95" i="27" a="1"/>
  <c r="AA95" i="27" s="1"/>
  <c r="AH95" i="27" a="1"/>
  <c r="AH95" i="27" s="1"/>
  <c r="AD95" i="27" a="1"/>
  <c r="AD95" i="27" s="1"/>
  <c r="S97" i="28"/>
  <c r="Q97" i="28"/>
  <c r="P97" i="28"/>
  <c r="T97" i="28"/>
  <c r="R97" i="28"/>
  <c r="L97" i="28"/>
  <c r="J97" i="28"/>
  <c r="I97" i="28"/>
  <c r="K97" i="28"/>
  <c r="H97" i="28"/>
  <c r="AI98" i="28"/>
  <c r="AJ98" i="28" s="1"/>
  <c r="AF99" i="28"/>
  <c r="AE98" i="28"/>
  <c r="E96" i="28"/>
  <c r="O98" i="28"/>
  <c r="F99" i="28"/>
  <c r="G98" i="28"/>
  <c r="N98" i="28"/>
  <c r="E98" i="28"/>
  <c r="B97" i="27" l="1"/>
  <c r="C97" i="27" s="1"/>
  <c r="D96" i="27" a="1"/>
  <c r="D96" i="27" s="1"/>
  <c r="E96" i="27" a="1"/>
  <c r="E96" i="27" s="1"/>
  <c r="S96" i="27" a="1"/>
  <c r="S96" i="27" s="1"/>
  <c r="T96" i="27" a="1"/>
  <c r="T96" i="27" s="1"/>
  <c r="AA96" i="27" a="1"/>
  <c r="AA96" i="27" s="1"/>
  <c r="P96" i="27" a="1"/>
  <c r="P96" i="27" s="1"/>
  <c r="AE96" i="27" a="1"/>
  <c r="AE96" i="27" s="1"/>
  <c r="AH96" i="27" a="1"/>
  <c r="AH96" i="27" s="1"/>
  <c r="Q96" i="27" a="1"/>
  <c r="Q96" i="27" s="1"/>
  <c r="H96" i="27" a="1"/>
  <c r="H96" i="27" s="1"/>
  <c r="AF96" i="27" a="1"/>
  <c r="AF96" i="27" s="1"/>
  <c r="G96" i="27" a="1"/>
  <c r="G96" i="27" s="1"/>
  <c r="U96" i="27" a="1"/>
  <c r="U96" i="27" s="1"/>
  <c r="AC96" i="27" a="1"/>
  <c r="AC96" i="27" s="1"/>
  <c r="K96" i="27" a="1"/>
  <c r="K96" i="27" s="1"/>
  <c r="L96" i="27" a="1"/>
  <c r="L96" i="27" s="1"/>
  <c r="Y96" i="27" a="1"/>
  <c r="Y96" i="27" s="1"/>
  <c r="Z96" i="27" a="1"/>
  <c r="Z96" i="27" s="1"/>
  <c r="O96" i="27" a="1"/>
  <c r="O96" i="27" s="1"/>
  <c r="V96" i="27" a="1"/>
  <c r="V96" i="27" s="1"/>
  <c r="AB96" i="27" a="1"/>
  <c r="AB96" i="27" s="1"/>
  <c r="AI96" i="27" a="1"/>
  <c r="AI96" i="27" s="1"/>
  <c r="R96" i="27" a="1"/>
  <c r="R96" i="27" s="1"/>
  <c r="J96" i="27" a="1"/>
  <c r="J96" i="27" s="1"/>
  <c r="X96" i="27" a="1"/>
  <c r="X96" i="27" s="1"/>
  <c r="F96" i="27" a="1"/>
  <c r="F96" i="27" s="1"/>
  <c r="M96" i="27" a="1"/>
  <c r="M96" i="27" s="1"/>
  <c r="N96" i="27" a="1"/>
  <c r="N96" i="27" s="1"/>
  <c r="I96" i="27" a="1"/>
  <c r="I96" i="27" s="1"/>
  <c r="W96" i="27" a="1"/>
  <c r="W96" i="27" s="1"/>
  <c r="AG96" i="27" a="1"/>
  <c r="AG96" i="27" s="1"/>
  <c r="AD96" i="27" a="1"/>
  <c r="AD96" i="27" s="1"/>
  <c r="J98" i="28"/>
  <c r="H98" i="28"/>
  <c r="I98" i="28"/>
  <c r="L98" i="28"/>
  <c r="K98" i="28"/>
  <c r="F100" i="28"/>
  <c r="N99" i="28"/>
  <c r="G99" i="28"/>
  <c r="O99" i="28"/>
  <c r="E99" i="28"/>
  <c r="R98" i="28"/>
  <c r="Q98" i="28"/>
  <c r="S98" i="28"/>
  <c r="T98" i="28"/>
  <c r="P98" i="28"/>
  <c r="AE99" i="28"/>
  <c r="AF100" i="28"/>
  <c r="AI99" i="28"/>
  <c r="AJ99" i="28" s="1"/>
  <c r="B98" i="27" l="1"/>
  <c r="G97" i="27" a="1"/>
  <c r="G97" i="27" s="1"/>
  <c r="O97" i="27" a="1"/>
  <c r="O97" i="27" s="1"/>
  <c r="W97" i="27" a="1"/>
  <c r="W97" i="27" s="1"/>
  <c r="Q97" i="27" a="1"/>
  <c r="Q97" i="27" s="1"/>
  <c r="Z97" i="27" a="1"/>
  <c r="Z97" i="27" s="1"/>
  <c r="AA97" i="27" a="1"/>
  <c r="AA97" i="27" s="1"/>
  <c r="AE97" i="27" a="1"/>
  <c r="AE97" i="27" s="1"/>
  <c r="AH97" i="27" a="1"/>
  <c r="AH97" i="27" s="1"/>
  <c r="N97" i="27" a="1"/>
  <c r="N97" i="27" s="1"/>
  <c r="V97" i="27" a="1"/>
  <c r="V97" i="27" s="1"/>
  <c r="J97" i="27" a="1"/>
  <c r="J97" i="27" s="1"/>
  <c r="Y97" i="27" a="1"/>
  <c r="Y97" i="27" s="1"/>
  <c r="E97" i="27" a="1"/>
  <c r="E97" i="27" s="1"/>
  <c r="F97" i="27" a="1"/>
  <c r="F97" i="27" s="1"/>
  <c r="AF97" i="27" a="1"/>
  <c r="AF97" i="27" s="1"/>
  <c r="AI97" i="27" a="1"/>
  <c r="AI97" i="27" s="1"/>
  <c r="U97" i="27" a="1"/>
  <c r="U97" i="27" s="1"/>
  <c r="I97" i="27" a="1"/>
  <c r="I97" i="27" s="1"/>
  <c r="X97" i="27" a="1"/>
  <c r="X97" i="27" s="1"/>
  <c r="D97" i="27" a="1"/>
  <c r="D97" i="27" s="1"/>
  <c r="L97" i="27" a="1"/>
  <c r="L97" i="27" s="1"/>
  <c r="M97" i="27" a="1"/>
  <c r="M97" i="27" s="1"/>
  <c r="AC97" i="27" a="1"/>
  <c r="AC97" i="27" s="1"/>
  <c r="AB97" i="27" a="1"/>
  <c r="AB97" i="27" s="1"/>
  <c r="K97" i="27" a="1"/>
  <c r="K97" i="27" s="1"/>
  <c r="R97" i="27" a="1"/>
  <c r="R97" i="27" s="1"/>
  <c r="S97" i="27" a="1"/>
  <c r="S97" i="27" s="1"/>
  <c r="T97" i="27" a="1"/>
  <c r="T97" i="27" s="1"/>
  <c r="P97" i="27" a="1"/>
  <c r="P97" i="27" s="1"/>
  <c r="AG97" i="27" a="1"/>
  <c r="AG97" i="27" s="1"/>
  <c r="AD97" i="27" a="1"/>
  <c r="AD97" i="27" s="1"/>
  <c r="H97" i="27" a="1"/>
  <c r="H97" i="27" s="1"/>
  <c r="AF101" i="28"/>
  <c r="AE100" i="28"/>
  <c r="AI100" i="28"/>
  <c r="AJ100" i="28" s="1"/>
  <c r="I99" i="28"/>
  <c r="L99" i="28"/>
  <c r="J99" i="28"/>
  <c r="K99" i="28"/>
  <c r="H99" i="28"/>
  <c r="O100" i="28"/>
  <c r="F101" i="28"/>
  <c r="N100" i="28"/>
  <c r="G100" i="28"/>
  <c r="E100" i="28"/>
  <c r="R99" i="28"/>
  <c r="S99" i="28"/>
  <c r="Q99" i="28"/>
  <c r="T99" i="28"/>
  <c r="P99" i="28"/>
  <c r="C98" i="27" l="1"/>
  <c r="B8" i="27"/>
  <c r="L100" i="28"/>
  <c r="H100" i="28"/>
  <c r="K100" i="28"/>
  <c r="I100" i="28"/>
  <c r="J100" i="28"/>
  <c r="N101" i="28"/>
  <c r="F102" i="28"/>
  <c r="O101" i="28"/>
  <c r="G101" i="28"/>
  <c r="E101" i="28"/>
  <c r="Q100" i="28"/>
  <c r="R100" i="28"/>
  <c r="P100" i="28"/>
  <c r="T100" i="28"/>
  <c r="S100" i="28"/>
  <c r="AE101" i="28"/>
  <c r="AI101" i="28"/>
  <c r="AJ101" i="28" s="1"/>
  <c r="AF102" i="28"/>
  <c r="D6" i="27" l="1"/>
  <c r="H27" i="5" s="1"/>
  <c r="K54" i="28"/>
  <c r="I54" i="28"/>
  <c r="K53" i="28"/>
  <c r="L53" i="28"/>
  <c r="J57" i="28"/>
  <c r="J53" i="28"/>
  <c r="I53" i="28"/>
  <c r="L52" i="28"/>
  <c r="J54" i="28"/>
  <c r="H54" i="28"/>
  <c r="H57" i="28"/>
  <c r="L54" i="28"/>
  <c r="I57" i="28"/>
  <c r="K57" i="28"/>
  <c r="I52" i="28"/>
  <c r="H52" i="28"/>
  <c r="L57" i="28"/>
  <c r="H53" i="28"/>
  <c r="E53" i="28" s="1"/>
  <c r="J52" i="28"/>
  <c r="K60" i="28"/>
  <c r="L58" i="28"/>
  <c r="H58" i="28"/>
  <c r="J58" i="28"/>
  <c r="I58" i="28"/>
  <c r="K51" i="28"/>
  <c r="K58" i="28"/>
  <c r="I61" i="28"/>
  <c r="J59" i="28"/>
  <c r="H59" i="28"/>
  <c r="I59" i="28"/>
  <c r="L59" i="28"/>
  <c r="K59" i="28"/>
  <c r="H60" i="28"/>
  <c r="L60" i="28"/>
  <c r="I60" i="28"/>
  <c r="L61" i="28"/>
  <c r="J60" i="28"/>
  <c r="K61" i="28"/>
  <c r="J61" i="28"/>
  <c r="H61" i="28"/>
  <c r="J64" i="28"/>
  <c r="K64" i="28"/>
  <c r="L64" i="28"/>
  <c r="H64" i="28"/>
  <c r="I64" i="28"/>
  <c r="H65" i="28"/>
  <c r="I65" i="28"/>
  <c r="J65" i="28"/>
  <c r="K65" i="28"/>
  <c r="H66" i="28"/>
  <c r="L66" i="28"/>
  <c r="J66" i="28"/>
  <c r="I66" i="28"/>
  <c r="K66" i="28"/>
  <c r="L65" i="28"/>
  <c r="AG35" i="28"/>
  <c r="AG25" i="28"/>
  <c r="AG87" i="28"/>
  <c r="AG15" i="28"/>
  <c r="AG98" i="28"/>
  <c r="AH98" i="28" s="1"/>
  <c r="AG115" i="28"/>
  <c r="AG9" i="28"/>
  <c r="AG86" i="28"/>
  <c r="AG117" i="28"/>
  <c r="AG103" i="28"/>
  <c r="AG90" i="28"/>
  <c r="AG57" i="28"/>
  <c r="AG31" i="28"/>
  <c r="AG29" i="28"/>
  <c r="AG32" i="28"/>
  <c r="AG54" i="28"/>
  <c r="AG113" i="28"/>
  <c r="AG11" i="28"/>
  <c r="AG97" i="28"/>
  <c r="AH97" i="28" s="1"/>
  <c r="AG69" i="28"/>
  <c r="AG38" i="28"/>
  <c r="AG41" i="28"/>
  <c r="AG10" i="28"/>
  <c r="AG118" i="28"/>
  <c r="AG73" i="28"/>
  <c r="AG37" i="28"/>
  <c r="AG61" i="28"/>
  <c r="AG45" i="28"/>
  <c r="AG75" i="28"/>
  <c r="AG81" i="28"/>
  <c r="AG112" i="28"/>
  <c r="AG100" i="28"/>
  <c r="AH100" i="28" s="1"/>
  <c r="AG82" i="28"/>
  <c r="AG68" i="28"/>
  <c r="AG19" i="28"/>
  <c r="AG23" i="28"/>
  <c r="AG51" i="28"/>
  <c r="AG80" i="28"/>
  <c r="AG114" i="28"/>
  <c r="AG36" i="28"/>
  <c r="AG116" i="28"/>
  <c r="AG50" i="28"/>
  <c r="AG34" i="28"/>
  <c r="AG79" i="28"/>
  <c r="AG24" i="28"/>
  <c r="AG49" i="28"/>
  <c r="AG88" i="28"/>
  <c r="AG17" i="28"/>
  <c r="AG65" i="28"/>
  <c r="AG20" i="28"/>
  <c r="AG13" i="28"/>
  <c r="AG52" i="28"/>
  <c r="AG78" i="28"/>
  <c r="AG85" i="28"/>
  <c r="AG94" i="28"/>
  <c r="AG67" i="28"/>
  <c r="AG92" i="28"/>
  <c r="AG18" i="28"/>
  <c r="AG33" i="28"/>
  <c r="AG91" i="28"/>
  <c r="AG84" i="28"/>
  <c r="AG43" i="28"/>
  <c r="AG99" i="28"/>
  <c r="AH99" i="28" s="1"/>
  <c r="AG22" i="28"/>
  <c r="AG111" i="28"/>
  <c r="AG96" i="28"/>
  <c r="AG66" i="28"/>
  <c r="AG12" i="28"/>
  <c r="AG76" i="28"/>
  <c r="AG28" i="28"/>
  <c r="AG40" i="28"/>
  <c r="AG83" i="28"/>
  <c r="AG60" i="28"/>
  <c r="AG26" i="28"/>
  <c r="AG44" i="28"/>
  <c r="AG21" i="28"/>
  <c r="AG71" i="28"/>
  <c r="AG72" i="28"/>
  <c r="AG63" i="28"/>
  <c r="AG48" i="28"/>
  <c r="AG107" i="28"/>
  <c r="AG95" i="28"/>
  <c r="AG30" i="28"/>
  <c r="AG56" i="28"/>
  <c r="AG14" i="28"/>
  <c r="AG74" i="28"/>
  <c r="AG110" i="28"/>
  <c r="AG70" i="28"/>
  <c r="AG39" i="28"/>
  <c r="AG106" i="28"/>
  <c r="AG108" i="28"/>
  <c r="AG7" i="28"/>
  <c r="AG59" i="28"/>
  <c r="AG53" i="28"/>
  <c r="AG64" i="28"/>
  <c r="AG101" i="28"/>
  <c r="AH101" i="28" s="1"/>
  <c r="AG77" i="28"/>
  <c r="AG6" i="28"/>
  <c r="AG16" i="28"/>
  <c r="AG55" i="28"/>
  <c r="AG104" i="28"/>
  <c r="AG47" i="28"/>
  <c r="AG102" i="28"/>
  <c r="AH102" i="28" s="1"/>
  <c r="AG58" i="28"/>
  <c r="AG46" i="28"/>
  <c r="AG93" i="28"/>
  <c r="AG62" i="28"/>
  <c r="AG8" i="28"/>
  <c r="AG27" i="28"/>
  <c r="AG109" i="28"/>
  <c r="AG105" i="28"/>
  <c r="AG42" i="28"/>
  <c r="AG119" i="28"/>
  <c r="AG89" i="28"/>
  <c r="K52" i="28"/>
  <c r="E52" i="28" s="1"/>
  <c r="H50" i="28"/>
  <c r="J50" i="28"/>
  <c r="L51" i="28"/>
  <c r="I50" i="28"/>
  <c r="J51" i="28"/>
  <c r="I51" i="28"/>
  <c r="K50" i="28"/>
  <c r="H51" i="28"/>
  <c r="L50" i="28"/>
  <c r="L46" i="28"/>
  <c r="L47" i="28"/>
  <c r="K47" i="28"/>
  <c r="K45" i="28"/>
  <c r="H47" i="28"/>
  <c r="K46" i="28"/>
  <c r="J47" i="28"/>
  <c r="J46" i="28"/>
  <c r="H46" i="28"/>
  <c r="I47" i="28"/>
  <c r="L45" i="28"/>
  <c r="I45" i="28"/>
  <c r="I46" i="28"/>
  <c r="H45" i="28"/>
  <c r="J45" i="28"/>
  <c r="S98" i="27" a="1"/>
  <c r="S98" i="27" s="1"/>
  <c r="T98" i="27" a="1"/>
  <c r="T98" i="27" s="1"/>
  <c r="G98" i="27" a="1"/>
  <c r="G98" i="27" s="1"/>
  <c r="O98" i="27" a="1"/>
  <c r="O98" i="27" s="1"/>
  <c r="I98" i="27" a="1"/>
  <c r="I98" i="27" s="1"/>
  <c r="R98" i="27" a="1"/>
  <c r="R98" i="27" s="1"/>
  <c r="AF98" i="27" a="1"/>
  <c r="AF98" i="27" s="1"/>
  <c r="AB98" i="27" a="1"/>
  <c r="AB98" i="27" s="1"/>
  <c r="AA98" i="27" a="1"/>
  <c r="AA98" i="27" s="1"/>
  <c r="F98" i="27" a="1"/>
  <c r="F98" i="27" s="1"/>
  <c r="N98" i="27" a="1"/>
  <c r="N98" i="27" s="1"/>
  <c r="W98" i="27" a="1"/>
  <c r="W98" i="27" s="1"/>
  <c r="Q98" i="27" a="1"/>
  <c r="Q98" i="27" s="1"/>
  <c r="Z98" i="27" a="1"/>
  <c r="Z98" i="27" s="1"/>
  <c r="AG98" i="27" a="1"/>
  <c r="AG98" i="27" s="1"/>
  <c r="AC98" i="27" a="1"/>
  <c r="AC98" i="27" s="1"/>
  <c r="D98" i="27" a="1"/>
  <c r="D98" i="27" s="1"/>
  <c r="E98" i="27" a="1"/>
  <c r="E98" i="27" s="1"/>
  <c r="M98" i="27" a="1"/>
  <c r="M98" i="27" s="1"/>
  <c r="V98" i="27" a="1"/>
  <c r="V98" i="27" s="1"/>
  <c r="P98" i="27" a="1"/>
  <c r="P98" i="27" s="1"/>
  <c r="Y98" i="27" a="1"/>
  <c r="Y98" i="27" s="1"/>
  <c r="AE98" i="27" a="1"/>
  <c r="AE98" i="27" s="1"/>
  <c r="AI98" i="27" a="1"/>
  <c r="AI98" i="27" s="1"/>
  <c r="K98" i="27" a="1"/>
  <c r="K98" i="27" s="1"/>
  <c r="L98" i="27" a="1"/>
  <c r="L98" i="27" s="1"/>
  <c r="AD98" i="27" a="1"/>
  <c r="AD98" i="27" s="1"/>
  <c r="U98" i="27" a="1"/>
  <c r="U98" i="27" s="1"/>
  <c r="H98" i="27" a="1"/>
  <c r="H98" i="27" s="1"/>
  <c r="X98" i="27" a="1"/>
  <c r="X98" i="27" s="1"/>
  <c r="AH98" i="27" a="1"/>
  <c r="AH98" i="27" s="1"/>
  <c r="J98" i="27" a="1"/>
  <c r="J98" i="27" s="1"/>
  <c r="R8" i="30" a="1"/>
  <c r="R8" i="30" s="1"/>
  <c r="R14" i="30" a="1"/>
  <c r="R14" i="30" s="1"/>
  <c r="R13" i="30" a="1"/>
  <c r="R13" i="30" s="1"/>
  <c r="G13" i="30" s="1"/>
  <c r="E27" i="5"/>
  <c r="G6" i="28"/>
  <c r="H6" i="28" s="1"/>
  <c r="R12" i="30" a="1"/>
  <c r="R12" i="30" s="1"/>
  <c r="R15" i="30" a="1"/>
  <c r="R15" i="30" s="1"/>
  <c r="G15" i="30" s="1"/>
  <c r="G7" i="28"/>
  <c r="J7" i="28" s="1"/>
  <c r="G8" i="28"/>
  <c r="I8" i="28" s="1"/>
  <c r="G9" i="28"/>
  <c r="J9" i="28" s="1"/>
  <c r="G11" i="28"/>
  <c r="L11" i="28" s="1"/>
  <c r="G10" i="28"/>
  <c r="J10" i="28" s="1"/>
  <c r="G13" i="28"/>
  <c r="K13" i="28" s="1"/>
  <c r="G12" i="28"/>
  <c r="K12" i="28" s="1"/>
  <c r="G14" i="28"/>
  <c r="H14" i="28" s="1"/>
  <c r="G15" i="28"/>
  <c r="I15" i="28" s="1"/>
  <c r="G16" i="28"/>
  <c r="J16" i="28" s="1"/>
  <c r="G17" i="28"/>
  <c r="H17" i="28" s="1"/>
  <c r="G18" i="28"/>
  <c r="K18" i="28" s="1"/>
  <c r="G19" i="28"/>
  <c r="J19" i="28" s="1"/>
  <c r="G20" i="28"/>
  <c r="I20" i="28" s="1"/>
  <c r="G21" i="28"/>
  <c r="L21" i="28" s="1"/>
  <c r="G22" i="28"/>
  <c r="K22" i="28" s="1"/>
  <c r="G23" i="28"/>
  <c r="H23" i="28" s="1"/>
  <c r="G24" i="28"/>
  <c r="K24" i="28" s="1"/>
  <c r="G25" i="28"/>
  <c r="I25" i="28" s="1"/>
  <c r="G26" i="28"/>
  <c r="H26" i="28" s="1"/>
  <c r="G27" i="28"/>
  <c r="L27" i="28" s="1"/>
  <c r="G28" i="28"/>
  <c r="I28" i="28" s="1"/>
  <c r="G29" i="28"/>
  <c r="K29" i="28" s="1"/>
  <c r="G30" i="28"/>
  <c r="I30" i="28" s="1"/>
  <c r="G31" i="28"/>
  <c r="H31" i="28" s="1"/>
  <c r="G32" i="28"/>
  <c r="I32" i="28" s="1"/>
  <c r="G33" i="28"/>
  <c r="K33" i="28" s="1"/>
  <c r="G34" i="28"/>
  <c r="J34" i="28" s="1"/>
  <c r="G35" i="28"/>
  <c r="J35" i="28" s="1"/>
  <c r="G36" i="28"/>
  <c r="K36" i="28" s="1"/>
  <c r="G37" i="28"/>
  <c r="L37" i="28" s="1"/>
  <c r="G38" i="28"/>
  <c r="I38" i="28" s="1"/>
  <c r="G39" i="28"/>
  <c r="H39" i="28" s="1"/>
  <c r="G40" i="28"/>
  <c r="L40" i="28" s="1"/>
  <c r="G41" i="28"/>
  <c r="J41" i="28" s="1"/>
  <c r="G42" i="28"/>
  <c r="K42" i="28" s="1"/>
  <c r="G43" i="28"/>
  <c r="L43" i="28" s="1"/>
  <c r="G44" i="28"/>
  <c r="G48" i="28"/>
  <c r="L48" i="28" s="1"/>
  <c r="G49" i="28"/>
  <c r="J49" i="28" s="1"/>
  <c r="G55" i="28"/>
  <c r="L55" i="28" s="1"/>
  <c r="G56" i="28"/>
  <c r="L56" i="28" s="1"/>
  <c r="G62" i="28"/>
  <c r="H62" i="28" s="1"/>
  <c r="G63" i="28"/>
  <c r="I63" i="28" s="1"/>
  <c r="G69" i="28"/>
  <c r="H69" i="28" s="1"/>
  <c r="G70" i="28"/>
  <c r="L70" i="28" s="1"/>
  <c r="G76" i="28"/>
  <c r="J76" i="28" s="1"/>
  <c r="G77" i="28"/>
  <c r="K77" i="28" s="1"/>
  <c r="G83" i="28"/>
  <c r="I83" i="28" s="1"/>
  <c r="G84" i="28"/>
  <c r="L84" i="28" s="1"/>
  <c r="G91" i="28"/>
  <c r="H91" i="28" s="1"/>
  <c r="G90" i="28"/>
  <c r="I90" i="28" s="1"/>
  <c r="Q101" i="28"/>
  <c r="R101" i="28"/>
  <c r="T101" i="28"/>
  <c r="S101" i="28"/>
  <c r="P101" i="28"/>
  <c r="F103" i="28"/>
  <c r="G102" i="28"/>
  <c r="N102" i="28"/>
  <c r="O102" i="28"/>
  <c r="E102" i="28"/>
  <c r="AI102" i="28"/>
  <c r="AJ102" i="28" s="1"/>
  <c r="AF103" i="28"/>
  <c r="AE102" i="28"/>
  <c r="J101" i="28"/>
  <c r="I101" i="28"/>
  <c r="H101" i="28"/>
  <c r="K101" i="28"/>
  <c r="L101" i="28"/>
  <c r="AH103" i="28" l="1"/>
  <c r="L38" i="28"/>
  <c r="L91" i="28"/>
  <c r="J63" i="28"/>
  <c r="I91" i="28"/>
  <c r="H37" i="28"/>
  <c r="H27" i="28"/>
  <c r="J27" i="28"/>
  <c r="H11" i="28"/>
  <c r="I36" i="28"/>
  <c r="J36" i="28"/>
  <c r="L34" i="28"/>
  <c r="K8" i="28"/>
  <c r="K27" i="28"/>
  <c r="K11" i="28"/>
  <c r="H19" i="28"/>
  <c r="H49" i="28"/>
  <c r="H35" i="28"/>
  <c r="J31" i="28"/>
  <c r="AH42" i="28"/>
  <c r="AE42" i="28" s="1"/>
  <c r="AH58" i="28"/>
  <c r="AE58" i="28" s="1"/>
  <c r="AH70" i="28"/>
  <c r="AE70" i="28" s="1"/>
  <c r="AH48" i="28"/>
  <c r="AE48" i="28" s="1"/>
  <c r="AH83" i="28"/>
  <c r="AE83" i="28" s="1"/>
  <c r="AH22" i="28"/>
  <c r="AE22" i="28" s="1"/>
  <c r="AH67" i="28"/>
  <c r="AE67" i="28" s="1"/>
  <c r="AH17" i="28"/>
  <c r="AE17" i="28" s="1"/>
  <c r="AH36" i="28"/>
  <c r="AE36" i="28" s="1"/>
  <c r="AH54" i="28"/>
  <c r="AE54" i="28" s="1"/>
  <c r="AH86" i="28"/>
  <c r="AE86" i="28" s="1"/>
  <c r="AH47" i="28"/>
  <c r="AE47" i="28" s="1"/>
  <c r="AH53" i="28"/>
  <c r="AE53" i="28" s="1"/>
  <c r="AH74" i="28"/>
  <c r="AE74" i="28" s="1"/>
  <c r="AH72" i="28"/>
  <c r="AE72" i="28" s="1"/>
  <c r="AH28" i="28"/>
  <c r="AE28" i="28" s="1"/>
  <c r="AH43" i="28"/>
  <c r="AE43" i="28" s="1"/>
  <c r="AH85" i="28"/>
  <c r="AE85" i="28" s="1"/>
  <c r="AH49" i="28"/>
  <c r="AE49" i="28" s="1"/>
  <c r="AH80" i="28"/>
  <c r="AE80" i="28" s="1"/>
  <c r="AH81" i="28"/>
  <c r="AE81" i="28" s="1"/>
  <c r="AH41" i="28"/>
  <c r="AE41" i="28" s="1"/>
  <c r="AH29" i="28"/>
  <c r="AE29" i="28" s="1"/>
  <c r="AH10" i="28"/>
  <c r="AE10" i="28" s="1"/>
  <c r="AH9" i="28"/>
  <c r="AE9" i="28" s="1"/>
  <c r="I37" i="28"/>
  <c r="J18" i="28"/>
  <c r="I43" i="28"/>
  <c r="K34" i="28"/>
  <c r="J23" i="28"/>
  <c r="E46" i="28"/>
  <c r="AH27" i="28"/>
  <c r="AE27" i="28" s="1"/>
  <c r="AH59" i="28"/>
  <c r="AE59" i="28" s="1"/>
  <c r="AH14" i="28"/>
  <c r="AE14" i="28" s="1"/>
  <c r="AH71" i="28"/>
  <c r="AE71" i="28" s="1"/>
  <c r="AH76" i="28"/>
  <c r="AE76" i="28" s="1"/>
  <c r="AH84" i="28"/>
  <c r="AE84" i="28" s="1"/>
  <c r="AH78" i="28"/>
  <c r="AE78" i="28" s="1"/>
  <c r="AH24" i="28"/>
  <c r="AE24" i="28" s="1"/>
  <c r="AH51" i="28"/>
  <c r="AE51" i="28" s="1"/>
  <c r="AH75" i="28"/>
  <c r="AE75" i="28" s="1"/>
  <c r="AH38" i="28"/>
  <c r="AE38" i="28" s="1"/>
  <c r="AH31" i="28"/>
  <c r="AE31" i="28" s="1"/>
  <c r="AH64" i="28"/>
  <c r="AE64" i="28" s="1"/>
  <c r="AH63" i="28"/>
  <c r="AE63" i="28" s="1"/>
  <c r="J17" i="28"/>
  <c r="E50" i="28"/>
  <c r="AH8" i="28"/>
  <c r="AE8" i="28" s="1"/>
  <c r="AH55" i="28"/>
  <c r="AE55" i="28" s="1"/>
  <c r="AH7" i="28"/>
  <c r="AE7" i="28" s="1"/>
  <c r="AH56" i="28"/>
  <c r="AE56" i="28" s="1"/>
  <c r="AH21" i="28"/>
  <c r="AE21" i="28" s="1"/>
  <c r="AH12" i="28"/>
  <c r="AE12" i="28" s="1"/>
  <c r="AH91" i="28"/>
  <c r="AE91" i="28" s="1"/>
  <c r="AH52" i="28"/>
  <c r="AE52" i="28" s="1"/>
  <c r="AH79" i="28"/>
  <c r="AE79" i="28" s="1"/>
  <c r="AH23" i="28"/>
  <c r="AE23" i="28" s="1"/>
  <c r="AH45" i="28"/>
  <c r="AE45" i="28" s="1"/>
  <c r="AH69" i="28"/>
  <c r="AE69" i="28" s="1"/>
  <c r="AH57" i="28"/>
  <c r="AE57" i="28" s="1"/>
  <c r="AH15" i="28"/>
  <c r="AE15" i="28" s="1"/>
  <c r="AH40" i="28"/>
  <c r="AE40" i="28" s="1"/>
  <c r="AH94" i="28"/>
  <c r="AE94" i="28" s="1"/>
  <c r="AH88" i="28"/>
  <c r="AE88" i="28" s="1"/>
  <c r="AH32" i="28"/>
  <c r="AE32" i="28" s="1"/>
  <c r="I13" i="28"/>
  <c r="E51" i="28"/>
  <c r="AH62" i="28"/>
  <c r="AE62" i="28" s="1"/>
  <c r="AH16" i="28"/>
  <c r="AE16" i="28" s="1"/>
  <c r="AH30" i="28"/>
  <c r="AE30" i="28" s="1"/>
  <c r="AH44" i="28"/>
  <c r="AE44" i="28" s="1"/>
  <c r="AH66" i="28"/>
  <c r="AE66" i="28" s="1"/>
  <c r="AH33" i="28"/>
  <c r="AE33" i="28" s="1"/>
  <c r="AH13" i="28"/>
  <c r="AE13" i="28" s="1"/>
  <c r="AH34" i="28"/>
  <c r="AE34" i="28" s="1"/>
  <c r="AH19" i="28"/>
  <c r="AE19" i="28" s="1"/>
  <c r="AH61" i="28"/>
  <c r="AE61" i="28" s="1"/>
  <c r="AH90" i="28"/>
  <c r="AE90" i="28" s="1"/>
  <c r="AH87" i="28"/>
  <c r="AE87" i="28" s="1"/>
  <c r="E45" i="28"/>
  <c r="AH89" i="28"/>
  <c r="AE89" i="28" s="1"/>
  <c r="AH93" i="28"/>
  <c r="AE93" i="28" s="1"/>
  <c r="AH6" i="28"/>
  <c r="AE6" i="28" s="1"/>
  <c r="AH95" i="28"/>
  <c r="AE95" i="28" s="1"/>
  <c r="AH26" i="28"/>
  <c r="AE26" i="28" s="1"/>
  <c r="AH96" i="28"/>
  <c r="AE96" i="28" s="1"/>
  <c r="AH18" i="28"/>
  <c r="AE18" i="28" s="1"/>
  <c r="AH20" i="28"/>
  <c r="AE20" i="28" s="1"/>
  <c r="AH50" i="28"/>
  <c r="AE50" i="28" s="1"/>
  <c r="AH68" i="28"/>
  <c r="AE68" i="28" s="1"/>
  <c r="AH37" i="28"/>
  <c r="AE37" i="28" s="1"/>
  <c r="AH11" i="28"/>
  <c r="AE11" i="28" s="1"/>
  <c r="AH25" i="28"/>
  <c r="AE25" i="28" s="1"/>
  <c r="E47" i="28"/>
  <c r="AH46" i="28"/>
  <c r="AE46" i="28" s="1"/>
  <c r="AH77" i="28"/>
  <c r="AE77" i="28" s="1"/>
  <c r="AH39" i="28"/>
  <c r="AE39" i="28" s="1"/>
  <c r="AH60" i="28"/>
  <c r="AE60" i="28" s="1"/>
  <c r="AH92" i="28"/>
  <c r="AE92" i="28" s="1"/>
  <c r="AH65" i="28"/>
  <c r="AE65" i="28" s="1"/>
  <c r="AH82" i="28"/>
  <c r="AE82" i="28" s="1"/>
  <c r="AH73" i="28"/>
  <c r="AE73" i="28" s="1"/>
  <c r="AH35" i="28"/>
  <c r="AE35" i="28" s="1"/>
  <c r="J62" i="28"/>
  <c r="K40" i="28"/>
  <c r="L42" i="28"/>
  <c r="H36" i="28"/>
  <c r="I27" i="28"/>
  <c r="J22" i="28"/>
  <c r="I18" i="28"/>
  <c r="H8" i="28"/>
  <c r="K62" i="28"/>
  <c r="K41" i="28"/>
  <c r="L7" i="28"/>
  <c r="H76" i="28"/>
  <c r="L62" i="28"/>
  <c r="K48" i="28"/>
  <c r="H41" i="28"/>
  <c r="I34" i="28"/>
  <c r="L76" i="28"/>
  <c r="I41" i="28"/>
  <c r="I7" i="28"/>
  <c r="K76" i="28"/>
  <c r="H38" i="28"/>
  <c r="L35" i="28"/>
  <c r="K19" i="28"/>
  <c r="I11" i="28"/>
  <c r="I62" i="28"/>
  <c r="J32" i="28"/>
  <c r="I21" i="28"/>
  <c r="L19" i="28"/>
  <c r="J11" i="28"/>
  <c r="I12" i="28"/>
  <c r="H25" i="28"/>
  <c r="K6" i="28"/>
  <c r="H32" i="28"/>
  <c r="J20" i="28"/>
  <c r="L15" i="28"/>
  <c r="H77" i="28"/>
  <c r="K43" i="28"/>
  <c r="H34" i="28"/>
  <c r="K32" i="28"/>
  <c r="L24" i="28"/>
  <c r="L20" i="28"/>
  <c r="L18" i="28"/>
  <c r="K15" i="28"/>
  <c r="L12" i="28"/>
  <c r="J8" i="28"/>
  <c r="H7" i="28"/>
  <c r="I76" i="28"/>
  <c r="L32" i="28"/>
  <c r="H20" i="28"/>
  <c r="H15" i="28"/>
  <c r="H48" i="28"/>
  <c r="I31" i="28"/>
  <c r="K83" i="28"/>
  <c r="I39" i="28"/>
  <c r="L31" i="28"/>
  <c r="K26" i="28"/>
  <c r="J91" i="28"/>
  <c r="H83" i="28"/>
  <c r="H55" i="28"/>
  <c r="I42" i="28"/>
  <c r="H40" i="28"/>
  <c r="J39" i="28"/>
  <c r="I33" i="28"/>
  <c r="L25" i="28"/>
  <c r="L23" i="28"/>
  <c r="K20" i="28"/>
  <c r="H18" i="28"/>
  <c r="J15" i="28"/>
  <c r="L14" i="28"/>
  <c r="H12" i="28"/>
  <c r="I6" i="28"/>
  <c r="L69" i="28"/>
  <c r="I55" i="28"/>
  <c r="J40" i="28"/>
  <c r="J14" i="28"/>
  <c r="K91" i="28"/>
  <c r="J69" i="28"/>
  <c r="J55" i="28"/>
  <c r="J38" i="28"/>
  <c r="L36" i="28"/>
  <c r="H21" i="28"/>
  <c r="L13" i="28"/>
  <c r="L8" i="28"/>
  <c r="L6" i="28"/>
  <c r="J56" i="28"/>
  <c r="I26" i="28"/>
  <c r="H42" i="28"/>
  <c r="L33" i="28"/>
  <c r="J26" i="28"/>
  <c r="L9" i="28"/>
  <c r="L26" i="28"/>
  <c r="I56" i="28"/>
  <c r="L39" i="28"/>
  <c r="H56" i="28"/>
  <c r="I40" i="28"/>
  <c r="K39" i="28"/>
  <c r="K56" i="28"/>
  <c r="I48" i="28"/>
  <c r="I23" i="28"/>
  <c r="J13" i="28"/>
  <c r="J6" i="28"/>
  <c r="H90" i="28"/>
  <c r="L90" i="28"/>
  <c r="J90" i="28"/>
  <c r="K84" i="28"/>
  <c r="J77" i="28"/>
  <c r="H70" i="28"/>
  <c r="L63" i="28"/>
  <c r="L49" i="28"/>
  <c r="J48" i="28"/>
  <c r="J43" i="28"/>
  <c r="J37" i="28"/>
  <c r="J33" i="28"/>
  <c r="J29" i="28"/>
  <c r="K28" i="28"/>
  <c r="J25" i="28"/>
  <c r="J24" i="28"/>
  <c r="K23" i="28"/>
  <c r="J21" i="28"/>
  <c r="I19" i="28"/>
  <c r="K17" i="28"/>
  <c r="L16" i="28"/>
  <c r="K14" i="28"/>
  <c r="K10" i="28"/>
  <c r="K9" i="28"/>
  <c r="J83" i="28"/>
  <c r="I77" i="28"/>
  <c r="K69" i="28"/>
  <c r="K63" i="28"/>
  <c r="K55" i="28"/>
  <c r="I49" i="28"/>
  <c r="J42" i="28"/>
  <c r="L41" i="28"/>
  <c r="K38" i="28"/>
  <c r="K37" i="28"/>
  <c r="L30" i="28"/>
  <c r="H29" i="28"/>
  <c r="J28" i="28"/>
  <c r="K25" i="28"/>
  <c r="I24" i="28"/>
  <c r="I22" i="28"/>
  <c r="K21" i="28"/>
  <c r="K16" i="28"/>
  <c r="I14" i="28"/>
  <c r="H13" i="28"/>
  <c r="J12" i="28"/>
  <c r="H10" i="28"/>
  <c r="K7" i="28"/>
  <c r="K90" i="28"/>
  <c r="L77" i="28"/>
  <c r="H63" i="28"/>
  <c r="K49" i="28"/>
  <c r="H33" i="28"/>
  <c r="J30" i="28"/>
  <c r="I29" i="28"/>
  <c r="L28" i="28"/>
  <c r="H24" i="28"/>
  <c r="L22" i="28"/>
  <c r="L17" i="28"/>
  <c r="I16" i="28"/>
  <c r="I10" i="28"/>
  <c r="H9" i="28"/>
  <c r="L83" i="28"/>
  <c r="I69" i="28"/>
  <c r="J84" i="28"/>
  <c r="J70" i="28"/>
  <c r="J44" i="28"/>
  <c r="L44" i="28"/>
  <c r="H44" i="28"/>
  <c r="I44" i="28"/>
  <c r="K44" i="28"/>
  <c r="K35" i="28"/>
  <c r="K31" i="28"/>
  <c r="K30" i="28"/>
  <c r="L29" i="28"/>
  <c r="H22" i="28"/>
  <c r="I17" i="28"/>
  <c r="L10" i="28"/>
  <c r="I70" i="28"/>
  <c r="I84" i="28"/>
  <c r="K70" i="28"/>
  <c r="H43" i="28"/>
  <c r="I35" i="28"/>
  <c r="H28" i="28"/>
  <c r="H16" i="28"/>
  <c r="H84" i="28"/>
  <c r="H30" i="28"/>
  <c r="I9" i="28"/>
  <c r="R24" i="30" a="1"/>
  <c r="R24" i="30" s="1"/>
  <c r="R33" i="30" a="1"/>
  <c r="R33" i="30" s="1"/>
  <c r="R23" i="30" a="1"/>
  <c r="R23" i="30" s="1"/>
  <c r="R29" i="30" a="1"/>
  <c r="R29" i="30" s="1"/>
  <c r="R36" i="30" a="1"/>
  <c r="R36" i="30" s="1"/>
  <c r="R20" i="30" a="1"/>
  <c r="R20" i="30" s="1"/>
  <c r="R10" i="30" a="1"/>
  <c r="R10" i="30" s="1"/>
  <c r="R37" i="30" a="1"/>
  <c r="R37" i="30" s="1"/>
  <c r="R16" i="30" a="1"/>
  <c r="R16" i="30" s="1"/>
  <c r="R27" i="30" a="1"/>
  <c r="R27" i="30" s="1"/>
  <c r="R31" i="30" a="1"/>
  <c r="R31" i="30" s="1"/>
  <c r="R32" i="30" a="1"/>
  <c r="R32" i="30" s="1"/>
  <c r="R22" i="30" a="1"/>
  <c r="R22" i="30" s="1"/>
  <c r="R21" i="30" a="1"/>
  <c r="R21" i="30" s="1"/>
  <c r="R28" i="30" a="1"/>
  <c r="R28" i="30" s="1"/>
  <c r="R30" i="30" a="1"/>
  <c r="R30" i="30" s="1"/>
  <c r="R34" i="30" a="1"/>
  <c r="R34" i="30" s="1"/>
  <c r="R11" i="30" a="1"/>
  <c r="R11" i="30" s="1"/>
  <c r="R9" i="30" a="1"/>
  <c r="R9" i="30" s="1"/>
  <c r="R19" i="30" a="1"/>
  <c r="R19" i="30" s="1"/>
  <c r="R35" i="30" a="1"/>
  <c r="R35" i="30" s="1"/>
  <c r="R18" i="30" a="1"/>
  <c r="R18" i="30" s="1"/>
  <c r="R26" i="30" a="1"/>
  <c r="R26" i="30" s="1"/>
  <c r="R25" i="30" a="1"/>
  <c r="R25" i="30" s="1"/>
  <c r="R17" i="30" a="1"/>
  <c r="R17" i="30" s="1"/>
  <c r="K102" i="28"/>
  <c r="L102" i="28"/>
  <c r="I102" i="28"/>
  <c r="H102" i="28"/>
  <c r="J102" i="28"/>
  <c r="F104" i="28"/>
  <c r="O103" i="28"/>
  <c r="G103" i="28"/>
  <c r="N103" i="28"/>
  <c r="E103" i="28"/>
  <c r="Q102" i="28"/>
  <c r="S102" i="28"/>
  <c r="P102" i="28"/>
  <c r="R102" i="28"/>
  <c r="T102" i="28"/>
  <c r="AE103" i="28"/>
  <c r="AF104" i="28"/>
  <c r="AH104" i="28" s="1"/>
  <c r="AI103" i="28"/>
  <c r="AJ103" i="28" s="1"/>
  <c r="E27" i="28" l="1"/>
  <c r="E11" i="28"/>
  <c r="E38" i="28"/>
  <c r="E36" i="28"/>
  <c r="E12" i="28"/>
  <c r="E34" i="28"/>
  <c r="E20" i="28"/>
  <c r="E48" i="28"/>
  <c r="E40" i="28"/>
  <c r="E8" i="28"/>
  <c r="E7" i="28"/>
  <c r="E42" i="28"/>
  <c r="E62" i="28"/>
  <c r="E76" i="28"/>
  <c r="E55" i="28"/>
  <c r="E33" i="28"/>
  <c r="E43" i="28"/>
  <c r="E63" i="28"/>
  <c r="E32" i="28"/>
  <c r="E41" i="28"/>
  <c r="E18" i="28"/>
  <c r="E69" i="28"/>
  <c r="E17" i="28"/>
  <c r="E83" i="28"/>
  <c r="E25" i="28"/>
  <c r="E6" i="28"/>
  <c r="E31" i="28"/>
  <c r="E56" i="28"/>
  <c r="E49" i="28"/>
  <c r="E14" i="28"/>
  <c r="E19" i="28"/>
  <c r="E26" i="28"/>
  <c r="E30" i="28"/>
  <c r="E35" i="28"/>
  <c r="E22" i="28"/>
  <c r="E15" i="28"/>
  <c r="E91" i="28"/>
  <c r="E39" i="28"/>
  <c r="E77" i="28"/>
  <c r="E21" i="28"/>
  <c r="E37" i="28"/>
  <c r="E84" i="28"/>
  <c r="E24" i="28"/>
  <c r="E23" i="28"/>
  <c r="E16" i="28"/>
  <c r="E28" i="28"/>
  <c r="E13" i="28"/>
  <c r="E29" i="28"/>
  <c r="E70" i="28"/>
  <c r="E9" i="28"/>
  <c r="E44" i="28"/>
  <c r="E10" i="28"/>
  <c r="E90" i="28"/>
  <c r="J103" i="28"/>
  <c r="L103" i="28"/>
  <c r="I103" i="28"/>
  <c r="K103" i="28"/>
  <c r="H103" i="28"/>
  <c r="S103" i="28"/>
  <c r="R103" i="28"/>
  <c r="Q103" i="28"/>
  <c r="P103" i="28"/>
  <c r="T103" i="28"/>
  <c r="F105" i="28"/>
  <c r="G104" i="28"/>
  <c r="O104" i="28"/>
  <c r="N104" i="28"/>
  <c r="E104" i="28"/>
  <c r="AE104" i="28"/>
  <c r="AI104" i="28"/>
  <c r="AJ104" i="28" s="1"/>
  <c r="AF105" i="28"/>
  <c r="AH105" i="28" s="1"/>
  <c r="AF106" i="28" l="1"/>
  <c r="AH106" i="28" s="1"/>
  <c r="AE105" i="28"/>
  <c r="AI105" i="28"/>
  <c r="AJ105" i="28" s="1"/>
  <c r="R104" i="28"/>
  <c r="T104" i="28"/>
  <c r="S104" i="28"/>
  <c r="P104" i="28"/>
  <c r="Q104" i="28"/>
  <c r="I104" i="28"/>
  <c r="J104" i="28"/>
  <c r="K104" i="28"/>
  <c r="H104" i="28"/>
  <c r="L104" i="28"/>
  <c r="G105" i="28"/>
  <c r="N105" i="28"/>
  <c r="O105" i="28"/>
  <c r="F106" i="28"/>
  <c r="E105" i="28"/>
  <c r="S105" i="28" l="1"/>
  <c r="T105" i="28"/>
  <c r="P105" i="28"/>
  <c r="R105" i="28"/>
  <c r="Q105" i="28"/>
  <c r="H105" i="28"/>
  <c r="L105" i="28"/>
  <c r="J105" i="28"/>
  <c r="I105" i="28"/>
  <c r="K105" i="28"/>
  <c r="F107" i="28"/>
  <c r="N106" i="28"/>
  <c r="O106" i="28"/>
  <c r="G106" i="28"/>
  <c r="E106" i="28"/>
  <c r="AI106" i="28"/>
  <c r="AJ106" i="28" s="1"/>
  <c r="AE106" i="28"/>
  <c r="AF107" i="28"/>
  <c r="AH107" i="28" s="1"/>
  <c r="AI107" i="28" l="1"/>
  <c r="AJ107" i="28" s="1"/>
  <c r="AE107" i="28"/>
  <c r="AF108" i="28"/>
  <c r="AH108" i="28" s="1"/>
  <c r="O107" i="28"/>
  <c r="F108" i="28"/>
  <c r="N107" i="28"/>
  <c r="G107" i="28"/>
  <c r="E107" i="28"/>
  <c r="J106" i="28"/>
  <c r="K106" i="28"/>
  <c r="L106" i="28"/>
  <c r="I106" i="28"/>
  <c r="H106" i="28"/>
  <c r="S106" i="28"/>
  <c r="R106" i="28"/>
  <c r="T106" i="28"/>
  <c r="P106" i="28"/>
  <c r="Q106" i="28"/>
  <c r="K107" i="28" l="1"/>
  <c r="J107" i="28"/>
  <c r="H107" i="28"/>
  <c r="L107" i="28"/>
  <c r="I107" i="28"/>
  <c r="N108" i="28"/>
  <c r="G108" i="28"/>
  <c r="F109" i="28"/>
  <c r="O108" i="28"/>
  <c r="E108" i="28"/>
  <c r="P107" i="28"/>
  <c r="R107" i="28"/>
  <c r="T107" i="28"/>
  <c r="S107" i="28"/>
  <c r="Q107" i="28"/>
  <c r="AE108" i="28"/>
  <c r="AF109" i="28"/>
  <c r="AH109" i="28" s="1"/>
  <c r="AI108" i="28"/>
  <c r="AJ108" i="28" s="1"/>
  <c r="S108" i="28" l="1"/>
  <c r="Q108" i="28"/>
  <c r="P108" i="28"/>
  <c r="R108" i="28"/>
  <c r="T108" i="28"/>
  <c r="G109" i="28"/>
  <c r="F110" i="28"/>
  <c r="N109" i="28"/>
  <c r="O109" i="28"/>
  <c r="E109" i="28"/>
  <c r="L108" i="28"/>
  <c r="H108" i="28"/>
  <c r="J108" i="28"/>
  <c r="K108" i="28"/>
  <c r="I108" i="28"/>
  <c r="AI109" i="28"/>
  <c r="AJ109" i="28" s="1"/>
  <c r="AF110" i="28"/>
  <c r="AH110" i="28" s="1"/>
  <c r="AE109" i="28"/>
  <c r="AF111" i="28" l="1"/>
  <c r="AH111" i="28" s="1"/>
  <c r="AI110" i="28"/>
  <c r="AJ110" i="28" s="1"/>
  <c r="AE110" i="28"/>
  <c r="F111" i="28"/>
  <c r="O110" i="28"/>
  <c r="N110" i="28"/>
  <c r="G110" i="28"/>
  <c r="E110" i="28"/>
  <c r="H109" i="28"/>
  <c r="I109" i="28"/>
  <c r="J109" i="28"/>
  <c r="K109" i="28"/>
  <c r="L109" i="28"/>
  <c r="Q109" i="28"/>
  <c r="P109" i="28"/>
  <c r="R109" i="28"/>
  <c r="S109" i="28"/>
  <c r="T109" i="28"/>
  <c r="J110" i="28" l="1"/>
  <c r="I110" i="28"/>
  <c r="K110" i="28"/>
  <c r="L110" i="28"/>
  <c r="H110" i="28"/>
  <c r="T110" i="28"/>
  <c r="S110" i="28"/>
  <c r="Q110" i="28"/>
  <c r="R110" i="28"/>
  <c r="P110" i="28"/>
  <c r="F112" i="28"/>
  <c r="G111" i="28"/>
  <c r="O111" i="28"/>
  <c r="N111" i="28"/>
  <c r="E111" i="28"/>
  <c r="AE111" i="28"/>
  <c r="AI111" i="28"/>
  <c r="AJ111" i="28" s="1"/>
  <c r="AF112" i="28"/>
  <c r="AH112" i="28" s="1"/>
  <c r="AI112" i="28" l="1"/>
  <c r="AJ112" i="28" s="1"/>
  <c r="AF113" i="28"/>
  <c r="AH113" i="28" s="1"/>
  <c r="AE112" i="28"/>
  <c r="Q111" i="28"/>
  <c r="R111" i="28"/>
  <c r="S111" i="28"/>
  <c r="T111" i="28"/>
  <c r="P111" i="28"/>
  <c r="J111" i="28"/>
  <c r="K111" i="28"/>
  <c r="I111" i="28"/>
  <c r="L111" i="28"/>
  <c r="H111" i="28"/>
  <c r="F113" i="28"/>
  <c r="G112" i="28"/>
  <c r="O112" i="28"/>
  <c r="N112" i="28"/>
  <c r="E112" i="28"/>
  <c r="P112" i="28" l="1"/>
  <c r="S112" i="28"/>
  <c r="R112" i="28"/>
  <c r="T112" i="28"/>
  <c r="Q112" i="28"/>
  <c r="F114" i="28"/>
  <c r="O113" i="28"/>
  <c r="G113" i="28"/>
  <c r="N113" i="28"/>
  <c r="E113" i="28"/>
  <c r="H112" i="28"/>
  <c r="J112" i="28"/>
  <c r="K112" i="28"/>
  <c r="L112" i="28"/>
  <c r="I112" i="28"/>
  <c r="AF114" i="28"/>
  <c r="AH114" i="28" s="1"/>
  <c r="AE113" i="28"/>
  <c r="AI113" i="28"/>
  <c r="AJ113" i="28" s="1"/>
  <c r="AI114" i="28" l="1"/>
  <c r="AJ114" i="28" s="1"/>
  <c r="AF115" i="28"/>
  <c r="AH115" i="28" s="1"/>
  <c r="AE114" i="28"/>
  <c r="I113" i="28"/>
  <c r="L113" i="28"/>
  <c r="K113" i="28"/>
  <c r="H113" i="28"/>
  <c r="J113" i="28"/>
  <c r="R113" i="28"/>
  <c r="P113" i="28"/>
  <c r="Q113" i="28"/>
  <c r="S113" i="28"/>
  <c r="T113" i="28"/>
  <c r="F115" i="28"/>
  <c r="G114" i="28"/>
  <c r="O114" i="28"/>
  <c r="N114" i="28"/>
  <c r="E114" i="28"/>
  <c r="R114" i="28" l="1"/>
  <c r="T114" i="28"/>
  <c r="P114" i="28"/>
  <c r="Q114" i="28"/>
  <c r="S114" i="28"/>
  <c r="J114" i="28"/>
  <c r="H114" i="28"/>
  <c r="I114" i="28"/>
  <c r="L114" i="28"/>
  <c r="K114" i="28"/>
  <c r="G115" i="28"/>
  <c r="F116" i="28"/>
  <c r="E115" i="28"/>
  <c r="O115" i="28"/>
  <c r="N115" i="28"/>
  <c r="AI115" i="28"/>
  <c r="AJ115" i="28" s="1"/>
  <c r="AF116" i="28"/>
  <c r="AH116" i="28" s="1"/>
  <c r="AE115" i="28"/>
  <c r="T115" i="28" l="1"/>
  <c r="R115" i="28"/>
  <c r="S115" i="28"/>
  <c r="P115" i="28"/>
  <c r="Q115" i="28"/>
  <c r="G116" i="28"/>
  <c r="F117" i="28"/>
  <c r="E116" i="28"/>
  <c r="O116" i="28"/>
  <c r="N116" i="28"/>
  <c r="L115" i="28"/>
  <c r="I115" i="28"/>
  <c r="H115" i="28"/>
  <c r="K115" i="28"/>
  <c r="J115" i="28"/>
  <c r="AI116" i="28"/>
  <c r="AJ116" i="28" s="1"/>
  <c r="AF117" i="28"/>
  <c r="AH117" i="28" s="1"/>
  <c r="AE116" i="28"/>
  <c r="F118" i="28" l="1"/>
  <c r="G117" i="28"/>
  <c r="E117" i="28"/>
  <c r="N117" i="28"/>
  <c r="O117" i="28"/>
  <c r="AI117" i="28"/>
  <c r="AJ117" i="28" s="1"/>
  <c r="AF118" i="28"/>
  <c r="AH118" i="28" s="1"/>
  <c r="AE117" i="28"/>
  <c r="H116" i="28"/>
  <c r="J116" i="28"/>
  <c r="I116" i="28"/>
  <c r="K116" i="28"/>
  <c r="L116" i="28"/>
  <c r="Q116" i="28"/>
  <c r="T116" i="28"/>
  <c r="S116" i="28"/>
  <c r="R116" i="28"/>
  <c r="P116" i="28"/>
  <c r="AF119" i="28" l="1"/>
  <c r="AH119" i="28" s="1"/>
  <c r="AI118" i="28"/>
  <c r="AJ118" i="28" s="1"/>
  <c r="AE118" i="28"/>
  <c r="S117" i="28"/>
  <c r="Q117" i="28"/>
  <c r="R117" i="28"/>
  <c r="P117" i="28"/>
  <c r="T117" i="28"/>
  <c r="H117" i="28"/>
  <c r="I117" i="28"/>
  <c r="K117" i="28"/>
  <c r="L117" i="28"/>
  <c r="J117" i="28"/>
  <c r="F119" i="28"/>
  <c r="G118" i="28"/>
  <c r="E118" i="28"/>
  <c r="N118" i="28"/>
  <c r="O118" i="28"/>
  <c r="F120" i="28" l="1"/>
  <c r="G119" i="28"/>
  <c r="O119" i="28"/>
  <c r="N119" i="28"/>
  <c r="E119" i="28"/>
  <c r="S118" i="28"/>
  <c r="Q118" i="28"/>
  <c r="R118" i="28"/>
  <c r="P118" i="28"/>
  <c r="T118" i="28"/>
  <c r="K118" i="28"/>
  <c r="J118" i="28"/>
  <c r="I118" i="28"/>
  <c r="H118" i="28"/>
  <c r="L118" i="28"/>
  <c r="AE119" i="28"/>
  <c r="AI119" i="28"/>
  <c r="AJ119" i="28" s="1"/>
  <c r="AH2" i="28" s="1"/>
  <c r="AL41" i="28" l="1" a="1"/>
  <c r="AL41" i="28" s="1"/>
  <c r="AL45" i="28" a="1"/>
  <c r="AL45" i="28" s="1"/>
  <c r="AL22" i="28" a="1"/>
  <c r="AL22" i="28" s="1"/>
  <c r="AL48" i="28" a="1"/>
  <c r="AL48" i="28" s="1"/>
  <c r="AL29" i="28" a="1"/>
  <c r="AL29" i="28" s="1"/>
  <c r="AL98" i="28" a="1"/>
  <c r="AL98" i="28" s="1"/>
  <c r="AL96" i="28" a="1"/>
  <c r="AL96" i="28" s="1"/>
  <c r="AL101" i="28" a="1"/>
  <c r="AL101" i="28" s="1"/>
  <c r="AL75" i="28" a="1"/>
  <c r="AL75" i="28" s="1"/>
  <c r="AL68" i="28" a="1"/>
  <c r="AL68" i="28" s="1"/>
  <c r="AL106" i="28" a="1"/>
  <c r="AL106" i="28" s="1"/>
  <c r="AL19" i="28" a="1"/>
  <c r="AL19" i="28" s="1"/>
  <c r="AL13" i="28" a="1"/>
  <c r="AL13" i="28" s="1"/>
  <c r="AL46" i="28" a="1"/>
  <c r="AL46" i="28" s="1"/>
  <c r="AL115" i="28" a="1"/>
  <c r="AL115" i="28" s="1"/>
  <c r="AL54" i="28" a="1"/>
  <c r="AL54" i="28" s="1"/>
  <c r="AL97" i="28" a="1"/>
  <c r="AL97" i="28" s="1"/>
  <c r="AL8" i="28" a="1"/>
  <c r="AL8" i="28" s="1"/>
  <c r="AL7" i="28" a="1"/>
  <c r="AL7" i="28" s="1"/>
  <c r="AL30" i="28" a="1"/>
  <c r="AL30" i="28" s="1"/>
  <c r="AL42" i="28" a="1"/>
  <c r="AL42" i="28" s="1"/>
  <c r="AL102" i="28" a="1"/>
  <c r="AL102" i="28" s="1"/>
  <c r="AL47" i="28" a="1"/>
  <c r="AL47" i="28" s="1"/>
  <c r="AL110" i="28" a="1"/>
  <c r="AL110" i="28" s="1"/>
  <c r="AL51" i="28" a="1"/>
  <c r="AL51" i="28" s="1"/>
  <c r="AL117" i="28" a="1"/>
  <c r="AL117" i="28" s="1"/>
  <c r="AL67" i="28" a="1"/>
  <c r="AL67" i="28" s="1"/>
  <c r="AL107" i="28" a="1"/>
  <c r="AL107" i="28" s="1"/>
  <c r="AL36" i="28" a="1"/>
  <c r="AL36" i="28" s="1"/>
  <c r="AL73" i="28" a="1"/>
  <c r="AL73" i="28" s="1"/>
  <c r="AL57" i="28" a="1"/>
  <c r="AL57" i="28" s="1"/>
  <c r="AL79" i="28" a="1"/>
  <c r="AL79" i="28" s="1"/>
  <c r="AL69" i="28" a="1"/>
  <c r="AL69" i="28" s="1"/>
  <c r="AL53" i="28" a="1"/>
  <c r="AL53" i="28" s="1"/>
  <c r="AL76" i="28" a="1"/>
  <c r="AL76" i="28" s="1"/>
  <c r="AL104" i="28" a="1"/>
  <c r="AL104" i="28" s="1"/>
  <c r="AL66" i="28" a="1"/>
  <c r="AL66" i="28" s="1"/>
  <c r="AL114" i="28" a="1"/>
  <c r="AL114" i="28" s="1"/>
  <c r="AL62" i="28" a="1"/>
  <c r="AL62" i="28" s="1"/>
  <c r="AL16" i="28" a="1"/>
  <c r="AL16" i="28" s="1"/>
  <c r="AL9" i="28" a="1"/>
  <c r="AL9" i="28" s="1"/>
  <c r="AL32" i="28" a="1"/>
  <c r="AL32" i="28" s="1"/>
  <c r="AL49" i="28" a="1"/>
  <c r="AL49" i="28" s="1"/>
  <c r="AL109" i="28" a="1"/>
  <c r="AL109" i="28" s="1"/>
  <c r="AL56" i="28" a="1"/>
  <c r="AL56" i="28" s="1"/>
  <c r="AL111" i="28" a="1"/>
  <c r="AL111" i="28" s="1"/>
  <c r="AL44" i="28" a="1"/>
  <c r="AL44" i="28" s="1"/>
  <c r="AL21" i="28" a="1"/>
  <c r="AL21" i="28" s="1"/>
  <c r="AL25" i="28" a="1"/>
  <c r="AL25" i="28" s="1"/>
  <c r="AL55" i="28" a="1"/>
  <c r="AL55" i="28" s="1"/>
  <c r="AL85" i="28" a="1"/>
  <c r="AL85" i="28" s="1"/>
  <c r="AL99" i="28" a="1"/>
  <c r="AL99" i="28" s="1"/>
  <c r="AL89" i="28" a="1"/>
  <c r="AL89" i="28" s="1"/>
  <c r="AL26" i="28" a="1"/>
  <c r="AL26" i="28" s="1"/>
  <c r="AL27" i="28" a="1"/>
  <c r="AL27" i="28" s="1"/>
  <c r="AL80" i="28" a="1"/>
  <c r="AL80" i="28" s="1"/>
  <c r="AL14" i="28" a="1"/>
  <c r="AL14" i="28" s="1"/>
  <c r="AL31" i="28" a="1"/>
  <c r="AL31" i="28" s="1"/>
  <c r="AL105" i="28" a="1"/>
  <c r="AL105" i="28" s="1"/>
  <c r="AL43" i="28" a="1"/>
  <c r="AL43" i="28" s="1"/>
  <c r="AL33" i="28" a="1"/>
  <c r="AL33" i="28" s="1"/>
  <c r="AL50" i="28" a="1"/>
  <c r="AL50" i="28" s="1"/>
  <c r="AL90" i="28" a="1"/>
  <c r="AL90" i="28" s="1"/>
  <c r="AL118" i="28" a="1"/>
  <c r="AL118" i="28" s="1"/>
  <c r="AL24" i="28" a="1"/>
  <c r="AL24" i="28" s="1"/>
  <c r="AL108" i="28" a="1"/>
  <c r="AL108" i="28" s="1"/>
  <c r="AL71" i="28" a="1"/>
  <c r="AL71" i="28" s="1"/>
  <c r="AL81" i="28" a="1"/>
  <c r="AL81" i="28" s="1"/>
  <c r="AL94" i="28" a="1"/>
  <c r="AL94" i="28" s="1"/>
  <c r="AL74" i="28" a="1"/>
  <c r="AL74" i="28" s="1"/>
  <c r="AL18" i="28" a="1"/>
  <c r="AL18" i="28" s="1"/>
  <c r="AL92" i="28" a="1"/>
  <c r="AL92" i="28" s="1"/>
  <c r="AL103" i="28" a="1"/>
  <c r="AL103" i="28" s="1"/>
  <c r="AL86" i="28" a="1"/>
  <c r="AL86" i="28" s="1"/>
  <c r="AL58" i="28" a="1"/>
  <c r="AL58" i="28" s="1"/>
  <c r="AL83" i="28" a="1"/>
  <c r="AL83" i="28" s="1"/>
  <c r="AL65" i="28" a="1"/>
  <c r="AL65" i="28" s="1"/>
  <c r="AL70" i="28" a="1"/>
  <c r="AL70" i="28" s="1"/>
  <c r="AL20" i="28" a="1"/>
  <c r="AL20" i="28" s="1"/>
  <c r="AL119" i="28" a="1"/>
  <c r="AL119" i="28" s="1"/>
  <c r="AL40" i="28" a="1"/>
  <c r="AL40" i="28" s="1"/>
  <c r="AL88" i="28" a="1"/>
  <c r="AL88" i="28" s="1"/>
  <c r="AL77" i="28" a="1"/>
  <c r="AL77" i="28" s="1"/>
  <c r="AL35" i="28" a="1"/>
  <c r="AL35" i="28" s="1"/>
  <c r="AL59" i="28" a="1"/>
  <c r="AL59" i="28" s="1"/>
  <c r="AL37" i="28" a="1"/>
  <c r="AL37" i="28" s="1"/>
  <c r="AL84" i="28" a="1"/>
  <c r="AL84" i="28" s="1"/>
  <c r="AL116" i="28" a="1"/>
  <c r="AL116" i="28" s="1"/>
  <c r="AL72" i="28" a="1"/>
  <c r="AL72" i="28" s="1"/>
  <c r="AL15" i="28" a="1"/>
  <c r="AL15" i="28" s="1"/>
  <c r="AL95" i="28" a="1"/>
  <c r="AL95" i="28" s="1"/>
  <c r="AL64" i="28" a="1"/>
  <c r="AL64" i="28" s="1"/>
  <c r="AL11" i="28" a="1"/>
  <c r="AL11" i="28" s="1"/>
  <c r="AL63" i="28" a="1"/>
  <c r="AL63" i="28" s="1"/>
  <c r="AL34" i="28" a="1"/>
  <c r="AL34" i="28" s="1"/>
  <c r="AL12" i="28" a="1"/>
  <c r="AL12" i="28" s="1"/>
  <c r="AL78" i="28" a="1"/>
  <c r="AL78" i="28" s="1"/>
  <c r="AL87" i="28" a="1"/>
  <c r="AL87" i="28" s="1"/>
  <c r="AL93" i="28" a="1"/>
  <c r="AL93" i="28" s="1"/>
  <c r="AL112" i="28" a="1"/>
  <c r="AL112" i="28" s="1"/>
  <c r="AL17" i="28" a="1"/>
  <c r="AL17" i="28" s="1"/>
  <c r="AL38" i="28" a="1"/>
  <c r="AL38" i="28" s="1"/>
  <c r="AL82" i="28" a="1"/>
  <c r="AL82" i="28" s="1"/>
  <c r="AL113" i="28" a="1"/>
  <c r="AL113" i="28" s="1"/>
  <c r="AL52" i="28" a="1"/>
  <c r="AL52" i="28" s="1"/>
  <c r="AL6" i="28" a="1"/>
  <c r="AL6" i="28" s="1"/>
  <c r="AL23" i="28" a="1"/>
  <c r="AL23" i="28" s="1"/>
  <c r="AL100" i="28" a="1"/>
  <c r="AL100" i="28" s="1"/>
  <c r="AL39" i="28" a="1"/>
  <c r="AL39" i="28" s="1"/>
  <c r="AL61" i="28" a="1"/>
  <c r="AL61" i="28" s="1"/>
  <c r="AL28" i="28" a="1"/>
  <c r="AL28" i="28" s="1"/>
  <c r="AL10" i="28" a="1"/>
  <c r="AL10" i="28" s="1"/>
  <c r="AL91" i="28" a="1"/>
  <c r="AL91" i="28" s="1"/>
  <c r="AL60" i="28" a="1"/>
  <c r="AL60" i="28" s="1"/>
  <c r="R119" i="28"/>
  <c r="T119" i="28"/>
  <c r="P119" i="28"/>
  <c r="S119" i="28"/>
  <c r="Q119" i="28"/>
  <c r="I119" i="28"/>
  <c r="H119" i="28"/>
  <c r="K119" i="28"/>
  <c r="J119" i="28"/>
  <c r="L119" i="28"/>
  <c r="G120" i="28"/>
  <c r="N120" i="28"/>
  <c r="O120" i="28"/>
  <c r="E120" i="28"/>
  <c r="F121" i="28"/>
  <c r="AM39" i="28" l="1"/>
  <c r="AN39" i="28"/>
  <c r="AM10" i="28"/>
  <c r="AN10" i="28"/>
  <c r="AN113" i="28"/>
  <c r="AM113" i="28"/>
  <c r="AM12" i="28"/>
  <c r="AN12" i="28"/>
  <c r="AM116" i="28"/>
  <c r="AN116" i="28"/>
  <c r="AN119" i="28"/>
  <c r="AM119" i="28"/>
  <c r="AM92" i="28"/>
  <c r="AN92" i="28"/>
  <c r="AM118" i="28"/>
  <c r="AN118" i="28"/>
  <c r="AN80" i="28"/>
  <c r="AM80" i="28"/>
  <c r="AM21" i="28"/>
  <c r="AN21" i="28"/>
  <c r="AN16" i="28"/>
  <c r="AM16" i="28"/>
  <c r="AM79" i="28"/>
  <c r="AN79" i="28"/>
  <c r="AN110" i="28"/>
  <c r="AM110" i="28"/>
  <c r="AM54" i="28"/>
  <c r="AN54" i="28"/>
  <c r="AM101" i="28"/>
  <c r="AN101" i="28"/>
  <c r="Q120" i="28"/>
  <c r="R120" i="28"/>
  <c r="P120" i="28"/>
  <c r="S120" i="28"/>
  <c r="T120" i="28"/>
  <c r="AN82" i="28"/>
  <c r="AM82" i="28"/>
  <c r="AM34" i="28"/>
  <c r="AN34" i="28"/>
  <c r="AN84" i="28"/>
  <c r="AM84" i="28"/>
  <c r="AN20" i="28"/>
  <c r="AM20" i="28"/>
  <c r="AN18" i="28"/>
  <c r="AM18" i="28"/>
  <c r="AM90" i="28"/>
  <c r="AN90" i="28"/>
  <c r="AN27" i="28"/>
  <c r="AM27" i="28"/>
  <c r="AM44" i="28"/>
  <c r="AN44" i="28"/>
  <c r="AM62" i="28"/>
  <c r="AN62" i="28"/>
  <c r="AN57" i="28"/>
  <c r="AM57" i="28"/>
  <c r="AM47" i="28"/>
  <c r="AN47" i="28"/>
  <c r="AM115" i="28"/>
  <c r="AN115" i="28"/>
  <c r="AM96" i="28"/>
  <c r="AN96" i="28"/>
  <c r="AN61" i="28"/>
  <c r="AM61" i="28"/>
  <c r="AN38" i="28"/>
  <c r="AM38" i="28"/>
  <c r="AN63" i="28"/>
  <c r="AM63" i="28"/>
  <c r="AM37" i="28"/>
  <c r="AN37" i="28"/>
  <c r="AN70" i="28"/>
  <c r="AM70" i="28"/>
  <c r="AN74" i="28"/>
  <c r="AM74" i="28"/>
  <c r="AM50" i="28"/>
  <c r="AN50" i="28"/>
  <c r="AM26" i="28"/>
  <c r="AN26" i="28"/>
  <c r="AN111" i="28"/>
  <c r="AM111" i="28"/>
  <c r="AM114" i="28"/>
  <c r="AN114" i="28"/>
  <c r="AN73" i="28"/>
  <c r="AM73" i="28"/>
  <c r="AN102" i="28"/>
  <c r="AM102" i="28"/>
  <c r="AM46" i="28"/>
  <c r="AN46" i="28"/>
  <c r="AN98" i="28"/>
  <c r="AM98" i="28"/>
  <c r="K120" i="28"/>
  <c r="I120" i="28"/>
  <c r="L120" i="28"/>
  <c r="H120" i="28"/>
  <c r="J120" i="28"/>
  <c r="AN11" i="28"/>
  <c r="AM11" i="28"/>
  <c r="AM59" i="28"/>
  <c r="AN59" i="28"/>
  <c r="AN65" i="28"/>
  <c r="AM65" i="28"/>
  <c r="AM94" i="28"/>
  <c r="AN94" i="28"/>
  <c r="AN33" i="28"/>
  <c r="AM33" i="28"/>
  <c r="AM89" i="28"/>
  <c r="AN89" i="28"/>
  <c r="AM56" i="28"/>
  <c r="AN56" i="28"/>
  <c r="AN66" i="28"/>
  <c r="AM66" i="28"/>
  <c r="AM36" i="28"/>
  <c r="AN36" i="28"/>
  <c r="AN42" i="28"/>
  <c r="AM42" i="28"/>
  <c r="AM13" i="28"/>
  <c r="AN13" i="28"/>
  <c r="AN29" i="28"/>
  <c r="AM29" i="28"/>
  <c r="AN100" i="28"/>
  <c r="AM100" i="28"/>
  <c r="AM112" i="28"/>
  <c r="AN112" i="28"/>
  <c r="AM64" i="28"/>
  <c r="AN64" i="28"/>
  <c r="AM35" i="28"/>
  <c r="AN35" i="28"/>
  <c r="AM83" i="28"/>
  <c r="AN83" i="28"/>
  <c r="AN81" i="28"/>
  <c r="AM81" i="28"/>
  <c r="AM43" i="28"/>
  <c r="AN43" i="28"/>
  <c r="AM99" i="28"/>
  <c r="AN99" i="28"/>
  <c r="AN109" i="28"/>
  <c r="AM109" i="28"/>
  <c r="AN104" i="28"/>
  <c r="AM104" i="28"/>
  <c r="AN107" i="28"/>
  <c r="AM107" i="28"/>
  <c r="AN30" i="28"/>
  <c r="AM30" i="28"/>
  <c r="AM19" i="28"/>
  <c r="AN19" i="28"/>
  <c r="AN48" i="28"/>
  <c r="AM48" i="28"/>
  <c r="AN23" i="28"/>
  <c r="AM23" i="28"/>
  <c r="AM93" i="28"/>
  <c r="AN93" i="28"/>
  <c r="AM95" i="28"/>
  <c r="AN95" i="28"/>
  <c r="AN77" i="28"/>
  <c r="AM77" i="28"/>
  <c r="AN58" i="28"/>
  <c r="AM58" i="28"/>
  <c r="AM71" i="28"/>
  <c r="AN71" i="28"/>
  <c r="AM105" i="28"/>
  <c r="AN105" i="28"/>
  <c r="AN85" i="28"/>
  <c r="AM85" i="28"/>
  <c r="AM49" i="28"/>
  <c r="AN49" i="28"/>
  <c r="AM76" i="28"/>
  <c r="AN76" i="28"/>
  <c r="AM67" i="28"/>
  <c r="AN67" i="28"/>
  <c r="AN7" i="28"/>
  <c r="AM7" i="28"/>
  <c r="AN106" i="28"/>
  <c r="AM106" i="28"/>
  <c r="AM22" i="28"/>
  <c r="AN22" i="28"/>
  <c r="AN28" i="28"/>
  <c r="AM28" i="28"/>
  <c r="AM60" i="28"/>
  <c r="AN60" i="28"/>
  <c r="AM6" i="28"/>
  <c r="AN6" i="28"/>
  <c r="AM87" i="28"/>
  <c r="AN87" i="28"/>
  <c r="AM15" i="28"/>
  <c r="AN15" i="28"/>
  <c r="AN88" i="28"/>
  <c r="AM88" i="28"/>
  <c r="AM86" i="28"/>
  <c r="AN86" i="28"/>
  <c r="AM108" i="28"/>
  <c r="AN108" i="28"/>
  <c r="AM31" i="28"/>
  <c r="AN31" i="28"/>
  <c r="AN55" i="28"/>
  <c r="AM55" i="28"/>
  <c r="AN32" i="28"/>
  <c r="AM32" i="28"/>
  <c r="AM53" i="28"/>
  <c r="AN53" i="28"/>
  <c r="AM117" i="28"/>
  <c r="AN117" i="28"/>
  <c r="AN8" i="28"/>
  <c r="AM8" i="28"/>
  <c r="AM68" i="28"/>
  <c r="AN68" i="28"/>
  <c r="AN45" i="28"/>
  <c r="AM45" i="28"/>
  <c r="AN17" i="28"/>
  <c r="AM17" i="28"/>
  <c r="O121" i="28"/>
  <c r="F122" i="28"/>
  <c r="N121" i="28"/>
  <c r="AN91" i="28"/>
  <c r="AM91" i="28"/>
  <c r="AM52" i="28"/>
  <c r="AN52" i="28"/>
  <c r="AN78" i="28"/>
  <c r="AM78" i="28"/>
  <c r="AM72" i="28"/>
  <c r="AN72" i="28"/>
  <c r="AN40" i="28"/>
  <c r="AM40" i="28"/>
  <c r="AM103" i="28"/>
  <c r="AN103" i="28"/>
  <c r="AM24" i="28"/>
  <c r="AN24" i="28"/>
  <c r="AN14" i="28"/>
  <c r="AM14" i="28"/>
  <c r="AM25" i="28"/>
  <c r="AN25" i="28"/>
  <c r="AM9" i="28"/>
  <c r="AN9" i="28"/>
  <c r="AN69" i="28"/>
  <c r="AM69" i="28"/>
  <c r="AN51" i="28"/>
  <c r="AM51" i="28"/>
  <c r="AM97" i="28"/>
  <c r="AN97" i="28"/>
  <c r="AM75" i="28"/>
  <c r="AN75" i="28"/>
  <c r="AM41" i="28"/>
  <c r="AN41" i="28"/>
  <c r="F123" i="28" l="1"/>
  <c r="O122" i="28"/>
  <c r="N122" i="28"/>
  <c r="T121" i="28"/>
  <c r="S121" i="28"/>
  <c r="P121" i="28"/>
  <c r="R121" i="28"/>
  <c r="Q121" i="28"/>
  <c r="R122" i="28" l="1"/>
  <c r="T122" i="28"/>
  <c r="P122" i="28"/>
  <c r="S122" i="28"/>
  <c r="Q122" i="28"/>
  <c r="N123" i="28"/>
  <c r="F124" i="28"/>
  <c r="O123" i="28"/>
  <c r="Q123" i="28" l="1"/>
  <c r="T123" i="28"/>
  <c r="S123" i="28"/>
  <c r="R123" i="28"/>
  <c r="P123" i="28"/>
  <c r="O124" i="28"/>
  <c r="N124" i="28"/>
  <c r="F125" i="28"/>
  <c r="F126" i="28" l="1"/>
  <c r="N125" i="28"/>
  <c r="O125" i="28"/>
  <c r="S124" i="28"/>
  <c r="P124" i="28"/>
  <c r="R124" i="28"/>
  <c r="T124" i="28"/>
  <c r="Q124" i="28"/>
  <c r="P125" i="28" l="1"/>
  <c r="S125" i="28"/>
  <c r="R125" i="28"/>
  <c r="Q125" i="28"/>
  <c r="T125" i="28"/>
  <c r="O126" i="28"/>
  <c r="N126" i="28"/>
  <c r="F127" i="28"/>
  <c r="O127" i="28" l="1"/>
  <c r="N127" i="28"/>
  <c r="F128" i="28"/>
  <c r="Q126" i="28"/>
  <c r="R126" i="28"/>
  <c r="S126" i="28"/>
  <c r="T126" i="28"/>
  <c r="P126" i="28"/>
  <c r="O128" i="28" l="1"/>
  <c r="N128" i="28"/>
  <c r="F129" i="28"/>
  <c r="S127" i="28"/>
  <c r="R127" i="28"/>
  <c r="T127" i="28"/>
  <c r="P127" i="28"/>
  <c r="Q127" i="28"/>
  <c r="O129" i="28" l="1"/>
  <c r="N129" i="28"/>
  <c r="F130" i="28"/>
  <c r="T128" i="28"/>
  <c r="P128" i="28"/>
  <c r="S128" i="28"/>
  <c r="R128" i="28"/>
  <c r="Q128" i="28"/>
  <c r="O130" i="28" l="1"/>
  <c r="N130" i="28"/>
  <c r="F131" i="28"/>
  <c r="R129" i="28"/>
  <c r="Q129" i="28"/>
  <c r="T129" i="28"/>
  <c r="P129" i="28"/>
  <c r="S129" i="28"/>
  <c r="O131" i="28" l="1"/>
  <c r="N131" i="28"/>
  <c r="F132" i="28"/>
  <c r="T130" i="28"/>
  <c r="R130" i="28"/>
  <c r="P130" i="28"/>
  <c r="Q130" i="28"/>
  <c r="S130" i="28"/>
  <c r="O132" i="28" l="1"/>
  <c r="N132" i="28"/>
  <c r="F133" i="28"/>
  <c r="R131" i="28"/>
  <c r="S131" i="28"/>
  <c r="P131" i="28"/>
  <c r="T131" i="28"/>
  <c r="Q131" i="28"/>
  <c r="O133" i="28" l="1"/>
  <c r="N133" i="28"/>
  <c r="F134" i="28"/>
  <c r="Q132" i="28"/>
  <c r="S132" i="28"/>
  <c r="T132" i="28"/>
  <c r="P132" i="28"/>
  <c r="R132" i="28"/>
  <c r="O134" i="28" l="1"/>
  <c r="N134" i="28"/>
  <c r="F135" i="28"/>
  <c r="S133" i="28"/>
  <c r="R133" i="28"/>
  <c r="P133" i="28"/>
  <c r="T133" i="28"/>
  <c r="Q133" i="28"/>
  <c r="O135" i="28" l="1"/>
  <c r="N135" i="28"/>
  <c r="F136" i="28"/>
  <c r="Q134" i="28"/>
  <c r="S134" i="28"/>
  <c r="T134" i="28"/>
  <c r="P134" i="28"/>
  <c r="R134" i="28"/>
  <c r="O136" i="28" l="1"/>
  <c r="N136" i="28"/>
  <c r="F137" i="28"/>
  <c r="Q135" i="28"/>
  <c r="R135" i="28"/>
  <c r="P135" i="28"/>
  <c r="T135" i="28"/>
  <c r="S135" i="28"/>
  <c r="O137" i="28" l="1"/>
  <c r="N137" i="28"/>
  <c r="F138" i="28"/>
  <c r="Q136" i="28"/>
  <c r="S136" i="28"/>
  <c r="P136" i="28"/>
  <c r="T136" i="28"/>
  <c r="R136" i="28"/>
  <c r="O138" i="28" l="1"/>
  <c r="N138" i="28"/>
  <c r="F139" i="28"/>
  <c r="Q137" i="28"/>
  <c r="S137" i="28"/>
  <c r="P137" i="28"/>
  <c r="T137" i="28"/>
  <c r="R137" i="28"/>
  <c r="O139" i="28" l="1"/>
  <c r="N139" i="28"/>
  <c r="F140" i="28"/>
  <c r="Q138" i="28"/>
  <c r="R138" i="28"/>
  <c r="P138" i="28"/>
  <c r="T138" i="28"/>
  <c r="S138" i="28"/>
  <c r="O140" i="28" l="1"/>
  <c r="N140" i="28"/>
  <c r="F141" i="28"/>
  <c r="P139" i="28"/>
  <c r="Q139" i="28"/>
  <c r="R139" i="28"/>
  <c r="T139" i="28"/>
  <c r="S139" i="28"/>
  <c r="O141" i="28" l="1"/>
  <c r="N141" i="28"/>
  <c r="F142" i="28"/>
  <c r="S140" i="28"/>
  <c r="R140" i="28"/>
  <c r="T140" i="28"/>
  <c r="P140" i="28"/>
  <c r="Q140" i="28"/>
  <c r="O142" i="28" l="1"/>
  <c r="N142" i="28"/>
  <c r="F143" i="28"/>
  <c r="P141" i="28"/>
  <c r="Q141" i="28"/>
  <c r="T141" i="28"/>
  <c r="S141" i="28"/>
  <c r="R141" i="28"/>
  <c r="O143" i="28" l="1"/>
  <c r="N143" i="28"/>
  <c r="F144" i="28"/>
  <c r="S142" i="28"/>
  <c r="R142" i="28"/>
  <c r="P142" i="28"/>
  <c r="T142" i="28"/>
  <c r="Q142" i="28"/>
  <c r="F145" i="28" l="1"/>
  <c r="N144" i="28"/>
  <c r="O144" i="28"/>
  <c r="S143" i="28"/>
  <c r="T143" i="28"/>
  <c r="P143" i="28"/>
  <c r="Q143" i="28"/>
  <c r="R143" i="28"/>
  <c r="P144" i="28" l="1"/>
  <c r="R144" i="28"/>
  <c r="Q144" i="28"/>
  <c r="S144" i="28"/>
  <c r="T144" i="28"/>
  <c r="O145" i="28"/>
  <c r="N145" i="28"/>
  <c r="F146" i="28"/>
  <c r="F147" i="28" l="1"/>
  <c r="N146" i="28"/>
  <c r="O146" i="28"/>
  <c r="P145" i="28"/>
  <c r="R145" i="28"/>
  <c r="Q145" i="28"/>
  <c r="S145" i="28"/>
  <c r="T145" i="28"/>
  <c r="R146" i="28" l="1"/>
  <c r="S146" i="28"/>
  <c r="T146" i="28"/>
  <c r="Q146" i="28"/>
  <c r="P146" i="28"/>
  <c r="F148" i="28"/>
  <c r="N147" i="28"/>
  <c r="O147" i="28"/>
  <c r="S147" i="28" l="1"/>
  <c r="T147" i="28"/>
  <c r="R147" i="28"/>
  <c r="Q147" i="28"/>
  <c r="P147" i="28"/>
  <c r="F149" i="28"/>
  <c r="O148" i="28"/>
  <c r="N148" i="28"/>
  <c r="T148" i="28" l="1"/>
  <c r="P148" i="28"/>
  <c r="S148" i="28"/>
  <c r="R148" i="28"/>
  <c r="Q148" i="28"/>
  <c r="O149" i="28"/>
  <c r="F150" i="28"/>
  <c r="N149" i="28"/>
  <c r="F151" i="28" l="1"/>
  <c r="N150" i="28"/>
  <c r="O150" i="28"/>
  <c r="T149" i="28"/>
  <c r="P149" i="28"/>
  <c r="Q149" i="28"/>
  <c r="R149" i="28"/>
  <c r="S149" i="28"/>
  <c r="R150" i="28" l="1"/>
  <c r="S150" i="28"/>
  <c r="P150" i="28"/>
  <c r="Q150" i="28"/>
  <c r="T150" i="28"/>
  <c r="O151" i="28"/>
  <c r="N151" i="28"/>
  <c r="F152" i="28"/>
  <c r="O152" i="28" l="1"/>
  <c r="N152" i="28"/>
  <c r="F153" i="28"/>
  <c r="S151" i="28"/>
  <c r="R151" i="28"/>
  <c r="Q151" i="28"/>
  <c r="T151" i="28"/>
  <c r="P151" i="28"/>
  <c r="O153" i="28" l="1"/>
  <c r="F154" i="28"/>
  <c r="N153" i="28"/>
  <c r="T152" i="28"/>
  <c r="P152" i="28"/>
  <c r="Q152" i="28"/>
  <c r="S152" i="28"/>
  <c r="R152" i="28"/>
  <c r="F155" i="28" l="1"/>
  <c r="N154" i="28"/>
  <c r="O154" i="28"/>
  <c r="T153" i="28"/>
  <c r="P153" i="28"/>
  <c r="Q153" i="28"/>
  <c r="R153" i="28"/>
  <c r="S153" i="28"/>
  <c r="S154" i="28" l="1"/>
  <c r="P154" i="28"/>
  <c r="Q154" i="28"/>
  <c r="T154" i="28"/>
  <c r="R154" i="28"/>
  <c r="O155" i="28"/>
  <c r="F156" i="28"/>
  <c r="N155" i="28"/>
  <c r="O156" i="28" l="1"/>
  <c r="N156" i="28"/>
  <c r="F157" i="28"/>
  <c r="R155" i="28"/>
  <c r="P155" i="28"/>
  <c r="Q155" i="28"/>
  <c r="S155" i="28"/>
  <c r="T155" i="28"/>
  <c r="F158" i="28" l="1"/>
  <c r="O157" i="28"/>
  <c r="N157" i="28"/>
  <c r="R156" i="28"/>
  <c r="P156" i="28"/>
  <c r="S156" i="28"/>
  <c r="T156" i="28"/>
  <c r="Q156" i="28"/>
  <c r="R157" i="28" l="1"/>
  <c r="P157" i="28"/>
  <c r="S157" i="28"/>
  <c r="T157" i="28"/>
  <c r="Q157" i="28"/>
  <c r="N158" i="28"/>
  <c r="F159" i="28"/>
  <c r="O158" i="28"/>
  <c r="T158" i="28" l="1"/>
  <c r="Q158" i="28"/>
  <c r="R158" i="28"/>
  <c r="S158" i="28"/>
  <c r="P158" i="28"/>
  <c r="O159" i="28"/>
  <c r="F160" i="28"/>
  <c r="N159" i="28"/>
  <c r="O160" i="28" l="1"/>
  <c r="N160" i="28"/>
  <c r="F161" i="28"/>
  <c r="T159" i="28"/>
  <c r="Q159" i="28"/>
  <c r="S159" i="28"/>
  <c r="P159" i="28"/>
  <c r="R159" i="28"/>
  <c r="O161" i="28" l="1"/>
  <c r="F162" i="28"/>
  <c r="N161" i="28"/>
  <c r="S160" i="28"/>
  <c r="T160" i="28"/>
  <c r="P160" i="28"/>
  <c r="Q160" i="28"/>
  <c r="R160" i="28"/>
  <c r="F163" i="28" l="1"/>
  <c r="O162" i="28"/>
  <c r="N162" i="28"/>
  <c r="T161" i="28"/>
  <c r="P161" i="28"/>
  <c r="Q161" i="28"/>
  <c r="R161" i="28"/>
  <c r="S161" i="28"/>
  <c r="T162" i="28" l="1"/>
  <c r="P162" i="28"/>
  <c r="Q162" i="28"/>
  <c r="R162" i="28"/>
  <c r="S162" i="28"/>
  <c r="N163" i="28"/>
  <c r="O163" i="28"/>
  <c r="F164" i="28"/>
  <c r="F165" i="28" l="1"/>
  <c r="N164" i="28"/>
  <c r="O164" i="28"/>
  <c r="P163" i="28"/>
  <c r="R163" i="28"/>
  <c r="Q163" i="28"/>
  <c r="T163" i="28"/>
  <c r="S163" i="28"/>
  <c r="P164" i="28" l="1"/>
  <c r="Q164" i="28"/>
  <c r="S164" i="28"/>
  <c r="R164" i="28"/>
  <c r="T164" i="28"/>
  <c r="O165" i="28"/>
  <c r="F166" i="28"/>
  <c r="N165" i="28"/>
  <c r="F167" i="28" l="1"/>
  <c r="O166" i="28"/>
  <c r="N166" i="28"/>
  <c r="S165" i="28"/>
  <c r="R165" i="28"/>
  <c r="T165" i="28"/>
  <c r="P165" i="28"/>
  <c r="Q165" i="28"/>
  <c r="R166" i="28" l="1"/>
  <c r="S166" i="28"/>
  <c r="T166" i="28"/>
  <c r="Q166" i="28"/>
  <c r="P166" i="28"/>
  <c r="F168" i="28"/>
  <c r="O167" i="28"/>
  <c r="N167" i="28"/>
  <c r="R167" i="28" l="1"/>
  <c r="Q167" i="28"/>
  <c r="P167" i="28"/>
  <c r="S167" i="28"/>
  <c r="T167" i="28"/>
  <c r="F169" i="28"/>
  <c r="O168" i="28"/>
  <c r="N168" i="28"/>
  <c r="R168" i="28" l="1"/>
  <c r="S168" i="28"/>
  <c r="P168" i="28"/>
  <c r="Q168" i="28"/>
  <c r="T168" i="28"/>
  <c r="F170" i="28"/>
  <c r="O169" i="28"/>
  <c r="N169" i="28"/>
  <c r="R169" i="28" l="1"/>
  <c r="S169" i="28"/>
  <c r="T169" i="28"/>
  <c r="Q169" i="28"/>
  <c r="P169" i="28"/>
  <c r="F171" i="28"/>
  <c r="O170" i="28"/>
  <c r="N170" i="28"/>
  <c r="R170" i="28" l="1"/>
  <c r="P170" i="28"/>
  <c r="T170" i="28"/>
  <c r="S170" i="28"/>
  <c r="Q170" i="28"/>
  <c r="O171" i="28"/>
  <c r="F172" i="28"/>
  <c r="N171" i="28"/>
  <c r="O172" i="28" l="1"/>
  <c r="F173" i="28"/>
  <c r="N172" i="28"/>
  <c r="Q171" i="28"/>
  <c r="R171" i="28"/>
  <c r="P171" i="28"/>
  <c r="T171" i="28"/>
  <c r="S171" i="28"/>
  <c r="F174" i="28" l="1"/>
  <c r="O173" i="28"/>
  <c r="N173" i="28"/>
  <c r="Q172" i="28"/>
  <c r="S172" i="28"/>
  <c r="P172" i="28"/>
  <c r="R172" i="28"/>
  <c r="T172" i="28"/>
  <c r="S173" i="28" l="1"/>
  <c r="Q173" i="28"/>
  <c r="T173" i="28"/>
  <c r="R173" i="28"/>
  <c r="P173" i="28"/>
  <c r="O174" i="28"/>
  <c r="F175" i="28"/>
  <c r="N174" i="28"/>
  <c r="O175" i="28" l="1"/>
  <c r="F176" i="28"/>
  <c r="N175" i="28"/>
  <c r="S174" i="28"/>
  <c r="P174" i="28"/>
  <c r="T174" i="28"/>
  <c r="Q174" i="28"/>
  <c r="R174" i="28"/>
  <c r="O176" i="28" l="1"/>
  <c r="F177" i="28"/>
  <c r="N176" i="28"/>
  <c r="P175" i="28"/>
  <c r="T175" i="28"/>
  <c r="S175" i="28"/>
  <c r="Q175" i="28"/>
  <c r="R175" i="28"/>
  <c r="F178" i="28" l="1"/>
  <c r="O177" i="28"/>
  <c r="N177" i="28"/>
  <c r="R176" i="28"/>
  <c r="S176" i="28"/>
  <c r="T176" i="28"/>
  <c r="Q176" i="28"/>
  <c r="P176" i="28"/>
  <c r="R177" i="28" l="1"/>
  <c r="T177" i="28"/>
  <c r="P177" i="28"/>
  <c r="S177" i="28"/>
  <c r="Q177" i="28"/>
  <c r="O178" i="28"/>
  <c r="F179" i="28"/>
  <c r="N178" i="28"/>
  <c r="O179" i="28" l="1"/>
  <c r="F180" i="28"/>
  <c r="N179" i="28"/>
  <c r="P178" i="28"/>
  <c r="S178" i="28"/>
  <c r="R178" i="28"/>
  <c r="Q178" i="28"/>
  <c r="T178" i="28"/>
  <c r="F181" i="28" l="1"/>
  <c r="O180" i="28"/>
  <c r="N180" i="28"/>
  <c r="R179" i="28"/>
  <c r="P179" i="28"/>
  <c r="T179" i="28"/>
  <c r="Q179" i="28"/>
  <c r="S179" i="28"/>
  <c r="R180" i="28" l="1"/>
  <c r="P180" i="28"/>
  <c r="T180" i="28"/>
  <c r="Q180" i="28"/>
  <c r="S180" i="28"/>
  <c r="F182" i="28"/>
  <c r="O181" i="28"/>
  <c r="N181" i="28"/>
  <c r="T181" i="28" l="1"/>
  <c r="S181" i="28"/>
  <c r="Q181" i="28"/>
  <c r="R181" i="28"/>
  <c r="P181" i="28"/>
  <c r="F183" i="28"/>
  <c r="O182" i="28"/>
  <c r="N182" i="28"/>
  <c r="T182" i="28" l="1"/>
  <c r="R182" i="28"/>
  <c r="Q182" i="28"/>
  <c r="S182" i="28"/>
  <c r="P182" i="28"/>
  <c r="F184" i="28"/>
  <c r="O183" i="28"/>
  <c r="N183" i="28"/>
  <c r="P183" i="28" l="1"/>
  <c r="S183" i="28"/>
  <c r="R183" i="28"/>
  <c r="T183" i="28"/>
  <c r="Q183" i="28"/>
  <c r="F185" i="28"/>
  <c r="N184" i="28"/>
  <c r="O184" i="28"/>
  <c r="P184" i="28" l="1"/>
  <c r="T184" i="28"/>
  <c r="S184" i="28"/>
  <c r="R184" i="28"/>
  <c r="Q184" i="28"/>
  <c r="F186" i="28"/>
  <c r="O185" i="28"/>
  <c r="N185" i="28"/>
  <c r="T185" i="28" l="1"/>
  <c r="S185" i="28"/>
  <c r="R185" i="28"/>
  <c r="Q185" i="28"/>
  <c r="P185" i="28"/>
  <c r="O186" i="28"/>
  <c r="F187" i="28"/>
  <c r="N186" i="28"/>
  <c r="F188" i="28" l="1"/>
  <c r="N187" i="28"/>
  <c r="O187" i="28"/>
  <c r="Q186" i="28"/>
  <c r="S186" i="28"/>
  <c r="R186" i="28"/>
  <c r="P186" i="28"/>
  <c r="T186" i="28"/>
  <c r="S187" i="28" l="1"/>
  <c r="P187" i="28"/>
  <c r="T187" i="28"/>
  <c r="R187" i="28"/>
  <c r="Q187" i="28"/>
  <c r="F189" i="28"/>
  <c r="N188" i="28"/>
  <c r="O188" i="28"/>
  <c r="S188" i="28" l="1"/>
  <c r="R188" i="28"/>
  <c r="P188" i="28"/>
  <c r="Q188" i="28"/>
  <c r="T188" i="28"/>
  <c r="F190" i="28"/>
  <c r="O189" i="28"/>
  <c r="N189" i="28"/>
  <c r="F191" i="28" l="1"/>
  <c r="N190" i="28"/>
  <c r="O190" i="28"/>
  <c r="S189" i="28"/>
  <c r="Q189" i="28"/>
  <c r="R189" i="28"/>
  <c r="P189" i="28"/>
  <c r="T189" i="28"/>
  <c r="R190" i="28" l="1"/>
  <c r="Q190" i="28"/>
  <c r="S190" i="28"/>
  <c r="T190" i="28"/>
  <c r="P190" i="28"/>
  <c r="O191" i="28"/>
  <c r="N191" i="28"/>
  <c r="F192" i="28"/>
  <c r="O192" i="28" l="1"/>
  <c r="N192" i="28"/>
  <c r="F193" i="28"/>
  <c r="P191" i="28"/>
  <c r="S191" i="28"/>
  <c r="R191" i="28"/>
  <c r="T191" i="28"/>
  <c r="Q191" i="28"/>
  <c r="F194" i="28" l="1"/>
  <c r="O193" i="28"/>
  <c r="N193" i="28"/>
  <c r="R192" i="28"/>
  <c r="Q192" i="28"/>
  <c r="S192" i="28"/>
  <c r="T192" i="28"/>
  <c r="P192" i="28"/>
  <c r="R193" i="28" l="1"/>
  <c r="Q193" i="28"/>
  <c r="S193" i="28"/>
  <c r="P193" i="28"/>
  <c r="T193" i="28"/>
  <c r="F195" i="28"/>
  <c r="N194" i="28"/>
  <c r="O194" i="28"/>
  <c r="R194" i="28" l="1"/>
  <c r="S194" i="28"/>
  <c r="Q194" i="28"/>
  <c r="P194" i="28"/>
  <c r="T194" i="28"/>
  <c r="O195" i="28"/>
  <c r="N195" i="28"/>
  <c r="F196" i="28"/>
  <c r="F197" i="28" l="1"/>
  <c r="N196" i="28"/>
  <c r="O196" i="28"/>
  <c r="T195" i="28"/>
  <c r="R195" i="28"/>
  <c r="Q195" i="28"/>
  <c r="P195" i="28"/>
  <c r="S195" i="28"/>
  <c r="P196" i="28" l="1"/>
  <c r="T196" i="28"/>
  <c r="S196" i="28"/>
  <c r="R196" i="28"/>
  <c r="Q196" i="28"/>
  <c r="F198" i="28"/>
  <c r="O197" i="28"/>
  <c r="N197" i="28"/>
  <c r="P197" i="28" l="1"/>
  <c r="Q197" i="28"/>
  <c r="S197" i="28"/>
  <c r="R197" i="28"/>
  <c r="T197" i="28"/>
  <c r="F199" i="28"/>
  <c r="O198" i="28"/>
  <c r="N198" i="28"/>
  <c r="P198" i="28" l="1"/>
  <c r="Q198" i="28"/>
  <c r="R198" i="28"/>
  <c r="S198" i="28"/>
  <c r="T198" i="28"/>
  <c r="O199" i="28"/>
  <c r="F200" i="28"/>
  <c r="N199" i="28"/>
  <c r="F201" i="28" l="1"/>
  <c r="O200" i="28"/>
  <c r="N200" i="28"/>
  <c r="R199" i="28"/>
  <c r="P199" i="28"/>
  <c r="Q199" i="28"/>
  <c r="S199" i="28"/>
  <c r="T199" i="28"/>
  <c r="Q200" i="28" l="1"/>
  <c r="T200" i="28"/>
  <c r="R200" i="28"/>
  <c r="S200" i="28"/>
  <c r="P200" i="28"/>
  <c r="F202" i="28"/>
  <c r="O201" i="28"/>
  <c r="N201" i="28"/>
  <c r="S201" i="28" l="1"/>
  <c r="P201" i="28"/>
  <c r="R201" i="28"/>
  <c r="Q201" i="28"/>
  <c r="T201" i="28"/>
  <c r="F203" i="28"/>
  <c r="O202" i="28"/>
  <c r="N202" i="28"/>
  <c r="R202" i="28" l="1"/>
  <c r="T202" i="28"/>
  <c r="S202" i="28"/>
  <c r="P202" i="28"/>
  <c r="Q202" i="28"/>
  <c r="O203" i="28"/>
  <c r="F204" i="28"/>
  <c r="N203" i="28"/>
  <c r="N204" i="28" l="1"/>
  <c r="O204" i="28"/>
  <c r="F205" i="28"/>
  <c r="R203" i="28"/>
  <c r="P203" i="28"/>
  <c r="S203" i="28"/>
  <c r="Q203" i="28"/>
  <c r="T203" i="28"/>
  <c r="F206" i="28" l="1"/>
  <c r="O205" i="28"/>
  <c r="N205" i="28"/>
  <c r="S204" i="28"/>
  <c r="P204" i="28"/>
  <c r="R204" i="28"/>
  <c r="Q204" i="28"/>
  <c r="T204" i="28"/>
  <c r="Q205" i="28" l="1"/>
  <c r="T205" i="28"/>
  <c r="R205" i="28"/>
  <c r="S205" i="28"/>
  <c r="P205" i="28"/>
  <c r="F207" i="28"/>
  <c r="O206" i="28"/>
  <c r="N206" i="28"/>
  <c r="R206" i="28" l="1"/>
  <c r="T206" i="28"/>
  <c r="S206" i="28"/>
  <c r="P206" i="28"/>
  <c r="Q206" i="28"/>
  <c r="F208" i="28"/>
  <c r="O207" i="28"/>
  <c r="N207" i="28"/>
  <c r="S207" i="28" l="1"/>
  <c r="T207" i="28"/>
  <c r="R207" i="28"/>
  <c r="Q207" i="28"/>
  <c r="P207" i="28"/>
  <c r="O208" i="28"/>
  <c r="F209" i="28"/>
  <c r="N208" i="28"/>
  <c r="N209" i="28" l="1"/>
  <c r="F210" i="28"/>
  <c r="O209" i="28"/>
  <c r="S208" i="28"/>
  <c r="R208" i="28"/>
  <c r="T208" i="28"/>
  <c r="P208" i="28"/>
  <c r="Q208" i="28"/>
  <c r="N210" i="28" l="1"/>
  <c r="O210" i="28"/>
  <c r="F211" i="28"/>
  <c r="Q209" i="28"/>
  <c r="S209" i="28"/>
  <c r="T209" i="28"/>
  <c r="P209" i="28"/>
  <c r="R209" i="28"/>
  <c r="R210" i="28" l="1"/>
  <c r="T210" i="28"/>
  <c r="S210" i="28"/>
  <c r="P210" i="28"/>
  <c r="Q210" i="28"/>
  <c r="F212" i="28"/>
  <c r="O211" i="28"/>
  <c r="N211" i="28"/>
  <c r="R211" i="28" l="1"/>
  <c r="P211" i="28"/>
  <c r="S211" i="28"/>
  <c r="Q211" i="28"/>
  <c r="T211" i="28"/>
  <c r="F213" i="28"/>
  <c r="O212" i="28"/>
  <c r="N212" i="28"/>
  <c r="Q212" i="28" l="1"/>
  <c r="T212" i="28"/>
  <c r="R212" i="28"/>
  <c r="S212" i="28"/>
  <c r="P212" i="28"/>
  <c r="O213" i="28"/>
  <c r="F214" i="28"/>
  <c r="N213" i="28"/>
  <c r="N214" i="28" l="1"/>
  <c r="O214" i="28"/>
  <c r="F215" i="28"/>
  <c r="Q213" i="28"/>
  <c r="R213" i="28"/>
  <c r="T213" i="28"/>
  <c r="P213" i="28"/>
  <c r="S213" i="28"/>
  <c r="R214" i="28" l="1"/>
  <c r="T214" i="28"/>
  <c r="S214" i="28"/>
  <c r="P214" i="28"/>
  <c r="Q214" i="28"/>
  <c r="O215" i="28"/>
  <c r="F216" i="28"/>
  <c r="N215" i="28"/>
  <c r="N216" i="28" l="1"/>
  <c r="F217" i="28"/>
  <c r="O216" i="28"/>
  <c r="Q215" i="28"/>
  <c r="R215" i="28"/>
  <c r="P215" i="28"/>
  <c r="T215" i="28"/>
  <c r="S215" i="28"/>
  <c r="N217" i="28" l="1"/>
  <c r="O217" i="28"/>
  <c r="F218" i="28"/>
  <c r="Q216" i="28"/>
  <c r="R216" i="28"/>
  <c r="T216" i="28"/>
  <c r="P216" i="28"/>
  <c r="S216" i="28"/>
  <c r="R217" i="28" l="1"/>
  <c r="T217" i="28"/>
  <c r="Q217" i="28"/>
  <c r="S217" i="28"/>
  <c r="P217" i="28"/>
  <c r="O218" i="28"/>
  <c r="F219" i="28"/>
  <c r="N218" i="28"/>
  <c r="N219" i="28" l="1"/>
  <c r="F220" i="28"/>
  <c r="O219" i="28"/>
  <c r="R218" i="28"/>
  <c r="Q218" i="28"/>
  <c r="T218" i="28"/>
  <c r="P218" i="28"/>
  <c r="S218" i="28"/>
  <c r="N220" i="28" l="1"/>
  <c r="F221" i="28"/>
  <c r="O220" i="28"/>
  <c r="Q219" i="28"/>
  <c r="S219" i="28"/>
  <c r="T219" i="28"/>
  <c r="P219" i="28"/>
  <c r="R219" i="28"/>
  <c r="N221" i="28" l="1"/>
  <c r="O221" i="28"/>
  <c r="F222" i="28"/>
  <c r="S220" i="28"/>
  <c r="Q220" i="28"/>
  <c r="T220" i="28"/>
  <c r="P220" i="28"/>
  <c r="R220" i="28"/>
  <c r="S221" i="28" l="1"/>
  <c r="T221" i="28"/>
  <c r="R221" i="28"/>
  <c r="Q221" i="28"/>
  <c r="P221" i="28"/>
  <c r="O222" i="28"/>
  <c r="F223" i="28"/>
  <c r="N222" i="28"/>
  <c r="N223" i="28" l="1"/>
  <c r="O223" i="28"/>
  <c r="F224" i="28"/>
  <c r="S222" i="28"/>
  <c r="Q222" i="28"/>
  <c r="T222" i="28"/>
  <c r="P222" i="28"/>
  <c r="R222" i="28"/>
  <c r="S223" i="28" l="1"/>
  <c r="T223" i="28"/>
  <c r="R223" i="28"/>
  <c r="Q223" i="28"/>
  <c r="P223" i="28"/>
  <c r="F225" i="28"/>
  <c r="O224" i="28"/>
  <c r="N224" i="28"/>
  <c r="P224" i="28" l="1"/>
  <c r="T224" i="28"/>
  <c r="S224" i="28"/>
  <c r="Q224" i="28"/>
  <c r="R224" i="28"/>
  <c r="F226" i="28"/>
  <c r="O225" i="28"/>
  <c r="N225" i="28"/>
  <c r="R225" i="28" l="1"/>
  <c r="P225" i="28"/>
  <c r="S225" i="28"/>
  <c r="Q225" i="28"/>
  <c r="T225" i="28"/>
  <c r="F227" i="28"/>
  <c r="O226" i="28"/>
  <c r="N226" i="28"/>
  <c r="S226" i="28" l="1"/>
  <c r="P226" i="28"/>
  <c r="Q226" i="28"/>
  <c r="T226" i="28"/>
  <c r="R226" i="28"/>
  <c r="O227" i="28"/>
  <c r="F228" i="28"/>
  <c r="N227" i="28"/>
  <c r="N228" i="28" l="1"/>
  <c r="O228" i="28"/>
  <c r="F229" i="28"/>
  <c r="Q227" i="28"/>
  <c r="R227" i="28"/>
  <c r="T227" i="28"/>
  <c r="P227" i="28"/>
  <c r="S227" i="28"/>
  <c r="R228" i="28" l="1"/>
  <c r="T228" i="28"/>
  <c r="S228" i="28"/>
  <c r="Q228" i="28"/>
  <c r="P228" i="28"/>
  <c r="F230" i="28"/>
  <c r="O229" i="28"/>
  <c r="N229" i="28"/>
  <c r="S229" i="28" l="1"/>
  <c r="T229" i="28"/>
  <c r="Q229" i="28"/>
  <c r="P229" i="28"/>
  <c r="R229" i="28"/>
  <c r="O230" i="28"/>
  <c r="F231" i="28"/>
  <c r="N230" i="28"/>
  <c r="N231" i="28" l="1"/>
  <c r="F232" i="28"/>
  <c r="O231" i="28"/>
  <c r="S230" i="28"/>
  <c r="R230" i="28"/>
  <c r="T230" i="28"/>
  <c r="P230" i="28"/>
  <c r="Q230" i="28"/>
  <c r="N232" i="28" l="1"/>
  <c r="F233" i="28"/>
  <c r="O232" i="28"/>
  <c r="Q231" i="28"/>
  <c r="R231" i="28"/>
  <c r="T231" i="28"/>
  <c r="P231" i="28"/>
  <c r="S231" i="28"/>
  <c r="N233" i="28" l="1"/>
  <c r="O233" i="28"/>
  <c r="F234" i="28"/>
  <c r="Q232" i="28"/>
  <c r="R232" i="28"/>
  <c r="P232" i="28"/>
  <c r="T232" i="28"/>
  <c r="S232" i="28"/>
  <c r="S233" i="28" l="1"/>
  <c r="P233" i="28"/>
  <c r="R233" i="28"/>
  <c r="Q233" i="28"/>
  <c r="T233" i="28"/>
  <c r="F235" i="28"/>
  <c r="O234" i="28"/>
  <c r="N234" i="28"/>
  <c r="S234" i="28" l="1"/>
  <c r="T234" i="28"/>
  <c r="R234" i="28"/>
  <c r="P234" i="28"/>
  <c r="Q234" i="28"/>
  <c r="O235" i="28"/>
  <c r="F236" i="28"/>
  <c r="N235" i="28"/>
  <c r="N236" i="28" l="1"/>
  <c r="O236" i="28"/>
  <c r="F237" i="28"/>
  <c r="Q235" i="28"/>
  <c r="P235" i="28"/>
  <c r="R235" i="28"/>
  <c r="S235" i="28"/>
  <c r="T235" i="28"/>
  <c r="S236" i="28" l="1"/>
  <c r="P236" i="28"/>
  <c r="R236" i="28"/>
  <c r="Q236" i="28"/>
  <c r="T236" i="28"/>
  <c r="F238" i="28"/>
  <c r="O237" i="28"/>
  <c r="N237" i="28"/>
  <c r="R237" i="28" l="1"/>
  <c r="T237" i="28"/>
  <c r="S237" i="28"/>
  <c r="Q237" i="28"/>
  <c r="P237" i="28"/>
  <c r="F239" i="28"/>
  <c r="O238" i="28"/>
  <c r="N238" i="28"/>
  <c r="R238" i="28" l="1"/>
  <c r="T238" i="28"/>
  <c r="S238" i="28"/>
  <c r="P238" i="28"/>
  <c r="Q238" i="28"/>
  <c r="F240" i="28"/>
  <c r="O239" i="28"/>
  <c r="N239" i="28"/>
  <c r="P239" i="28" l="1"/>
  <c r="S239" i="28"/>
  <c r="T239" i="28"/>
  <c r="Q239" i="28"/>
  <c r="R239" i="28"/>
  <c r="F241" i="28"/>
  <c r="O240" i="28"/>
  <c r="N240" i="28"/>
  <c r="S240" i="28" l="1"/>
  <c r="T240" i="28"/>
  <c r="R240" i="28"/>
  <c r="Q240" i="28"/>
  <c r="P240" i="28"/>
  <c r="F242" i="28"/>
  <c r="O241" i="28"/>
  <c r="N241" i="28"/>
  <c r="R241" i="28" l="1"/>
  <c r="T241" i="28"/>
  <c r="S241" i="28"/>
  <c r="Q241" i="28"/>
  <c r="P241" i="28"/>
  <c r="F243" i="28"/>
  <c r="O242" i="28"/>
  <c r="N242" i="28"/>
  <c r="Q242" i="28" l="1"/>
  <c r="R242" i="28"/>
  <c r="P242" i="28"/>
  <c r="S242" i="28"/>
  <c r="T242" i="28"/>
  <c r="F244" i="28"/>
  <c r="O243" i="28"/>
  <c r="N243" i="28"/>
  <c r="S243" i="28" l="1"/>
  <c r="P243" i="28"/>
  <c r="R243" i="28"/>
  <c r="Q243" i="28"/>
  <c r="T243" i="28"/>
  <c r="O244" i="28"/>
  <c r="F245" i="28"/>
  <c r="N244" i="28"/>
  <c r="N245" i="28" l="1"/>
  <c r="O245" i="28"/>
  <c r="F246" i="28"/>
  <c r="Q244" i="28"/>
  <c r="R244" i="28"/>
  <c r="P244" i="28"/>
  <c r="T244" i="28"/>
  <c r="S244" i="28"/>
  <c r="R245" i="28" l="1"/>
  <c r="T245" i="28"/>
  <c r="S245" i="28"/>
  <c r="Q245" i="28"/>
  <c r="P245" i="28"/>
  <c r="F247" i="28"/>
  <c r="O246" i="28"/>
  <c r="N246" i="28"/>
  <c r="S246" i="28" l="1"/>
  <c r="T246" i="28"/>
  <c r="R246" i="28"/>
  <c r="P246" i="28"/>
  <c r="Q246" i="28"/>
  <c r="F248" i="28"/>
  <c r="O247" i="28"/>
  <c r="N247" i="28"/>
  <c r="R247" i="28" l="1"/>
  <c r="P247" i="28"/>
  <c r="Q247" i="28"/>
  <c r="S247" i="28"/>
  <c r="T247" i="28"/>
  <c r="F249" i="28"/>
  <c r="O248" i="28"/>
  <c r="N248" i="28"/>
  <c r="S248" i="28" l="1"/>
  <c r="P248" i="28"/>
  <c r="R248" i="28"/>
  <c r="Q248" i="28"/>
  <c r="T248" i="28"/>
  <c r="F250" i="28"/>
  <c r="O249" i="28"/>
  <c r="N249" i="28"/>
  <c r="P249" i="28" l="1"/>
  <c r="S249" i="28"/>
  <c r="R249" i="28"/>
  <c r="Q249" i="28"/>
  <c r="T249" i="28"/>
  <c r="O250" i="28"/>
  <c r="F251" i="28"/>
  <c r="N250" i="28"/>
  <c r="N251" i="28" l="1"/>
  <c r="F252" i="28"/>
  <c r="O251" i="28"/>
  <c r="S250" i="28"/>
  <c r="Q250" i="28"/>
  <c r="T250" i="28"/>
  <c r="P250" i="28"/>
  <c r="R250" i="28"/>
  <c r="N252" i="28" l="1"/>
  <c r="F253" i="28"/>
  <c r="O252" i="28"/>
  <c r="Q251" i="28"/>
  <c r="S251" i="28"/>
  <c r="T251" i="28"/>
  <c r="P251" i="28"/>
  <c r="R251" i="28"/>
  <c r="N253" i="28" l="1"/>
  <c r="O253" i="28"/>
  <c r="F254" i="28"/>
  <c r="S252" i="28"/>
  <c r="Q252" i="28"/>
  <c r="P252" i="28"/>
  <c r="R252" i="28"/>
  <c r="T252" i="28"/>
  <c r="R253" i="28" l="1"/>
  <c r="T253" i="28"/>
  <c r="Q253" i="28"/>
  <c r="S253" i="28"/>
  <c r="P253" i="28"/>
  <c r="O254" i="28"/>
  <c r="F255" i="28"/>
  <c r="N254" i="28"/>
  <c r="F256" i="28" l="1"/>
  <c r="O255" i="28"/>
  <c r="N255" i="28"/>
  <c r="S254" i="28"/>
  <c r="T254" i="28"/>
  <c r="R254" i="28"/>
  <c r="P254" i="28"/>
  <c r="Q254" i="28"/>
  <c r="P255" i="28" l="1"/>
  <c r="T255" i="28"/>
  <c r="S255" i="28"/>
  <c r="R255" i="28"/>
  <c r="Q255" i="28"/>
  <c r="F257" i="28"/>
  <c r="O256" i="28"/>
  <c r="N256" i="28"/>
  <c r="Q256" i="28" l="1"/>
  <c r="R256" i="28"/>
  <c r="S256" i="28"/>
  <c r="P256" i="28"/>
  <c r="T256" i="28"/>
  <c r="F258" i="28"/>
  <c r="O257" i="28"/>
  <c r="N257" i="28"/>
  <c r="R257" i="28" l="1"/>
  <c r="P257" i="28"/>
  <c r="S257" i="28"/>
  <c r="Q257" i="28"/>
  <c r="T257" i="28"/>
  <c r="O258" i="28"/>
  <c r="F259" i="28"/>
  <c r="N258" i="28"/>
  <c r="F260" i="28" l="1"/>
  <c r="O259" i="28"/>
  <c r="N259" i="28"/>
  <c r="P258" i="28"/>
  <c r="T258" i="28"/>
  <c r="Q258" i="28"/>
  <c r="R258" i="28"/>
  <c r="S258" i="28"/>
  <c r="T259" i="28" l="1"/>
  <c r="P259" i="28"/>
  <c r="R259" i="28"/>
  <c r="S259" i="28"/>
  <c r="Q259" i="28"/>
  <c r="F261" i="28"/>
  <c r="O260" i="28"/>
  <c r="N260" i="28"/>
  <c r="P260" i="28" l="1"/>
  <c r="S260" i="28"/>
  <c r="Q260" i="28"/>
  <c r="T260" i="28"/>
  <c r="R260" i="28"/>
  <c r="F262" i="28"/>
  <c r="O261" i="28"/>
  <c r="N261" i="28"/>
  <c r="T261" i="28" l="1"/>
  <c r="S261" i="28"/>
  <c r="Q261" i="28"/>
  <c r="R261" i="28"/>
  <c r="P261" i="28"/>
  <c r="F263" i="28"/>
  <c r="O262" i="28"/>
  <c r="N262" i="28"/>
  <c r="P262" i="28" l="1"/>
  <c r="Q262" i="28"/>
  <c r="S262" i="28"/>
  <c r="T262" i="28"/>
  <c r="R262" i="28"/>
  <c r="F264" i="28"/>
  <c r="O263" i="28"/>
  <c r="N263" i="28"/>
  <c r="T263" i="28" l="1"/>
  <c r="P263" i="28"/>
  <c r="S263" i="28"/>
  <c r="Q263" i="28"/>
  <c r="R263" i="28"/>
  <c r="F265" i="28"/>
  <c r="O264" i="28"/>
  <c r="N264" i="28"/>
  <c r="S264" i="28" l="1"/>
  <c r="T264" i="28"/>
  <c r="Q264" i="28"/>
  <c r="P264" i="28"/>
  <c r="R264" i="28"/>
  <c r="F266" i="28"/>
  <c r="O265" i="28"/>
  <c r="N265" i="28"/>
  <c r="R265" i="28" l="1"/>
  <c r="Q265" i="28"/>
  <c r="T265" i="28"/>
  <c r="S265" i="28"/>
  <c r="P265" i="28"/>
  <c r="F267" i="28"/>
  <c r="O266" i="28"/>
  <c r="N266" i="28"/>
  <c r="S266" i="28" l="1"/>
  <c r="R266" i="28"/>
  <c r="P266" i="28"/>
  <c r="T266" i="28"/>
  <c r="Q266" i="28"/>
  <c r="F268" i="28"/>
  <c r="O267" i="28"/>
  <c r="N267" i="28"/>
  <c r="P267" i="28" l="1"/>
  <c r="T267" i="28"/>
  <c r="S267" i="28"/>
  <c r="Q267" i="28"/>
  <c r="R267" i="28"/>
  <c r="O268" i="28"/>
  <c r="F269" i="28"/>
  <c r="N268" i="28"/>
  <c r="N269" i="28" l="1"/>
  <c r="O269" i="28"/>
  <c r="F270" i="28"/>
  <c r="T268" i="28"/>
  <c r="R268" i="28"/>
  <c r="Q268" i="28"/>
  <c r="S268" i="28"/>
  <c r="P268" i="28"/>
  <c r="S269" i="28" l="1"/>
  <c r="R269" i="28"/>
  <c r="P269" i="28"/>
  <c r="T269" i="28"/>
  <c r="Q269" i="28"/>
  <c r="F271" i="28"/>
  <c r="O270" i="28"/>
  <c r="N270" i="28"/>
  <c r="T270" i="28" l="1"/>
  <c r="P270" i="28"/>
  <c r="R270" i="28"/>
  <c r="S270" i="28"/>
  <c r="Q270" i="28"/>
  <c r="N271" i="28"/>
  <c r="O271" i="28"/>
  <c r="F272" i="28"/>
  <c r="F273" i="28" l="1"/>
  <c r="O272" i="28"/>
  <c r="N272" i="28"/>
  <c r="Q271" i="28"/>
  <c r="R271" i="28"/>
  <c r="S271" i="28"/>
  <c r="T271" i="28"/>
  <c r="P271" i="28"/>
  <c r="Q272" i="28" l="1"/>
  <c r="S272" i="28"/>
  <c r="T272" i="28"/>
  <c r="R272" i="28"/>
  <c r="P272" i="28"/>
  <c r="F274" i="28"/>
  <c r="O273" i="28"/>
  <c r="N273" i="28"/>
  <c r="T273" i="28" l="1"/>
  <c r="R273" i="28"/>
  <c r="S273" i="28"/>
  <c r="Q273" i="28"/>
  <c r="P273" i="28"/>
  <c r="F275" i="28"/>
  <c r="O274" i="28"/>
  <c r="N274" i="28"/>
  <c r="Q274" i="28" l="1"/>
  <c r="S274" i="28"/>
  <c r="R274" i="28"/>
  <c r="P274" i="28"/>
  <c r="T274" i="28"/>
  <c r="F276" i="28"/>
  <c r="O275" i="28"/>
  <c r="N275" i="28"/>
  <c r="Q275" i="28" l="1"/>
  <c r="P275" i="28"/>
  <c r="S275" i="28"/>
  <c r="T275" i="28"/>
  <c r="R275" i="28"/>
  <c r="F277" i="28"/>
  <c r="O276" i="28"/>
  <c r="N276" i="28"/>
  <c r="S276" i="28" l="1"/>
  <c r="R276" i="28"/>
  <c r="Q276" i="28"/>
  <c r="T276" i="28"/>
  <c r="P276" i="28"/>
  <c r="F278" i="28"/>
  <c r="O277" i="28"/>
  <c r="N277" i="28"/>
  <c r="S277" i="28" l="1"/>
  <c r="R277" i="28"/>
  <c r="Q277" i="28"/>
  <c r="T277" i="28"/>
  <c r="P277" i="28"/>
  <c r="O278" i="28"/>
  <c r="F279" i="28"/>
  <c r="N278" i="28"/>
  <c r="N279" i="28" l="1"/>
  <c r="O279" i="28"/>
  <c r="F280" i="28"/>
  <c r="R278" i="28"/>
  <c r="S278" i="28"/>
  <c r="P278" i="28"/>
  <c r="Q278" i="28"/>
  <c r="T278" i="28"/>
  <c r="F281" i="28" l="1"/>
  <c r="O280" i="28"/>
  <c r="N280" i="28"/>
  <c r="T279" i="28"/>
  <c r="S279" i="28"/>
  <c r="P279" i="28"/>
  <c r="Q279" i="28"/>
  <c r="R279" i="28"/>
  <c r="S280" i="28" l="1"/>
  <c r="Q280" i="28"/>
  <c r="T280" i="28"/>
  <c r="R280" i="28"/>
  <c r="P280" i="28"/>
  <c r="O281" i="28"/>
  <c r="F282" i="28"/>
  <c r="N281" i="28"/>
  <c r="Q281" i="28" l="1"/>
  <c r="S281" i="28"/>
  <c r="P281" i="28"/>
  <c r="T281" i="28"/>
  <c r="R281" i="28"/>
  <c r="N282" i="28"/>
  <c r="O282" i="28"/>
  <c r="F283" i="28"/>
  <c r="F284" i="28" l="1"/>
  <c r="O283" i="28"/>
  <c r="N283" i="28"/>
  <c r="R282" i="28"/>
  <c r="S282" i="28"/>
  <c r="Q282" i="28"/>
  <c r="T282" i="28"/>
  <c r="P282" i="28"/>
  <c r="S283" i="28" l="1"/>
  <c r="T283" i="28"/>
  <c r="Q283" i="28"/>
  <c r="R283" i="28"/>
  <c r="P283" i="28"/>
  <c r="O284" i="28"/>
  <c r="F285" i="28"/>
  <c r="N284" i="28"/>
  <c r="F286" i="28" l="1"/>
  <c r="O285" i="28"/>
  <c r="N285" i="28"/>
  <c r="R284" i="28"/>
  <c r="P284" i="28"/>
  <c r="Q284" i="28"/>
  <c r="S284" i="28"/>
  <c r="T284" i="28"/>
  <c r="Q285" i="28" l="1"/>
  <c r="S285" i="28"/>
  <c r="R285" i="28"/>
  <c r="T285" i="28"/>
  <c r="P285" i="28"/>
  <c r="N286" i="28"/>
  <c r="O286" i="28"/>
  <c r="F287" i="28"/>
  <c r="Q286" i="28" l="1"/>
  <c r="T286" i="28"/>
  <c r="S286" i="28"/>
  <c r="R286" i="28"/>
  <c r="P286" i="28"/>
  <c r="F288" i="28"/>
  <c r="O287" i="28"/>
  <c r="N287" i="28"/>
  <c r="S287" i="28" l="1"/>
  <c r="P287" i="28"/>
  <c r="R287" i="28"/>
  <c r="T287" i="28"/>
  <c r="Q287" i="28"/>
  <c r="N288" i="28"/>
  <c r="F289" i="28"/>
  <c r="O288" i="28"/>
  <c r="N289" i="28" l="1"/>
  <c r="F290" i="28"/>
  <c r="O289" i="28"/>
  <c r="S288" i="28"/>
  <c r="P288" i="28"/>
  <c r="R288" i="28"/>
  <c r="Q288" i="28"/>
  <c r="T288" i="28"/>
  <c r="R289" i="28" l="1"/>
  <c r="Q289" i="28"/>
  <c r="P289" i="28"/>
  <c r="S289" i="28"/>
  <c r="T289" i="28"/>
  <c r="N290" i="28"/>
  <c r="O290" i="28"/>
  <c r="F291" i="28"/>
  <c r="F292" i="28" l="1"/>
  <c r="O291" i="28"/>
  <c r="N291" i="28"/>
  <c r="T290" i="28"/>
  <c r="Q290" i="28"/>
  <c r="S290" i="28"/>
  <c r="P290" i="28"/>
  <c r="R290" i="28"/>
  <c r="Q291" i="28" l="1"/>
  <c r="R291" i="28"/>
  <c r="P291" i="28"/>
  <c r="T291" i="28"/>
  <c r="S291" i="28"/>
  <c r="N292" i="28"/>
  <c r="O292" i="28"/>
  <c r="F293" i="28"/>
  <c r="F294" i="28" l="1"/>
  <c r="O293" i="28"/>
  <c r="N293" i="28"/>
  <c r="S292" i="28"/>
  <c r="Q292" i="28"/>
  <c r="T292" i="28"/>
  <c r="R292" i="28"/>
  <c r="P292" i="28"/>
  <c r="R293" i="28" l="1"/>
  <c r="P293" i="28"/>
  <c r="S293" i="28"/>
  <c r="Q293" i="28"/>
  <c r="T293" i="28"/>
  <c r="F295" i="28"/>
  <c r="O294" i="28"/>
  <c r="N294" i="28"/>
  <c r="P294" i="28" l="1"/>
  <c r="Q294" i="28"/>
  <c r="R294" i="28"/>
  <c r="T294" i="28"/>
  <c r="S294" i="28"/>
  <c r="F296" i="28"/>
  <c r="O295" i="28"/>
  <c r="N295" i="28"/>
  <c r="R295" i="28" l="1"/>
  <c r="P295" i="28"/>
  <c r="Q295" i="28"/>
  <c r="S295" i="28"/>
  <c r="T295" i="28"/>
  <c r="O296" i="28"/>
  <c r="F297" i="28"/>
  <c r="N296" i="28"/>
  <c r="F298" i="28" l="1"/>
  <c r="O297" i="28"/>
  <c r="N297" i="28"/>
  <c r="P296" i="28"/>
  <c r="T296" i="28"/>
  <c r="R296" i="28"/>
  <c r="Q296" i="28"/>
  <c r="S296" i="28"/>
  <c r="P297" i="28" l="1"/>
  <c r="T297" i="28"/>
  <c r="R297" i="28"/>
  <c r="S297" i="28"/>
  <c r="Q297" i="28"/>
  <c r="F299" i="28"/>
  <c r="O298" i="28"/>
  <c r="N298" i="28"/>
  <c r="R298" i="28" l="1"/>
  <c r="S298" i="28"/>
  <c r="T298" i="28"/>
  <c r="Q298" i="28"/>
  <c r="P298" i="28"/>
  <c r="N299" i="28"/>
  <c r="O299" i="28"/>
  <c r="F300" i="28"/>
  <c r="F301" i="28" l="1"/>
  <c r="O300" i="28"/>
  <c r="N300" i="28"/>
  <c r="S299" i="28"/>
  <c r="P299" i="28"/>
  <c r="R299" i="28"/>
  <c r="Q299" i="28"/>
  <c r="T299" i="28"/>
  <c r="S300" i="28" l="1"/>
  <c r="P300" i="28"/>
  <c r="R300" i="28"/>
  <c r="T300" i="28"/>
  <c r="Q300" i="28"/>
  <c r="N301" i="28"/>
  <c r="O301" i="28"/>
  <c r="F302" i="28"/>
  <c r="F303" i="28" l="1"/>
  <c r="O302" i="28"/>
  <c r="N302" i="28"/>
  <c r="P301" i="28"/>
  <c r="R301" i="28"/>
  <c r="S301" i="28"/>
  <c r="Q301" i="28"/>
  <c r="T301" i="28"/>
  <c r="Q302" i="28" l="1"/>
  <c r="T302" i="28"/>
  <c r="S302" i="28"/>
  <c r="P302" i="28"/>
  <c r="R302" i="28"/>
  <c r="F304" i="28"/>
  <c r="O303" i="28"/>
  <c r="N303" i="28"/>
  <c r="Q303" i="28" l="1"/>
  <c r="S303" i="28"/>
  <c r="T303" i="28"/>
  <c r="R303" i="28"/>
  <c r="P303" i="28"/>
  <c r="F305" i="28"/>
  <c r="O304" i="28"/>
  <c r="N304" i="28"/>
  <c r="R304" i="28" l="1"/>
  <c r="T304" i="28"/>
  <c r="S304" i="28"/>
  <c r="Q304" i="28"/>
  <c r="P304" i="28"/>
  <c r="O305" i="28"/>
  <c r="F306" i="28"/>
  <c r="N305" i="28"/>
  <c r="F307" i="28" l="1"/>
  <c r="O306" i="28"/>
  <c r="N306" i="28"/>
  <c r="S305" i="28"/>
  <c r="T305" i="28"/>
  <c r="R305" i="28"/>
  <c r="Q305" i="28"/>
  <c r="P305" i="28"/>
  <c r="T306" i="28" l="1"/>
  <c r="R306" i="28"/>
  <c r="P306" i="28"/>
  <c r="Q306" i="28"/>
  <c r="S306" i="28"/>
  <c r="F308" i="28"/>
  <c r="O307" i="28"/>
  <c r="N307" i="28"/>
  <c r="R307" i="28" l="1"/>
  <c r="S307" i="28"/>
  <c r="P307" i="28"/>
  <c r="Q307" i="28"/>
  <c r="T307" i="28"/>
  <c r="O308" i="28"/>
  <c r="F309" i="28"/>
  <c r="N308" i="28"/>
  <c r="N309" i="28" l="1"/>
  <c r="O309" i="28"/>
  <c r="F310" i="28"/>
  <c r="Q308" i="28"/>
  <c r="S308" i="28"/>
  <c r="T308" i="28"/>
  <c r="P308" i="28"/>
  <c r="R308" i="28"/>
  <c r="P309" i="28" l="1"/>
  <c r="Q309" i="28"/>
  <c r="T309" i="28"/>
  <c r="S309" i="28"/>
  <c r="R309" i="28"/>
  <c r="O310" i="28"/>
  <c r="F311" i="28"/>
  <c r="N310" i="28"/>
  <c r="F312" i="28" l="1"/>
  <c r="O311" i="28"/>
  <c r="N311" i="28"/>
  <c r="T310" i="28"/>
  <c r="P310" i="28"/>
  <c r="Q310" i="28"/>
  <c r="R310" i="28"/>
  <c r="S310" i="28"/>
  <c r="S311" i="28" l="1"/>
  <c r="P311" i="28"/>
  <c r="Q311" i="28"/>
  <c r="R311" i="28"/>
  <c r="T311" i="28"/>
  <c r="F313" i="28"/>
  <c r="O312" i="28"/>
  <c r="N312" i="28"/>
  <c r="T312" i="28" l="1"/>
  <c r="R312" i="28"/>
  <c r="Q312" i="28"/>
  <c r="P312" i="28"/>
  <c r="S312" i="28"/>
  <c r="N313" i="28"/>
  <c r="F314" i="28"/>
  <c r="O313" i="28"/>
  <c r="S313" i="28" l="1"/>
  <c r="R313" i="28"/>
  <c r="T313" i="28"/>
  <c r="Q313" i="28"/>
  <c r="P313" i="28"/>
  <c r="N314" i="28"/>
  <c r="O314" i="28"/>
  <c r="F315" i="28"/>
  <c r="F316" i="28" l="1"/>
  <c r="O315" i="28"/>
  <c r="N315" i="28"/>
  <c r="T314" i="28"/>
  <c r="P314" i="28"/>
  <c r="Q314" i="28"/>
  <c r="R314" i="28"/>
  <c r="S314" i="28"/>
  <c r="T315" i="28" l="1"/>
  <c r="P315" i="28"/>
  <c r="S315" i="28"/>
  <c r="R315" i="28"/>
  <c r="Q315" i="28"/>
  <c r="F317" i="28"/>
  <c r="O316" i="28"/>
  <c r="N316" i="28"/>
  <c r="P316" i="28" l="1"/>
  <c r="Q316" i="28"/>
  <c r="T316" i="28"/>
  <c r="S316" i="28"/>
  <c r="R316" i="28"/>
  <c r="F318" i="28"/>
  <c r="O317" i="28"/>
  <c r="N317" i="28"/>
  <c r="T317" i="28" l="1"/>
  <c r="Q317" i="28"/>
  <c r="R317" i="28"/>
  <c r="S317" i="28"/>
  <c r="P317" i="28"/>
  <c r="F319" i="28"/>
  <c r="O318" i="28"/>
  <c r="N318" i="28"/>
  <c r="P318" i="28" l="1"/>
  <c r="T318" i="28"/>
  <c r="S318" i="28"/>
  <c r="Q318" i="28"/>
  <c r="R318" i="28"/>
  <c r="F320" i="28"/>
  <c r="O319" i="28"/>
  <c r="N319" i="28"/>
  <c r="R319" i="28" l="1"/>
  <c r="P319" i="28"/>
  <c r="Q319" i="28"/>
  <c r="S319" i="28"/>
  <c r="T319" i="28"/>
  <c r="F321" i="28"/>
  <c r="O320" i="28"/>
  <c r="N320" i="28"/>
  <c r="R320" i="28" l="1"/>
  <c r="P320" i="28"/>
  <c r="Q320" i="28"/>
  <c r="S320" i="28"/>
  <c r="T320" i="28"/>
  <c r="F322" i="28"/>
  <c r="O321" i="28"/>
  <c r="N321" i="28"/>
  <c r="R321" i="28" l="1"/>
  <c r="T321" i="28"/>
  <c r="Q321" i="28"/>
  <c r="P321" i="28"/>
  <c r="S321" i="28"/>
  <c r="N322" i="28"/>
  <c r="O322" i="28"/>
  <c r="F323" i="28"/>
  <c r="F324" i="28" l="1"/>
  <c r="O323" i="28"/>
  <c r="N323" i="28"/>
  <c r="Q322" i="28"/>
  <c r="S322" i="28"/>
  <c r="T322" i="28"/>
  <c r="P322" i="28"/>
  <c r="R322" i="28"/>
  <c r="Q323" i="28" l="1"/>
  <c r="S323" i="28"/>
  <c r="T323" i="28"/>
  <c r="R323" i="28"/>
  <c r="P323" i="28"/>
  <c r="F325" i="28"/>
  <c r="O324" i="28"/>
  <c r="N324" i="28"/>
  <c r="S324" i="28" l="1"/>
  <c r="Q324" i="28"/>
  <c r="T324" i="28"/>
  <c r="P324" i="28"/>
  <c r="R324" i="28"/>
  <c r="O325" i="28"/>
  <c r="N325" i="28"/>
  <c r="F326" i="28"/>
  <c r="F327" i="28" l="1"/>
  <c r="O326" i="28"/>
  <c r="N326" i="28"/>
  <c r="T325" i="28"/>
  <c r="P325" i="28"/>
  <c r="R325" i="28"/>
  <c r="S325" i="28"/>
  <c r="Q325" i="28"/>
  <c r="T326" i="28" l="1"/>
  <c r="S326" i="28"/>
  <c r="R326" i="28"/>
  <c r="Q326" i="28"/>
  <c r="P326" i="28"/>
  <c r="F328" i="28"/>
  <c r="O327" i="28"/>
  <c r="N327" i="28"/>
  <c r="T327" i="28" l="1"/>
  <c r="R327" i="28"/>
  <c r="S327" i="28"/>
  <c r="Q327" i="28"/>
  <c r="P327" i="28"/>
  <c r="F329" i="28"/>
  <c r="O328" i="28"/>
  <c r="N328" i="28"/>
  <c r="Q328" i="28" l="1"/>
  <c r="P328" i="28"/>
  <c r="S328" i="28"/>
  <c r="R328" i="28"/>
  <c r="T328" i="28"/>
  <c r="O329" i="28"/>
  <c r="F330" i="28"/>
  <c r="N329" i="28"/>
  <c r="F331" i="28" l="1"/>
  <c r="N330" i="28"/>
  <c r="O330" i="28"/>
  <c r="R329" i="28"/>
  <c r="S329" i="28"/>
  <c r="T329" i="28"/>
  <c r="Q329" i="28"/>
  <c r="P329" i="28"/>
  <c r="S330" i="28" l="1"/>
  <c r="P330" i="28"/>
  <c r="Q330" i="28"/>
  <c r="R330" i="28"/>
  <c r="T330" i="28"/>
  <c r="N331" i="28"/>
  <c r="O331" i="28"/>
  <c r="F332" i="28"/>
  <c r="F333" i="28" l="1"/>
  <c r="O332" i="28"/>
  <c r="N332" i="28"/>
  <c r="S331" i="28"/>
  <c r="R331" i="28"/>
  <c r="T331" i="28"/>
  <c r="P331" i="28"/>
  <c r="Q331" i="28"/>
  <c r="P332" i="28" l="1"/>
  <c r="T332" i="28"/>
  <c r="R332" i="28"/>
  <c r="Q332" i="28"/>
  <c r="S332" i="28"/>
  <c r="F334" i="28"/>
  <c r="N333" i="28"/>
  <c r="O333" i="28"/>
  <c r="R333" i="28" l="1"/>
  <c r="S333" i="28"/>
  <c r="T333" i="28"/>
  <c r="P333" i="28"/>
  <c r="Q333" i="28"/>
  <c r="O334" i="28"/>
  <c r="N334" i="28"/>
  <c r="F335" i="28"/>
  <c r="F336" i="28" l="1"/>
  <c r="O335" i="28"/>
  <c r="N335" i="28"/>
  <c r="S334" i="28"/>
  <c r="R334" i="28"/>
  <c r="Q334" i="28"/>
  <c r="P334" i="28"/>
  <c r="T334" i="28"/>
  <c r="Q335" i="28" l="1"/>
  <c r="T335" i="28"/>
  <c r="S335" i="28"/>
  <c r="R335" i="28"/>
  <c r="P335" i="28"/>
  <c r="O336" i="28"/>
  <c r="F337" i="28"/>
  <c r="N336" i="28"/>
  <c r="O337" i="28" l="1"/>
  <c r="F338" i="28"/>
  <c r="N337" i="28"/>
  <c r="S336" i="28"/>
  <c r="P336" i="28"/>
  <c r="T336" i="28"/>
  <c r="Q336" i="28"/>
  <c r="R336" i="28"/>
  <c r="N338" i="28" l="1"/>
  <c r="O338" i="28"/>
  <c r="F339" i="28"/>
  <c r="Q337" i="28"/>
  <c r="T337" i="28"/>
  <c r="R337" i="28"/>
  <c r="S337" i="28"/>
  <c r="P337" i="28"/>
  <c r="R338" i="28" l="1"/>
  <c r="S338" i="28"/>
  <c r="Q338" i="28"/>
  <c r="P338" i="28"/>
  <c r="T338" i="28"/>
  <c r="F340" i="28"/>
  <c r="O339" i="28"/>
  <c r="N339" i="28"/>
  <c r="Q339" i="28" l="1"/>
  <c r="S339" i="28"/>
  <c r="R339" i="28"/>
  <c r="P339" i="28"/>
  <c r="T339" i="28"/>
  <c r="O340" i="28"/>
  <c r="F341" i="28"/>
  <c r="N340" i="28"/>
  <c r="F342" i="28" l="1"/>
  <c r="O341" i="28"/>
  <c r="N341" i="28"/>
  <c r="T340" i="28"/>
  <c r="Q340" i="28"/>
  <c r="R340" i="28"/>
  <c r="P340" i="28"/>
  <c r="S340" i="28"/>
  <c r="P341" i="28" l="1"/>
  <c r="T341" i="28"/>
  <c r="Q341" i="28"/>
  <c r="R341" i="28"/>
  <c r="S341" i="28"/>
  <c r="N342" i="28"/>
  <c r="O342" i="28"/>
  <c r="F343" i="28"/>
  <c r="N343" i="28" l="1"/>
  <c r="F344" i="28"/>
  <c r="O343" i="28"/>
  <c r="Q342" i="28"/>
  <c r="R342" i="28"/>
  <c r="S342" i="28"/>
  <c r="T342" i="28"/>
  <c r="P342" i="28"/>
  <c r="S343" i="28" l="1"/>
  <c r="P343" i="28"/>
  <c r="R343" i="28"/>
  <c r="Q343" i="28"/>
  <c r="T343" i="28"/>
  <c r="F345" i="28"/>
  <c r="O344" i="28"/>
  <c r="N344" i="28"/>
  <c r="R344" i="28" l="1"/>
  <c r="P344" i="28"/>
  <c r="T344" i="28"/>
  <c r="S344" i="28"/>
  <c r="Q344" i="28"/>
  <c r="F346" i="28"/>
  <c r="O345" i="28"/>
  <c r="N345" i="28"/>
  <c r="R345" i="28" l="1"/>
  <c r="T345" i="28"/>
  <c r="S345" i="28"/>
  <c r="P345" i="28"/>
  <c r="Q345" i="28"/>
  <c r="F347" i="28"/>
  <c r="O346" i="28"/>
  <c r="N346" i="28"/>
  <c r="Q346" i="28" l="1"/>
  <c r="S346" i="28"/>
  <c r="R346" i="28"/>
  <c r="P346" i="28"/>
  <c r="T346" i="28"/>
  <c r="O347" i="28"/>
  <c r="F348" i="28"/>
  <c r="N347" i="28"/>
  <c r="N348" i="28" l="1"/>
  <c r="F349" i="28"/>
  <c r="O348" i="28"/>
  <c r="T347" i="28"/>
  <c r="P347" i="28"/>
  <c r="Q347" i="28"/>
  <c r="R347" i="28"/>
  <c r="S347" i="28"/>
  <c r="O349" i="28" l="1"/>
  <c r="F350" i="28"/>
  <c r="N349" i="28"/>
  <c r="R348" i="28"/>
  <c r="T348" i="28"/>
  <c r="S348" i="28"/>
  <c r="P348" i="28"/>
  <c r="Q348" i="28"/>
  <c r="N350" i="28" l="1"/>
  <c r="F351" i="28"/>
  <c r="O350" i="28"/>
  <c r="Q349" i="28"/>
  <c r="S349" i="28"/>
  <c r="R349" i="28"/>
  <c r="P349" i="28"/>
  <c r="T349" i="28"/>
  <c r="F352" i="28" l="1"/>
  <c r="O351" i="28"/>
  <c r="N351" i="28"/>
  <c r="R350" i="28"/>
  <c r="S350" i="28"/>
  <c r="P350" i="28"/>
  <c r="Q350" i="28"/>
  <c r="T350" i="28"/>
  <c r="S351" i="28" l="1"/>
  <c r="Q351" i="28"/>
  <c r="R351" i="28"/>
  <c r="T351" i="28"/>
  <c r="P351" i="28"/>
  <c r="F353" i="28"/>
  <c r="O352" i="28"/>
  <c r="N352" i="28"/>
  <c r="R352" i="28" l="1"/>
  <c r="P352" i="28"/>
  <c r="S352" i="28"/>
  <c r="Q352" i="28"/>
  <c r="T352" i="28"/>
  <c r="F354" i="28"/>
  <c r="O353" i="28"/>
  <c r="N353" i="28"/>
  <c r="Q353" i="28" l="1"/>
  <c r="P353" i="28"/>
  <c r="T353" i="28"/>
  <c r="R353" i="28"/>
  <c r="S353" i="28"/>
  <c r="F355" i="28"/>
  <c r="O354" i="28"/>
  <c r="N354" i="28"/>
  <c r="S354" i="28" l="1"/>
  <c r="R354" i="28"/>
  <c r="P354" i="28"/>
  <c r="T354" i="28"/>
  <c r="Q354" i="28"/>
  <c r="O355" i="28"/>
  <c r="N355" i="28"/>
  <c r="F356" i="28"/>
  <c r="O356" i="28" l="1"/>
  <c r="F357" i="28"/>
  <c r="N356" i="28"/>
  <c r="R355" i="28"/>
  <c r="S355" i="28"/>
  <c r="Q355" i="28"/>
  <c r="P355" i="28"/>
  <c r="T355" i="28"/>
  <c r="F358" i="28" l="1"/>
  <c r="O357" i="28"/>
  <c r="N357" i="28"/>
  <c r="S356" i="28"/>
  <c r="R356" i="28"/>
  <c r="T356" i="28"/>
  <c r="Q356" i="28"/>
  <c r="P356" i="28"/>
  <c r="Q357" i="28" l="1"/>
  <c r="P357" i="28"/>
  <c r="R357" i="28"/>
  <c r="T357" i="28"/>
  <c r="S357" i="28"/>
  <c r="O358" i="28"/>
  <c r="F359" i="28"/>
  <c r="N358" i="28"/>
  <c r="N359" i="28" l="1"/>
  <c r="O359" i="28"/>
  <c r="F360" i="28"/>
  <c r="T358" i="28"/>
  <c r="P358" i="28"/>
  <c r="S358" i="28"/>
  <c r="Q358" i="28"/>
  <c r="R358" i="28"/>
  <c r="N360" i="28" l="1"/>
  <c r="O360" i="28"/>
  <c r="F361" i="28"/>
  <c r="T359" i="28"/>
  <c r="P359" i="28"/>
  <c r="R359" i="28"/>
  <c r="S359" i="28"/>
  <c r="Q359" i="28"/>
  <c r="N361" i="28" l="1"/>
  <c r="O361" i="28"/>
  <c r="F362" i="28"/>
  <c r="P360" i="28"/>
  <c r="T360" i="28"/>
  <c r="R360" i="28"/>
  <c r="S360" i="28"/>
  <c r="Q360" i="28"/>
  <c r="P361" i="28" l="1"/>
  <c r="T361" i="28"/>
  <c r="Q361" i="28"/>
  <c r="R361" i="28"/>
  <c r="S361" i="28"/>
  <c r="N362" i="28"/>
  <c r="F363" i="28"/>
  <c r="O362" i="28"/>
  <c r="R362" i="28" l="1"/>
  <c r="S362" i="28"/>
  <c r="Q362" i="28"/>
  <c r="T362" i="28"/>
  <c r="P362" i="28"/>
  <c r="O363" i="28"/>
  <c r="F364" i="28"/>
  <c r="N363" i="28"/>
  <c r="O364" i="28" l="1"/>
  <c r="F365" i="28"/>
  <c r="N364" i="28"/>
  <c r="P363" i="28"/>
  <c r="Q363" i="28"/>
  <c r="R363" i="28"/>
  <c r="T363" i="28"/>
  <c r="S363" i="28"/>
  <c r="F366" i="28" l="1"/>
  <c r="N365" i="28"/>
  <c r="O365" i="28"/>
  <c r="S364" i="28"/>
  <c r="P364" i="28"/>
  <c r="T364" i="28"/>
  <c r="R364" i="28"/>
  <c r="Q364" i="28"/>
  <c r="S365" i="28" l="1"/>
  <c r="T365" i="28"/>
  <c r="P365" i="28"/>
  <c r="R365" i="28"/>
  <c r="Q365" i="28"/>
  <c r="N366" i="28"/>
  <c r="F367" i="28"/>
  <c r="O366" i="28"/>
  <c r="S366" i="28" l="1"/>
  <c r="R366" i="28"/>
  <c r="T366" i="28"/>
  <c r="Q366" i="28"/>
  <c r="P366" i="28"/>
  <c r="N367" i="28"/>
  <c r="F368" i="28"/>
  <c r="O367" i="28"/>
  <c r="Q367" i="28" l="1"/>
  <c r="S367" i="28"/>
  <c r="P367" i="28"/>
  <c r="T367" i="28"/>
  <c r="R367" i="28"/>
  <c r="N368" i="28"/>
  <c r="F369" i="28"/>
  <c r="O368" i="28"/>
  <c r="O369" i="28" l="1"/>
  <c r="F370" i="28"/>
  <c r="N369" i="28"/>
  <c r="S368" i="28"/>
  <c r="Q368" i="28"/>
  <c r="P368" i="28"/>
  <c r="T368" i="28"/>
  <c r="R368" i="28"/>
  <c r="N370" i="28" l="1"/>
  <c r="F371" i="28"/>
  <c r="O370" i="28"/>
  <c r="T369" i="28"/>
  <c r="P369" i="28"/>
  <c r="Q369" i="28"/>
  <c r="R369" i="28"/>
  <c r="S369" i="28"/>
  <c r="P370" i="28" l="1"/>
  <c r="Q370" i="28"/>
  <c r="R370" i="28"/>
  <c r="T370" i="28"/>
  <c r="S370" i="28"/>
  <c r="N371" i="28"/>
  <c r="F372" i="28"/>
  <c r="O371" i="28"/>
  <c r="R371" i="28" l="1"/>
  <c r="S371" i="28"/>
  <c r="Q371" i="28"/>
  <c r="P371" i="28"/>
  <c r="T371" i="28"/>
  <c r="N372" i="28"/>
  <c r="F373" i="28"/>
  <c r="O372" i="28"/>
  <c r="Q372" i="28" l="1"/>
  <c r="S372" i="28"/>
  <c r="R372" i="28"/>
  <c r="T372" i="28"/>
  <c r="P372" i="28"/>
  <c r="O373" i="28"/>
  <c r="F374" i="28"/>
  <c r="N373" i="28"/>
  <c r="N374" i="28" l="1"/>
  <c r="O374" i="28"/>
  <c r="F375" i="28"/>
  <c r="T373" i="28"/>
  <c r="P373" i="28"/>
  <c r="R373" i="28"/>
  <c r="S373" i="28"/>
  <c r="Q373" i="28"/>
  <c r="N375" i="28" l="1"/>
  <c r="O375" i="28"/>
  <c r="F376" i="28"/>
  <c r="T374" i="28"/>
  <c r="P374" i="28"/>
  <c r="R374" i="28"/>
  <c r="S374" i="28"/>
  <c r="Q374" i="28"/>
  <c r="R375" i="28" l="1"/>
  <c r="T375" i="28"/>
  <c r="S375" i="28"/>
  <c r="Q375" i="28"/>
  <c r="P375" i="28"/>
  <c r="N376" i="28"/>
  <c r="F377" i="28"/>
  <c r="O376" i="28"/>
  <c r="Q376" i="28" l="1"/>
  <c r="S376" i="28"/>
  <c r="R376" i="28"/>
  <c r="T376" i="28"/>
  <c r="P376" i="28"/>
  <c r="N377" i="28"/>
  <c r="F378" i="28"/>
  <c r="O377" i="28"/>
  <c r="Q377" i="28" l="1"/>
  <c r="S377" i="28"/>
  <c r="R377" i="28"/>
  <c r="P377" i="28"/>
  <c r="T377" i="28"/>
  <c r="O378" i="28"/>
  <c r="F379" i="28"/>
  <c r="N378" i="28"/>
  <c r="P378" i="28" l="1"/>
  <c r="R378" i="28"/>
  <c r="S378" i="28"/>
  <c r="T378" i="28"/>
  <c r="Q378" i="28"/>
  <c r="N379" i="28"/>
  <c r="F380" i="28"/>
  <c r="O379" i="28"/>
  <c r="O380" i="28" l="1"/>
  <c r="F381" i="28"/>
  <c r="N380" i="28"/>
  <c r="Q379" i="28"/>
  <c r="R379" i="28"/>
  <c r="S379" i="28"/>
  <c r="P379" i="28"/>
  <c r="T379" i="28"/>
  <c r="N381" i="28" l="1"/>
  <c r="O381" i="28"/>
  <c r="F382" i="28"/>
  <c r="Q380" i="28"/>
  <c r="R380" i="28"/>
  <c r="S380" i="28"/>
  <c r="P380" i="28"/>
  <c r="T380" i="28"/>
  <c r="N382" i="28" l="1"/>
  <c r="F383" i="28"/>
  <c r="O382" i="28"/>
  <c r="R381" i="28"/>
  <c r="T381" i="28"/>
  <c r="Q381" i="28"/>
  <c r="P381" i="28"/>
  <c r="S381" i="28"/>
  <c r="Q382" i="28" l="1"/>
  <c r="R382" i="28"/>
  <c r="T382" i="28"/>
  <c r="P382" i="28"/>
  <c r="S382" i="28"/>
  <c r="N383" i="28"/>
  <c r="F384" i="28"/>
  <c r="O383" i="28"/>
  <c r="S383" i="28" l="1"/>
  <c r="Q383" i="28"/>
  <c r="R383" i="28"/>
  <c r="T383" i="28"/>
  <c r="P383" i="28"/>
  <c r="N384" i="28"/>
  <c r="F385" i="28"/>
  <c r="O384" i="28"/>
  <c r="N385" i="28" l="1"/>
  <c r="F386" i="28"/>
  <c r="O385" i="28"/>
  <c r="S384" i="28"/>
  <c r="P384" i="28"/>
  <c r="Q384" i="28"/>
  <c r="T384" i="28"/>
  <c r="R384" i="28"/>
  <c r="S385" i="28" l="1"/>
  <c r="R385" i="28"/>
  <c r="T385" i="28"/>
  <c r="Q385" i="28"/>
  <c r="P385" i="28"/>
  <c r="F387" i="28"/>
  <c r="O386" i="28"/>
  <c r="N386" i="28"/>
  <c r="P386" i="28" l="1"/>
  <c r="T386" i="28"/>
  <c r="S386" i="28"/>
  <c r="Q386" i="28"/>
  <c r="R386" i="28"/>
  <c r="N387" i="28"/>
  <c r="F388" i="28"/>
  <c r="O387" i="28"/>
  <c r="R387" i="28" l="1"/>
  <c r="S387" i="28"/>
  <c r="P387" i="28"/>
  <c r="T387" i="28"/>
  <c r="Q387" i="28"/>
  <c r="N388" i="28"/>
  <c r="F389" i="28"/>
  <c r="O388" i="28"/>
  <c r="O389" i="28" l="1"/>
  <c r="F390" i="28"/>
  <c r="N389" i="28"/>
  <c r="Q388" i="28"/>
  <c r="R388" i="28"/>
  <c r="P388" i="28"/>
  <c r="T388" i="28"/>
  <c r="S388" i="28"/>
  <c r="F391" i="28" l="1"/>
  <c r="O390" i="28"/>
  <c r="N390" i="28"/>
  <c r="T389" i="28"/>
  <c r="P389" i="28"/>
  <c r="Q389" i="28"/>
  <c r="S389" i="28"/>
  <c r="R389" i="28"/>
  <c r="T390" i="28" l="1"/>
  <c r="P390" i="28"/>
  <c r="Q390" i="28"/>
  <c r="S390" i="28"/>
  <c r="R390" i="28"/>
  <c r="N391" i="28"/>
  <c r="F392" i="28"/>
  <c r="O391" i="28"/>
  <c r="S391" i="28" l="1"/>
  <c r="Q391" i="28"/>
  <c r="R391" i="28"/>
  <c r="T391" i="28"/>
  <c r="P391" i="28"/>
  <c r="O392" i="28"/>
  <c r="N392" i="28"/>
  <c r="F393" i="28"/>
  <c r="N393" i="28" l="1"/>
  <c r="F394" i="28"/>
  <c r="O393" i="28"/>
  <c r="R392" i="28"/>
  <c r="T392" i="28"/>
  <c r="S392" i="28"/>
  <c r="Q392" i="28"/>
  <c r="P392" i="28"/>
  <c r="Q393" i="28" l="1"/>
  <c r="R393" i="28"/>
  <c r="S393" i="28"/>
  <c r="T393" i="28"/>
  <c r="P393" i="28"/>
  <c r="F395" i="28"/>
  <c r="O394" i="28"/>
  <c r="N394" i="28"/>
  <c r="Q394" i="28" l="1"/>
  <c r="S394" i="28"/>
  <c r="R394" i="28"/>
  <c r="T394" i="28"/>
  <c r="P394" i="28"/>
  <c r="F396" i="28"/>
  <c r="N395" i="28"/>
  <c r="O395" i="28"/>
  <c r="R395" i="28" l="1"/>
  <c r="S395" i="28"/>
  <c r="P395" i="28"/>
  <c r="T395" i="28"/>
  <c r="Q395" i="28"/>
  <c r="N396" i="28"/>
  <c r="F397" i="28"/>
  <c r="O396" i="28"/>
  <c r="N397" i="28" l="1"/>
  <c r="F398" i="28"/>
  <c r="O397" i="28"/>
  <c r="Q396" i="28"/>
  <c r="S396" i="28"/>
  <c r="R396" i="28"/>
  <c r="T396" i="28"/>
  <c r="P396" i="28"/>
  <c r="S397" i="28" l="1"/>
  <c r="Q397" i="28"/>
  <c r="R397" i="28"/>
  <c r="P397" i="28"/>
  <c r="T397" i="28"/>
  <c r="N398" i="28"/>
  <c r="F399" i="28"/>
  <c r="O398" i="28"/>
  <c r="N399" i="28" l="1"/>
  <c r="F400" i="28"/>
  <c r="O399" i="28"/>
  <c r="S398" i="28"/>
  <c r="R398" i="28"/>
  <c r="T398" i="28"/>
  <c r="P398" i="28"/>
  <c r="Q398" i="28"/>
  <c r="N400" i="28" l="1"/>
  <c r="F401" i="28"/>
  <c r="O400" i="28"/>
  <c r="Q399" i="28"/>
  <c r="S399" i="28"/>
  <c r="R399" i="28"/>
  <c r="P399" i="28"/>
  <c r="T399" i="28"/>
  <c r="S400" i="28" l="1"/>
  <c r="Q400" i="28"/>
  <c r="R400" i="28"/>
  <c r="P400" i="28"/>
  <c r="T400" i="28"/>
  <c r="N401" i="28"/>
  <c r="F402" i="28"/>
  <c r="O401" i="28"/>
  <c r="Q401" i="28" l="1"/>
  <c r="R401" i="28"/>
  <c r="S401" i="28"/>
  <c r="P401" i="28"/>
  <c r="T401" i="28"/>
  <c r="N402" i="28"/>
  <c r="F403" i="28"/>
  <c r="O402" i="28"/>
  <c r="O403" i="28" l="1"/>
  <c r="F404" i="28"/>
  <c r="N403" i="28"/>
  <c r="R402" i="28"/>
  <c r="Q402" i="28"/>
  <c r="P402" i="28"/>
  <c r="T402" i="28"/>
  <c r="S402" i="28"/>
  <c r="N404" i="28" l="1"/>
  <c r="F405" i="28"/>
  <c r="O404" i="28"/>
  <c r="P403" i="28"/>
  <c r="Q403" i="28"/>
  <c r="R403" i="28"/>
  <c r="T403" i="28"/>
  <c r="S403" i="28"/>
  <c r="S404" i="28" l="1"/>
  <c r="R404" i="28"/>
  <c r="T404" i="28"/>
  <c r="Q404" i="28"/>
  <c r="P404" i="28"/>
  <c r="O405" i="28"/>
  <c r="N405" i="28"/>
  <c r="V261" i="28" l="1" a="1"/>
  <c r="V261" i="28" s="1"/>
  <c r="V110" i="28" a="1"/>
  <c r="V110" i="28" s="1"/>
  <c r="V370" i="28" a="1"/>
  <c r="V370" i="28" s="1"/>
  <c r="V292" i="28" a="1"/>
  <c r="V292" i="28" s="1"/>
  <c r="V249" i="28" a="1"/>
  <c r="V249" i="28" s="1"/>
  <c r="V279" i="28" a="1"/>
  <c r="V279" i="28" s="1"/>
  <c r="V127" i="28" a="1"/>
  <c r="V127" i="28" s="1"/>
  <c r="V116" i="28" a="1"/>
  <c r="V116" i="28" s="1"/>
  <c r="V11" i="28" a="1"/>
  <c r="V11" i="28" s="1"/>
  <c r="V284" i="28" a="1"/>
  <c r="V284" i="28" s="1"/>
  <c r="V162" i="28" a="1"/>
  <c r="V162" i="28" s="1"/>
  <c r="V354" i="28" a="1"/>
  <c r="V354" i="28" s="1"/>
  <c r="V268" i="28" a="1"/>
  <c r="V268" i="28" s="1"/>
  <c r="V357" i="28" a="1"/>
  <c r="V357" i="28" s="1"/>
  <c r="V14" i="28" a="1"/>
  <c r="V14" i="28" s="1"/>
  <c r="V377" i="28" a="1"/>
  <c r="V377" i="28" s="1"/>
  <c r="V187" i="28" a="1"/>
  <c r="V187" i="28" s="1"/>
  <c r="V296" i="28" a="1"/>
  <c r="V296" i="28" s="1"/>
  <c r="V152" i="28" a="1"/>
  <c r="V152" i="28" s="1"/>
  <c r="V25" i="28" a="1"/>
  <c r="V25" i="28" s="1"/>
  <c r="V170" i="28" a="1"/>
  <c r="V170" i="28" s="1"/>
  <c r="V313" i="28" a="1"/>
  <c r="V313" i="28" s="1"/>
  <c r="V232" i="28" a="1"/>
  <c r="V232" i="28" s="1"/>
  <c r="V210" i="28" a="1"/>
  <c r="V210" i="28" s="1"/>
  <c r="V247" i="28" a="1"/>
  <c r="V247" i="28" s="1"/>
  <c r="V266" i="28" a="1"/>
  <c r="V266" i="28" s="1"/>
  <c r="V387" i="28" a="1"/>
  <c r="V387" i="28" s="1"/>
  <c r="V367" i="28" a="1"/>
  <c r="V367" i="28" s="1"/>
  <c r="V382" i="28" a="1"/>
  <c r="V382" i="28" s="1"/>
  <c r="V26" i="28" a="1"/>
  <c r="V26" i="28" s="1"/>
  <c r="V153" i="28" a="1"/>
  <c r="V153" i="28" s="1"/>
  <c r="V53" i="28" a="1"/>
  <c r="V53" i="28" s="1"/>
  <c r="V373" i="28" a="1"/>
  <c r="V373" i="28" s="1"/>
  <c r="V223" i="28" a="1"/>
  <c r="V223" i="28" s="1"/>
  <c r="V185" i="28" a="1"/>
  <c r="V185" i="28" s="1"/>
  <c r="V250" i="28" a="1"/>
  <c r="V250" i="28" s="1"/>
  <c r="V280" i="28" a="1"/>
  <c r="V280" i="28" s="1"/>
  <c r="V22" i="28" a="1"/>
  <c r="V22" i="28" s="1"/>
  <c r="V271" i="28" a="1"/>
  <c r="V271" i="28" s="1"/>
  <c r="V72" i="28" a="1"/>
  <c r="V72" i="28" s="1"/>
  <c r="V13" i="28" a="1"/>
  <c r="V13" i="28" s="1"/>
  <c r="V265" i="28" a="1"/>
  <c r="V265" i="28" s="1"/>
  <c r="V192" i="28" a="1"/>
  <c r="V192" i="28" s="1"/>
  <c r="V132" i="28" a="1"/>
  <c r="V132" i="28" s="1"/>
  <c r="V74" i="28" a="1"/>
  <c r="V74" i="28" s="1"/>
  <c r="V121" i="28" a="1"/>
  <c r="V121" i="28" s="1"/>
  <c r="V238" i="28" a="1"/>
  <c r="V238" i="28" s="1"/>
  <c r="V83" i="28" a="1"/>
  <c r="V83" i="28" s="1"/>
  <c r="V353" i="28" a="1"/>
  <c r="V353" i="28" s="1"/>
  <c r="V300" i="28" a="1"/>
  <c r="V300" i="28" s="1"/>
  <c r="V63" i="28" a="1"/>
  <c r="V63" i="28" s="1"/>
  <c r="V398" i="28" a="1"/>
  <c r="V398" i="28" s="1"/>
  <c r="V381" i="28" a="1"/>
  <c r="V381" i="28" s="1"/>
  <c r="V166" i="28" a="1"/>
  <c r="V166" i="28" s="1"/>
  <c r="V267" i="28" a="1"/>
  <c r="V267" i="28" s="1"/>
  <c r="V360" i="28" a="1"/>
  <c r="V360" i="28" s="1"/>
  <c r="V202" i="28" a="1"/>
  <c r="V202" i="28" s="1"/>
  <c r="V299" i="28" a="1"/>
  <c r="V299" i="28" s="1"/>
  <c r="V309" i="28" a="1"/>
  <c r="V309" i="28" s="1"/>
  <c r="V60" i="28" a="1"/>
  <c r="V60" i="28" s="1"/>
  <c r="V289" i="28" a="1"/>
  <c r="V289" i="28" s="1"/>
  <c r="V59" i="28" a="1"/>
  <c r="V59" i="28" s="1"/>
  <c r="V365" i="28" a="1"/>
  <c r="V365" i="28" s="1"/>
  <c r="V70" i="28" a="1"/>
  <c r="V70" i="28" s="1"/>
  <c r="V48" i="28" a="1"/>
  <c r="V48" i="28" s="1"/>
  <c r="V21" i="28" a="1"/>
  <c r="V21" i="28" s="1"/>
  <c r="V112" i="28" a="1"/>
  <c r="V112" i="28" s="1"/>
  <c r="V54" i="28" a="1"/>
  <c r="V54" i="28" s="1"/>
  <c r="V138" i="28" a="1"/>
  <c r="V138" i="28" s="1"/>
  <c r="V91" i="28" a="1"/>
  <c r="V91" i="28" s="1"/>
  <c r="V45" i="28" a="1"/>
  <c r="V45" i="28" s="1"/>
  <c r="V73" i="28" a="1"/>
  <c r="V73" i="28" s="1"/>
  <c r="V17" i="28" a="1"/>
  <c r="V17" i="28" s="1"/>
  <c r="V371" i="28" a="1"/>
  <c r="V371" i="28" s="1"/>
  <c r="V20" i="28" a="1"/>
  <c r="V20" i="28" s="1"/>
  <c r="V200" i="28" a="1"/>
  <c r="V200" i="28" s="1"/>
  <c r="V403" i="28" a="1"/>
  <c r="V403" i="28" s="1"/>
  <c r="V282" i="28" a="1"/>
  <c r="V282" i="28" s="1"/>
  <c r="V37" i="28" a="1"/>
  <c r="V37" i="28" s="1"/>
  <c r="V337" i="28" a="1"/>
  <c r="V337" i="28" s="1"/>
  <c r="V338" i="28" a="1"/>
  <c r="V338" i="28" s="1"/>
  <c r="V218" i="28" a="1"/>
  <c r="V218" i="28" s="1"/>
  <c r="V315" i="28" a="1"/>
  <c r="V315" i="28" s="1"/>
  <c r="V126" i="28" a="1"/>
  <c r="V126" i="28" s="1"/>
  <c r="V351" i="28" a="1"/>
  <c r="V351" i="28" s="1"/>
  <c r="V6" i="28" a="1"/>
  <c r="V6" i="28" s="1"/>
  <c r="V56" i="28" a="1"/>
  <c r="V56" i="28" s="1"/>
  <c r="V161" i="28" a="1"/>
  <c r="V161" i="28" s="1"/>
  <c r="V402" i="28" a="1"/>
  <c r="V402" i="28" s="1"/>
  <c r="V240" i="28" a="1"/>
  <c r="V240" i="28" s="1"/>
  <c r="V319" i="28" a="1"/>
  <c r="V319" i="28" s="1"/>
  <c r="V151" i="28" a="1"/>
  <c r="V151" i="28" s="1"/>
  <c r="V255" i="28" a="1"/>
  <c r="V255" i="28" s="1"/>
  <c r="V260" i="28" a="1"/>
  <c r="V260" i="28" s="1"/>
  <c r="V133" i="28" a="1"/>
  <c r="V133" i="28" s="1"/>
  <c r="V326" i="28" a="1"/>
  <c r="V326" i="28" s="1"/>
  <c r="V248" i="28" a="1"/>
  <c r="V248" i="28" s="1"/>
  <c r="V405" i="28" a="1"/>
  <c r="V405" i="28" s="1"/>
  <c r="V101" i="28" a="1"/>
  <c r="V101" i="28" s="1"/>
  <c r="V168" i="28" a="1"/>
  <c r="V168" i="28" s="1"/>
  <c r="V215" i="28" a="1"/>
  <c r="V215" i="28" s="1"/>
  <c r="V147" i="28" a="1"/>
  <c r="V147" i="28" s="1"/>
  <c r="V384" i="28" a="1"/>
  <c r="V384" i="28" s="1"/>
  <c r="V321" i="28" a="1"/>
  <c r="V321" i="28" s="1"/>
  <c r="V117" i="28" a="1"/>
  <c r="V117" i="28" s="1"/>
  <c r="V36" i="28" a="1"/>
  <c r="V36" i="28" s="1"/>
  <c r="V194" i="28" a="1"/>
  <c r="V194" i="28" s="1"/>
  <c r="V129" i="28" a="1"/>
  <c r="V129" i="28" s="1"/>
  <c r="V297" i="28" a="1"/>
  <c r="V297" i="28" s="1"/>
  <c r="V358" i="28" a="1"/>
  <c r="V358" i="28" s="1"/>
  <c r="V316" i="28" a="1"/>
  <c r="V316" i="28" s="1"/>
  <c r="V225" i="28" a="1"/>
  <c r="V225" i="28" s="1"/>
  <c r="V343" i="28" a="1"/>
  <c r="V343" i="28" s="1"/>
  <c r="V182" i="28" a="1"/>
  <c r="V182" i="28" s="1"/>
  <c r="V295" i="28" a="1"/>
  <c r="V295" i="28" s="1"/>
  <c r="V244" i="28" a="1"/>
  <c r="V244" i="28" s="1"/>
  <c r="V55" i="28" a="1"/>
  <c r="V55" i="28" s="1"/>
  <c r="V118" i="28" a="1"/>
  <c r="V118" i="28" s="1"/>
  <c r="V167" i="28" a="1"/>
  <c r="V167" i="28" s="1"/>
  <c r="V140" i="28" a="1"/>
  <c r="V140" i="28" s="1"/>
  <c r="V262" i="28" a="1"/>
  <c r="V262" i="28" s="1"/>
  <c r="V197" i="28" a="1"/>
  <c r="V197" i="28" s="1"/>
  <c r="V180" i="28" a="1"/>
  <c r="V180" i="28" s="1"/>
  <c r="V242" i="28" a="1"/>
  <c r="V242" i="28" s="1"/>
  <c r="V52" i="28" a="1"/>
  <c r="V52" i="28" s="1"/>
  <c r="V78" i="28" a="1"/>
  <c r="V78" i="28" s="1"/>
  <c r="V375" i="28" a="1"/>
  <c r="V375" i="28" s="1"/>
  <c r="V75" i="28" a="1"/>
  <c r="V75" i="28" s="1"/>
  <c r="V176" i="28" a="1"/>
  <c r="V176" i="28" s="1"/>
  <c r="V9" i="28" a="1"/>
  <c r="V9" i="28" s="1"/>
  <c r="V258" i="28" a="1"/>
  <c r="V258" i="28" s="1"/>
  <c r="V84" i="28" a="1"/>
  <c r="V84" i="28" s="1"/>
  <c r="V171" i="28" a="1"/>
  <c r="V171" i="28" s="1"/>
  <c r="V298" i="28" a="1"/>
  <c r="V298" i="28" s="1"/>
  <c r="V188" i="28" a="1"/>
  <c r="V188" i="28" s="1"/>
  <c r="V114" i="28" a="1"/>
  <c r="V114" i="28" s="1"/>
  <c r="V7" i="28" a="1"/>
  <c r="V7" i="28" s="1"/>
  <c r="V85" i="28" a="1"/>
  <c r="V85" i="28" s="1"/>
  <c r="V107" i="28" a="1"/>
  <c r="V107" i="28" s="1"/>
  <c r="V331" i="28" a="1"/>
  <c r="V331" i="28" s="1"/>
  <c r="V254" i="28" a="1"/>
  <c r="V254" i="28" s="1"/>
  <c r="V404" i="28" a="1"/>
  <c r="V404" i="28" s="1"/>
  <c r="V139" i="28" a="1"/>
  <c r="V139" i="28" s="1"/>
  <c r="V82" i="28" a="1"/>
  <c r="V82" i="28" s="1"/>
  <c r="V312" i="28" a="1"/>
  <c r="V312" i="28" s="1"/>
  <c r="V235" i="28" a="1"/>
  <c r="V235" i="28" s="1"/>
  <c r="V179" i="28" a="1"/>
  <c r="V179" i="28" s="1"/>
  <c r="V286" i="28" a="1"/>
  <c r="V286" i="28" s="1"/>
  <c r="V196" i="28" a="1"/>
  <c r="V196" i="28" s="1"/>
  <c r="V76" i="28" a="1"/>
  <c r="V76" i="28" s="1"/>
  <c r="V124" i="28" a="1"/>
  <c r="V124" i="28" s="1"/>
  <c r="V205" i="28" a="1"/>
  <c r="V205" i="28" s="1"/>
  <c r="V293" i="28" a="1"/>
  <c r="V293" i="28" s="1"/>
  <c r="V155" i="28" a="1"/>
  <c r="V155" i="28" s="1"/>
  <c r="V32" i="28" a="1"/>
  <c r="V32" i="28" s="1"/>
  <c r="V318" i="28" a="1"/>
  <c r="V318" i="28" s="1"/>
  <c r="V333" i="28" a="1"/>
  <c r="V333" i="28" s="1"/>
  <c r="V281" i="28" a="1"/>
  <c r="V281" i="28" s="1"/>
  <c r="V334" i="28" a="1"/>
  <c r="V334" i="28" s="1"/>
  <c r="V222" i="28" a="1"/>
  <c r="V222" i="28" s="1"/>
  <c r="V342" i="28" a="1"/>
  <c r="V342" i="28" s="1"/>
  <c r="V94" i="28" a="1"/>
  <c r="V94" i="28" s="1"/>
  <c r="V388" i="28" a="1"/>
  <c r="V388" i="28" s="1"/>
  <c r="V173" i="28" a="1"/>
  <c r="V173" i="28" s="1"/>
  <c r="V135" i="28" a="1"/>
  <c r="V135" i="28" s="1"/>
  <c r="V128" i="28" a="1"/>
  <c r="V128" i="28" s="1"/>
  <c r="V143" i="28" a="1"/>
  <c r="V143" i="28" s="1"/>
  <c r="V221" i="28" a="1"/>
  <c r="V221" i="28" s="1"/>
  <c r="V288" i="28" a="1"/>
  <c r="V288" i="28" s="1"/>
  <c r="V209" i="28" a="1"/>
  <c r="V209" i="28" s="1"/>
  <c r="V273" i="28" a="1"/>
  <c r="V273" i="28" s="1"/>
  <c r="V34" i="28" a="1"/>
  <c r="V34" i="28" s="1"/>
  <c r="V163" i="28" a="1"/>
  <c r="V163" i="28" s="1"/>
  <c r="V355" i="28" a="1"/>
  <c r="V355" i="28" s="1"/>
  <c r="V62" i="28" a="1"/>
  <c r="V62" i="28" s="1"/>
  <c r="V394" i="28" a="1"/>
  <c r="V394" i="28" s="1"/>
  <c r="V236" i="28" a="1"/>
  <c r="V236" i="28" s="1"/>
  <c r="V15" i="28" a="1"/>
  <c r="V15" i="28" s="1"/>
  <c r="V356" i="28" a="1"/>
  <c r="V356" i="28" s="1"/>
  <c r="V303" i="28" a="1"/>
  <c r="V303" i="28" s="1"/>
  <c r="V156" i="28" a="1"/>
  <c r="V156" i="28" s="1"/>
  <c r="V270" i="28" a="1"/>
  <c r="V270" i="28" s="1"/>
  <c r="V40" i="28" a="1"/>
  <c r="V40" i="28" s="1"/>
  <c r="V274" i="28" a="1"/>
  <c r="V274" i="28" s="1"/>
  <c r="V189" i="28" a="1"/>
  <c r="V189" i="28" s="1"/>
  <c r="V304" i="28" a="1"/>
  <c r="V304" i="28" s="1"/>
  <c r="V30" i="28" a="1"/>
  <c r="V30" i="28" s="1"/>
  <c r="V28" i="28" a="1"/>
  <c r="V28" i="28" s="1"/>
  <c r="V39" i="28" a="1"/>
  <c r="V39" i="28" s="1"/>
  <c r="V174" i="28" a="1"/>
  <c r="V174" i="28" s="1"/>
  <c r="V212" i="28" a="1"/>
  <c r="V212" i="28" s="1"/>
  <c r="V378" i="28" a="1"/>
  <c r="V378" i="28" s="1"/>
  <c r="V362" i="28" a="1"/>
  <c r="V362" i="28" s="1"/>
  <c r="V23" i="28" a="1"/>
  <c r="V23" i="28" s="1"/>
  <c r="V172" i="28" a="1"/>
  <c r="V172" i="28" s="1"/>
  <c r="V226" i="28" a="1"/>
  <c r="V226" i="28" s="1"/>
  <c r="V65" i="28" a="1"/>
  <c r="V65" i="28" s="1"/>
  <c r="V217" i="28" a="1"/>
  <c r="V217" i="28" s="1"/>
  <c r="V285" i="28" a="1"/>
  <c r="V285" i="28" s="1"/>
  <c r="V66" i="28" a="1"/>
  <c r="V66" i="28" s="1"/>
  <c r="V323" i="28" a="1"/>
  <c r="V323" i="28" s="1"/>
  <c r="V233" i="28" a="1"/>
  <c r="V233" i="28" s="1"/>
  <c r="V203" i="28" a="1"/>
  <c r="V203" i="28" s="1"/>
  <c r="V90" i="28" a="1"/>
  <c r="V90" i="28" s="1"/>
  <c r="V272" i="28" a="1"/>
  <c r="V272" i="28" s="1"/>
  <c r="V157" i="28" a="1"/>
  <c r="V157" i="28" s="1"/>
  <c r="V49" i="28" a="1"/>
  <c r="V49" i="28" s="1"/>
  <c r="V158" i="28" a="1"/>
  <c r="V158" i="28" s="1"/>
  <c r="V58" i="28" a="1"/>
  <c r="V58" i="28" s="1"/>
  <c r="V234" i="28" a="1"/>
  <c r="V234" i="28" s="1"/>
  <c r="V141" i="28" a="1"/>
  <c r="V141" i="28" s="1"/>
  <c r="V277" i="28" a="1"/>
  <c r="V277" i="28" s="1"/>
  <c r="V214" i="28" a="1"/>
  <c r="V214" i="28" s="1"/>
  <c r="V183" i="28" a="1"/>
  <c r="V183" i="28" s="1"/>
  <c r="V386" i="28" a="1"/>
  <c r="V386" i="28" s="1"/>
  <c r="V47" i="28" a="1"/>
  <c r="V47" i="28" s="1"/>
  <c r="V38" i="28" a="1"/>
  <c r="V38" i="28" s="1"/>
  <c r="V165" i="28" a="1"/>
  <c r="V165" i="28" s="1"/>
  <c r="V130" i="28" a="1"/>
  <c r="V130" i="28" s="1"/>
  <c r="V51" i="28" a="1"/>
  <c r="V51" i="28" s="1"/>
  <c r="V154" i="28" a="1"/>
  <c r="V154" i="28" s="1"/>
  <c r="V395" i="28" a="1"/>
  <c r="V395" i="28" s="1"/>
  <c r="V263" i="28" a="1"/>
  <c r="V263" i="28" s="1"/>
  <c r="V79" i="28" a="1"/>
  <c r="V79" i="28" s="1"/>
  <c r="V109" i="28" a="1"/>
  <c r="V109" i="28" s="1"/>
  <c r="V12" i="28" a="1"/>
  <c r="V12" i="28" s="1"/>
  <c r="V290" i="28" a="1"/>
  <c r="V290" i="28" s="1"/>
  <c r="V145" i="28" a="1"/>
  <c r="V145" i="28" s="1"/>
  <c r="V396" i="28" a="1"/>
  <c r="V396" i="28" s="1"/>
  <c r="V33" i="28" a="1"/>
  <c r="V33" i="28" s="1"/>
  <c r="V43" i="28" a="1"/>
  <c r="V43" i="28" s="1"/>
  <c r="V324" i="28" a="1"/>
  <c r="V324" i="28" s="1"/>
  <c r="V134" i="28" a="1"/>
  <c r="V134" i="28" s="1"/>
  <c r="V259" i="28" a="1"/>
  <c r="V259" i="28" s="1"/>
  <c r="V364" i="28" a="1"/>
  <c r="V364" i="28" s="1"/>
  <c r="V246" i="28" a="1"/>
  <c r="V246" i="28" s="1"/>
  <c r="V332" i="28" a="1"/>
  <c r="V332" i="28" s="1"/>
  <c r="V92" i="28" a="1"/>
  <c r="V92" i="28" s="1"/>
  <c r="V199" i="28" a="1"/>
  <c r="V199" i="28" s="1"/>
  <c r="V276" i="28" a="1"/>
  <c r="V276" i="28" s="1"/>
  <c r="V311" i="28" a="1"/>
  <c r="V311" i="28" s="1"/>
  <c r="V149" i="28" a="1"/>
  <c r="V149" i="28" s="1"/>
  <c r="V61" i="28" a="1"/>
  <c r="V61" i="28" s="1"/>
  <c r="V42" i="28" a="1"/>
  <c r="V42" i="28" s="1"/>
  <c r="V243" i="28" a="1"/>
  <c r="V243" i="28" s="1"/>
  <c r="V322" i="28" a="1"/>
  <c r="V322" i="28" s="1"/>
  <c r="V95" i="28" a="1"/>
  <c r="V95" i="28" s="1"/>
  <c r="V193" i="28" a="1"/>
  <c r="V193" i="28" s="1"/>
  <c r="V71" i="28" a="1"/>
  <c r="V71" i="28" s="1"/>
  <c r="V67" i="28" a="1"/>
  <c r="V67" i="28" s="1"/>
  <c r="V317" i="28" a="1"/>
  <c r="V317" i="28" s="1"/>
  <c r="V251" i="28" a="1"/>
  <c r="V251" i="28" s="1"/>
  <c r="V314" i="28" a="1"/>
  <c r="V314" i="28" s="1"/>
  <c r="V269" i="28" a="1"/>
  <c r="V269" i="28" s="1"/>
  <c r="V86" i="28" a="1"/>
  <c r="V86" i="28" s="1"/>
  <c r="V125" i="28" a="1"/>
  <c r="V125" i="28" s="1"/>
  <c r="V201" i="28" a="1"/>
  <c r="V201" i="28" s="1"/>
  <c r="V252" i="28" a="1"/>
  <c r="V252" i="28" s="1"/>
  <c r="V77" i="28" a="1"/>
  <c r="V77" i="28" s="1"/>
  <c r="V169" i="28" a="1"/>
  <c r="V169" i="28" s="1"/>
  <c r="V198" i="28" a="1"/>
  <c r="V198" i="28" s="1"/>
  <c r="V181" i="28" a="1"/>
  <c r="V181" i="28" s="1"/>
  <c r="V103" i="28" a="1"/>
  <c r="V103" i="28" s="1"/>
  <c r="V264" i="28" a="1"/>
  <c r="V264" i="28" s="1"/>
  <c r="V320" i="28" a="1"/>
  <c r="V320" i="28" s="1"/>
  <c r="V178" i="28" a="1"/>
  <c r="V178" i="28" s="1"/>
  <c r="V228" i="28" a="1"/>
  <c r="V228" i="28" s="1"/>
  <c r="V105" i="28" a="1"/>
  <c r="V105" i="28" s="1"/>
  <c r="V120" i="28" a="1"/>
  <c r="V120" i="28" s="1"/>
  <c r="V18" i="28" a="1"/>
  <c r="V18" i="28" s="1"/>
  <c r="V399" i="28" a="1"/>
  <c r="V399" i="28" s="1"/>
  <c r="V383" i="28" a="1"/>
  <c r="V383" i="28" s="1"/>
  <c r="V344" i="28" a="1"/>
  <c r="V344" i="28" s="1"/>
  <c r="V372" i="28" a="1"/>
  <c r="V372" i="28" s="1"/>
  <c r="V224" i="28" a="1"/>
  <c r="V224" i="28" s="1"/>
  <c r="V35" i="28" a="1"/>
  <c r="V35" i="28" s="1"/>
  <c r="V390" i="28" a="1"/>
  <c r="V390" i="28" s="1"/>
  <c r="V216" i="28" a="1"/>
  <c r="V216" i="28" s="1"/>
  <c r="V392" i="28" a="1"/>
  <c r="V392" i="28" s="1"/>
  <c r="V339" i="28" a="1"/>
  <c r="V339" i="28" s="1"/>
  <c r="V190" i="28" a="1"/>
  <c r="V190" i="28" s="1"/>
  <c r="V291" i="28" a="1"/>
  <c r="V291" i="28" s="1"/>
  <c r="V335" i="28" a="1"/>
  <c r="V335" i="28" s="1"/>
  <c r="V307" i="28" a="1"/>
  <c r="V307" i="28" s="1"/>
  <c r="V19" i="28" a="1"/>
  <c r="V19" i="28" s="1"/>
  <c r="V376" i="28" a="1"/>
  <c r="V376" i="28" s="1"/>
  <c r="V256" i="28" a="1"/>
  <c r="V256" i="28" s="1"/>
  <c r="V136" i="28" a="1"/>
  <c r="V136" i="28" s="1"/>
  <c r="V122" i="28" a="1"/>
  <c r="V122" i="28" s="1"/>
  <c r="V278" i="28" a="1"/>
  <c r="V278" i="28" s="1"/>
  <c r="V44" i="28" a="1"/>
  <c r="V44" i="28" s="1"/>
  <c r="V177" i="28" a="1"/>
  <c r="V177" i="28" s="1"/>
  <c r="V146" i="28" a="1"/>
  <c r="V146" i="28" s="1"/>
  <c r="V81" i="28" a="1"/>
  <c r="V81" i="28" s="1"/>
  <c r="V159" i="28" a="1"/>
  <c r="V159" i="28" s="1"/>
  <c r="V41" i="28" a="1"/>
  <c r="V41" i="28" s="1"/>
  <c r="V325" i="28" a="1"/>
  <c r="V325" i="28" s="1"/>
  <c r="V301" i="28" a="1"/>
  <c r="V301" i="28" s="1"/>
  <c r="V206" i="28" a="1"/>
  <c r="V206" i="28" s="1"/>
  <c r="V8" i="28" a="1"/>
  <c r="V8" i="28" s="1"/>
  <c r="V253" i="28" a="1"/>
  <c r="V253" i="28" s="1"/>
  <c r="V275" i="28" a="1"/>
  <c r="V275" i="28" s="1"/>
  <c r="V208" i="28" a="1"/>
  <c r="V208" i="28" s="1"/>
  <c r="V287" i="28" a="1"/>
  <c r="V287" i="28" s="1"/>
  <c r="V115" i="28" a="1"/>
  <c r="V115" i="28" s="1"/>
  <c r="V230" i="28" a="1"/>
  <c r="V230" i="28" s="1"/>
  <c r="V330" i="28" a="1"/>
  <c r="V330" i="28" s="1"/>
  <c r="V336" i="28" a="1"/>
  <c r="V336" i="28" s="1"/>
  <c r="V241" i="28" a="1"/>
  <c r="V241" i="28" s="1"/>
  <c r="V119" i="28" a="1"/>
  <c r="V119" i="28" s="1"/>
  <c r="V308" i="28" a="1"/>
  <c r="V308" i="28" s="1"/>
  <c r="V363" i="28" a="1"/>
  <c r="V363" i="28" s="1"/>
  <c r="V400" i="28" a="1"/>
  <c r="V400" i="28" s="1"/>
  <c r="V204" i="28" a="1"/>
  <c r="V204" i="28" s="1"/>
  <c r="V347" i="28" a="1"/>
  <c r="V347" i="28" s="1"/>
  <c r="V366" i="28" a="1"/>
  <c r="V366" i="28" s="1"/>
  <c r="V184" i="28" a="1"/>
  <c r="V184" i="28" s="1"/>
  <c r="V231" i="28" a="1"/>
  <c r="V231" i="28" s="1"/>
  <c r="V397" i="28" a="1"/>
  <c r="V397" i="28" s="1"/>
  <c r="V186" i="28" a="1"/>
  <c r="V186" i="28" s="1"/>
  <c r="V46" i="28" a="1"/>
  <c r="V46" i="28" s="1"/>
  <c r="V401" i="28" a="1"/>
  <c r="V401" i="28" s="1"/>
  <c r="V385" i="28" a="1"/>
  <c r="V385" i="28" s="1"/>
  <c r="V123" i="28" a="1"/>
  <c r="V123" i="28" s="1"/>
  <c r="V195" i="28" a="1"/>
  <c r="V195" i="28" s="1"/>
  <c r="V257" i="28" a="1"/>
  <c r="V257" i="28" s="1"/>
  <c r="V341" i="28" a="1"/>
  <c r="V341" i="28" s="1"/>
  <c r="V346" i="28" a="1"/>
  <c r="V346" i="28" s="1"/>
  <c r="V294" i="28" a="1"/>
  <c r="V294" i="28" s="1"/>
  <c r="V88" i="28" a="1"/>
  <c r="V88" i="28" s="1"/>
  <c r="V131" i="28" a="1"/>
  <c r="V131" i="28" s="1"/>
  <c r="V305" i="28" a="1"/>
  <c r="V305" i="28" s="1"/>
  <c r="V220" i="28" a="1"/>
  <c r="V220" i="28" s="1"/>
  <c r="V328" i="28" a="1"/>
  <c r="V328" i="28" s="1"/>
  <c r="V99" i="28" a="1"/>
  <c r="V99" i="28" s="1"/>
  <c r="V31" i="28" a="1"/>
  <c r="V31" i="28" s="1"/>
  <c r="V87" i="28" a="1"/>
  <c r="V87" i="28" s="1"/>
  <c r="V352" i="28" a="1"/>
  <c r="V352" i="28" s="1"/>
  <c r="V144" i="28" a="1"/>
  <c r="V144" i="28" s="1"/>
  <c r="V104" i="28" a="1"/>
  <c r="V104" i="28" s="1"/>
  <c r="V27" i="28" a="1"/>
  <c r="V27" i="28" s="1"/>
  <c r="V391" i="28" a="1"/>
  <c r="V391" i="28" s="1"/>
  <c r="V213" i="28" a="1"/>
  <c r="V213" i="28" s="1"/>
  <c r="V164" i="28" a="1"/>
  <c r="V164" i="28" s="1"/>
  <c r="V227" i="28" a="1"/>
  <c r="V227" i="28" s="1"/>
  <c r="V207" i="28" a="1"/>
  <c r="V207" i="28" s="1"/>
  <c r="V310" i="28" a="1"/>
  <c r="V310" i="28" s="1"/>
  <c r="V237" i="28" a="1"/>
  <c r="V237" i="28" s="1"/>
  <c r="V100" i="28" a="1"/>
  <c r="V100" i="28" s="1"/>
  <c r="V50" i="28" a="1"/>
  <c r="V50" i="28" s="1"/>
  <c r="V108" i="28" a="1"/>
  <c r="V108" i="28" s="1"/>
  <c r="V350" i="28" a="1"/>
  <c r="V350" i="28" s="1"/>
  <c r="V340" i="28" a="1"/>
  <c r="V340" i="28" s="1"/>
  <c r="V69" i="28" a="1"/>
  <c r="V69" i="28" s="1"/>
  <c r="V393" i="28" a="1"/>
  <c r="V393" i="28" s="1"/>
  <c r="V380" i="28" a="1"/>
  <c r="V380" i="28" s="1"/>
  <c r="V113" i="28" a="1"/>
  <c r="V113" i="28" s="1"/>
  <c r="V359" i="28" a="1"/>
  <c r="V359" i="28" s="1"/>
  <c r="V16" i="28" a="1"/>
  <c r="V16" i="28" s="1"/>
  <c r="V97" i="28" a="1"/>
  <c r="V97" i="28" s="1"/>
  <c r="V283" i="28" a="1"/>
  <c r="V283" i="28" s="1"/>
  <c r="V142" i="28" a="1"/>
  <c r="V142" i="28" s="1"/>
  <c r="V89" i="28" a="1"/>
  <c r="V89" i="28" s="1"/>
  <c r="V148" i="28" a="1"/>
  <c r="V148" i="28" s="1"/>
  <c r="V24" i="28" a="1"/>
  <c r="V24" i="28" s="1"/>
  <c r="V211" i="28" a="1"/>
  <c r="V211" i="28" s="1"/>
  <c r="V219" i="28" a="1"/>
  <c r="V219" i="28" s="1"/>
  <c r="V137" i="28" a="1"/>
  <c r="V137" i="28" s="1"/>
  <c r="V348" i="28" a="1"/>
  <c r="V348" i="28" s="1"/>
  <c r="V306" i="28" a="1"/>
  <c r="V306" i="28" s="1"/>
  <c r="V368" i="28" a="1"/>
  <c r="V368" i="28" s="1"/>
  <c r="V57" i="28" a="1"/>
  <c r="V57" i="28" s="1"/>
  <c r="V160" i="28" a="1"/>
  <c r="V160" i="28" s="1"/>
  <c r="V10" i="28" a="1"/>
  <c r="V10" i="28" s="1"/>
  <c r="V329" i="28" a="1"/>
  <c r="V329" i="28" s="1"/>
  <c r="V111" i="28" a="1"/>
  <c r="V111" i="28" s="1"/>
  <c r="V106" i="28" a="1"/>
  <c r="V106" i="28" s="1"/>
  <c r="V361" i="28" a="1"/>
  <c r="V361" i="28" s="1"/>
  <c r="V68" i="28" a="1"/>
  <c r="V68" i="28" s="1"/>
  <c r="V239" i="28" a="1"/>
  <c r="V239" i="28" s="1"/>
  <c r="V93" i="28" a="1"/>
  <c r="V93" i="28" s="1"/>
  <c r="V245" i="28" a="1"/>
  <c r="V245" i="28" s="1"/>
  <c r="V102" i="28" a="1"/>
  <c r="V102" i="28" s="1"/>
  <c r="V229" i="28" a="1"/>
  <c r="V229" i="28" s="1"/>
  <c r="V389" i="28" a="1"/>
  <c r="V389" i="28" s="1"/>
  <c r="V150" i="28" a="1"/>
  <c r="V150" i="28" s="1"/>
  <c r="V327" i="28" a="1"/>
  <c r="V327" i="28" s="1"/>
  <c r="V64" i="28" a="1"/>
  <c r="V64" i="28" s="1"/>
  <c r="V96" i="28" a="1"/>
  <c r="V96" i="28" s="1"/>
  <c r="V349" i="28" a="1"/>
  <c r="V349" i="28" s="1"/>
  <c r="V80" i="28" a="1"/>
  <c r="V80" i="28" s="1"/>
  <c r="V175" i="28" a="1"/>
  <c r="V175" i="28" s="1"/>
  <c r="V302" i="28" a="1"/>
  <c r="V302" i="28" s="1"/>
  <c r="V345" i="28" a="1"/>
  <c r="V345" i="28" s="1"/>
  <c r="V369" i="28" a="1"/>
  <c r="V369" i="28" s="1"/>
  <c r="V379" i="28" a="1"/>
  <c r="V379" i="28" s="1"/>
  <c r="V191" i="28" a="1"/>
  <c r="V191" i="28" s="1"/>
  <c r="V374" i="28" a="1"/>
  <c r="V374" i="28" s="1"/>
  <c r="V98" i="28" a="1"/>
  <c r="V98" i="28" s="1"/>
  <c r="V29" i="28" a="1"/>
  <c r="V29" i="28" s="1"/>
  <c r="R405" i="28"/>
  <c r="T405" i="28"/>
  <c r="P405" i="28"/>
  <c r="S405" i="28"/>
  <c r="Q405" i="28"/>
  <c r="W31" i="28" l="1"/>
  <c r="Y31" i="28"/>
  <c r="X31" i="28"/>
  <c r="AA31" i="28"/>
  <c r="Z31" i="28"/>
  <c r="Y47" i="28"/>
  <c r="X47" i="28"/>
  <c r="AA47" i="28"/>
  <c r="W47" i="28"/>
  <c r="Z47" i="28"/>
  <c r="AA221" i="28"/>
  <c r="X221" i="28"/>
  <c r="Z221" i="28"/>
  <c r="W221" i="28"/>
  <c r="Y221" i="28"/>
  <c r="Z140" i="28"/>
  <c r="Y140" i="28"/>
  <c r="AA140" i="28"/>
  <c r="W140" i="28"/>
  <c r="X140" i="28"/>
  <c r="Z337" i="28"/>
  <c r="W337" i="28"/>
  <c r="Y337" i="28"/>
  <c r="X337" i="28"/>
  <c r="AA337" i="28"/>
  <c r="X83" i="28"/>
  <c r="AA83" i="28"/>
  <c r="Z83" i="28"/>
  <c r="W83" i="28"/>
  <c r="Y83" i="28"/>
  <c r="AA210" i="28"/>
  <c r="Z210" i="28"/>
  <c r="X210" i="28"/>
  <c r="Y210" i="28"/>
  <c r="W210" i="28"/>
  <c r="X377" i="28"/>
  <c r="W377" i="28"/>
  <c r="AA377" i="28"/>
  <c r="Y377" i="28"/>
  <c r="Z377" i="28"/>
  <c r="W116" i="28"/>
  <c r="X116" i="28"/>
  <c r="AA116" i="28"/>
  <c r="Z116" i="28"/>
  <c r="Y116" i="28"/>
  <c r="X137" i="28"/>
  <c r="Z137" i="28"/>
  <c r="Y137" i="28"/>
  <c r="AA137" i="28"/>
  <c r="W137" i="28"/>
  <c r="Y363" i="28"/>
  <c r="Z363" i="28"/>
  <c r="X363" i="28"/>
  <c r="AA363" i="28"/>
  <c r="W363" i="28"/>
  <c r="AA264" i="28"/>
  <c r="W264" i="28"/>
  <c r="X264" i="28"/>
  <c r="Y264" i="28"/>
  <c r="Z264" i="28"/>
  <c r="Y79" i="28"/>
  <c r="W79" i="28"/>
  <c r="X79" i="28"/>
  <c r="Z79" i="28"/>
  <c r="AA79" i="28"/>
  <c r="Y394" i="28"/>
  <c r="AA394" i="28"/>
  <c r="X394" i="28"/>
  <c r="Z394" i="28"/>
  <c r="W394" i="28"/>
  <c r="Y75" i="28"/>
  <c r="X75" i="28"/>
  <c r="Z75" i="28"/>
  <c r="W75" i="28"/>
  <c r="AA75" i="28"/>
  <c r="X161" i="28"/>
  <c r="W161" i="28"/>
  <c r="Z161" i="28"/>
  <c r="Y161" i="28"/>
  <c r="AA161" i="28"/>
  <c r="Y72" i="28"/>
  <c r="W72" i="28"/>
  <c r="Z72" i="28"/>
  <c r="AA72" i="28"/>
  <c r="X72" i="28"/>
  <c r="AA219" i="28"/>
  <c r="W219" i="28"/>
  <c r="X219" i="28"/>
  <c r="Z219" i="28"/>
  <c r="Y219" i="28"/>
  <c r="Z16" i="28"/>
  <c r="W16" i="28"/>
  <c r="AA16" i="28"/>
  <c r="Y16" i="28"/>
  <c r="X16" i="28"/>
  <c r="Y108" i="28"/>
  <c r="Z108" i="28"/>
  <c r="X108" i="28"/>
  <c r="W108" i="28"/>
  <c r="AA108" i="28"/>
  <c r="Y213" i="28"/>
  <c r="AA213" i="28"/>
  <c r="W213" i="28"/>
  <c r="Z213" i="28"/>
  <c r="X213" i="28"/>
  <c r="AA99" i="28"/>
  <c r="Z99" i="28"/>
  <c r="W99" i="28"/>
  <c r="X99" i="28"/>
  <c r="Y99" i="28"/>
  <c r="Z341" i="28"/>
  <c r="W341" i="28"/>
  <c r="X341" i="28"/>
  <c r="Y341" i="28"/>
  <c r="AA341" i="28"/>
  <c r="AA397" i="28"/>
  <c r="Z397" i="28"/>
  <c r="X397" i="28"/>
  <c r="Y397" i="28"/>
  <c r="W397" i="28"/>
  <c r="AA308" i="28"/>
  <c r="Y308" i="28"/>
  <c r="Z308" i="28"/>
  <c r="X308" i="28"/>
  <c r="W308" i="28"/>
  <c r="X208" i="28"/>
  <c r="AA208" i="28"/>
  <c r="Z208" i="28"/>
  <c r="Y208" i="28"/>
  <c r="W208" i="28"/>
  <c r="AA159" i="28"/>
  <c r="Y159" i="28"/>
  <c r="Z159" i="28"/>
  <c r="X159" i="28"/>
  <c r="W159" i="28"/>
  <c r="Y256" i="28"/>
  <c r="W256" i="28"/>
  <c r="Z256" i="28"/>
  <c r="AA256" i="28"/>
  <c r="X256" i="28"/>
  <c r="W392" i="28"/>
  <c r="Y392" i="28"/>
  <c r="AA392" i="28"/>
  <c r="X392" i="28"/>
  <c r="Z392" i="28"/>
  <c r="Y399" i="28"/>
  <c r="X399" i="28"/>
  <c r="Z399" i="28"/>
  <c r="AA399" i="28"/>
  <c r="W399" i="28"/>
  <c r="X103" i="28"/>
  <c r="AA103" i="28"/>
  <c r="W103" i="28"/>
  <c r="Z103" i="28"/>
  <c r="Y103" i="28"/>
  <c r="Y86" i="28"/>
  <c r="AA86" i="28"/>
  <c r="Z86" i="28"/>
  <c r="X86" i="28"/>
  <c r="W86" i="28"/>
  <c r="AA95" i="28"/>
  <c r="X95" i="28"/>
  <c r="Z95" i="28"/>
  <c r="W95" i="28"/>
  <c r="Y95" i="28"/>
  <c r="Y199" i="28"/>
  <c r="Z199" i="28"/>
  <c r="AA199" i="28"/>
  <c r="W199" i="28"/>
  <c r="X199" i="28"/>
  <c r="Z43" i="28"/>
  <c r="Y43" i="28"/>
  <c r="X43" i="28"/>
  <c r="AA43" i="28"/>
  <c r="W43" i="28"/>
  <c r="Z263" i="28"/>
  <c r="Y263" i="28"/>
  <c r="AA263" i="28"/>
  <c r="W263" i="28"/>
  <c r="X263" i="28"/>
  <c r="Y386" i="28"/>
  <c r="AA386" i="28"/>
  <c r="W386" i="28"/>
  <c r="Z386" i="28"/>
  <c r="X386" i="28"/>
  <c r="X49" i="28"/>
  <c r="AA49" i="28"/>
  <c r="Y49" i="28"/>
  <c r="W49" i="28"/>
  <c r="Z49" i="28"/>
  <c r="X285" i="28"/>
  <c r="Y285" i="28"/>
  <c r="Z285" i="28"/>
  <c r="W285" i="28"/>
  <c r="AA285" i="28"/>
  <c r="W212" i="28"/>
  <c r="X212" i="28"/>
  <c r="AA212" i="28"/>
  <c r="Y212" i="28"/>
  <c r="Z212" i="28"/>
  <c r="X40" i="28"/>
  <c r="AA40" i="28"/>
  <c r="W40" i="28"/>
  <c r="Z40" i="28"/>
  <c r="Y40" i="28"/>
  <c r="AA62" i="28"/>
  <c r="X62" i="28"/>
  <c r="W62" i="28"/>
  <c r="Y62" i="28"/>
  <c r="Z62" i="28"/>
  <c r="Y143" i="28"/>
  <c r="AA143" i="28"/>
  <c r="Z143" i="28"/>
  <c r="W143" i="28"/>
  <c r="X143" i="28"/>
  <c r="Y334" i="28"/>
  <c r="Z334" i="28"/>
  <c r="W334" i="28"/>
  <c r="X334" i="28"/>
  <c r="AA334" i="28"/>
  <c r="X124" i="28"/>
  <c r="AA124" i="28"/>
  <c r="Y124" i="28"/>
  <c r="Z124" i="28"/>
  <c r="W124" i="28"/>
  <c r="W139" i="28"/>
  <c r="Z139" i="28"/>
  <c r="Y139" i="28"/>
  <c r="AA139" i="28"/>
  <c r="X139" i="28"/>
  <c r="Z188" i="28"/>
  <c r="W188" i="28"/>
  <c r="AA188" i="28"/>
  <c r="X188" i="28"/>
  <c r="Y188" i="28"/>
  <c r="Y375" i="28"/>
  <c r="Z375" i="28"/>
  <c r="X375" i="28"/>
  <c r="AA375" i="28"/>
  <c r="W375" i="28"/>
  <c r="X167" i="28"/>
  <c r="AA167" i="28"/>
  <c r="W167" i="28"/>
  <c r="Z167" i="28"/>
  <c r="Y167" i="28"/>
  <c r="Z316" i="28"/>
  <c r="Y316" i="28"/>
  <c r="X316" i="28"/>
  <c r="AA316" i="28"/>
  <c r="W316" i="28"/>
  <c r="W384" i="28"/>
  <c r="X384" i="28"/>
  <c r="Z384" i="28"/>
  <c r="AA384" i="28"/>
  <c r="Y384" i="28"/>
  <c r="X133" i="28"/>
  <c r="AA133" i="28"/>
  <c r="Z133" i="28"/>
  <c r="W133" i="28"/>
  <c r="Y133" i="28"/>
  <c r="AA56" i="28"/>
  <c r="Y56" i="28"/>
  <c r="X56" i="28"/>
  <c r="W56" i="28"/>
  <c r="Z56" i="28"/>
  <c r="W37" i="28"/>
  <c r="Z37" i="28"/>
  <c r="X37" i="28"/>
  <c r="AA37" i="28"/>
  <c r="Y37" i="28"/>
  <c r="X45" i="28"/>
  <c r="Z45" i="28"/>
  <c r="AA45" i="28"/>
  <c r="W45" i="28"/>
  <c r="Y45" i="28"/>
  <c r="Z365" i="28"/>
  <c r="X365" i="28"/>
  <c r="Y365" i="28"/>
  <c r="W365" i="28"/>
  <c r="AA365" i="28"/>
  <c r="W267" i="28"/>
  <c r="X267" i="28"/>
  <c r="Z267" i="28"/>
  <c r="AA267" i="28"/>
  <c r="Y267" i="28"/>
  <c r="X238" i="28"/>
  <c r="Y238" i="28"/>
  <c r="Z238" i="28"/>
  <c r="AA238" i="28"/>
  <c r="W238" i="28"/>
  <c r="Y271" i="28"/>
  <c r="X271" i="28"/>
  <c r="Z271" i="28"/>
  <c r="AA271" i="28"/>
  <c r="W271" i="28"/>
  <c r="Y153" i="28"/>
  <c r="Z153" i="28"/>
  <c r="AA153" i="28"/>
  <c r="X153" i="28"/>
  <c r="W153" i="28"/>
  <c r="Y232" i="28"/>
  <c r="X232" i="28"/>
  <c r="Z232" i="28"/>
  <c r="AA232" i="28"/>
  <c r="W232" i="28"/>
  <c r="Z14" i="28"/>
  <c r="AA14" i="28"/>
  <c r="W14" i="28"/>
  <c r="Y14" i="28"/>
  <c r="X14" i="28"/>
  <c r="X127" i="28"/>
  <c r="Z127" i="28"/>
  <c r="AA127" i="28"/>
  <c r="Y127" i="28"/>
  <c r="W127" i="28"/>
  <c r="X175" i="28"/>
  <c r="Z175" i="28"/>
  <c r="W175" i="28"/>
  <c r="AA175" i="28"/>
  <c r="Y175" i="28"/>
  <c r="Z164" i="28"/>
  <c r="X164" i="28"/>
  <c r="AA164" i="28"/>
  <c r="W164" i="28"/>
  <c r="Y164" i="28"/>
  <c r="W136" i="28"/>
  <c r="AA136" i="28"/>
  <c r="X136" i="28"/>
  <c r="Y136" i="28"/>
  <c r="Z136" i="28"/>
  <c r="Z193" i="28"/>
  <c r="Y193" i="28"/>
  <c r="W193" i="28"/>
  <c r="AA193" i="28"/>
  <c r="X193" i="28"/>
  <c r="X66" i="28"/>
  <c r="Z66" i="28"/>
  <c r="W66" i="28"/>
  <c r="Y66" i="28"/>
  <c r="AA66" i="28"/>
  <c r="Y205" i="28"/>
  <c r="AA205" i="28"/>
  <c r="X205" i="28"/>
  <c r="Z205" i="28"/>
  <c r="W205" i="28"/>
  <c r="X53" i="28"/>
  <c r="AA53" i="28"/>
  <c r="Z53" i="28"/>
  <c r="W53" i="28"/>
  <c r="Y53" i="28"/>
  <c r="Y102" i="28"/>
  <c r="X102" i="28"/>
  <c r="AA102" i="28"/>
  <c r="Z102" i="28"/>
  <c r="W102" i="28"/>
  <c r="Z374" i="28"/>
  <c r="W374" i="28"/>
  <c r="Y374" i="28"/>
  <c r="AA374" i="28"/>
  <c r="X374" i="28"/>
  <c r="W349" i="28"/>
  <c r="AA349" i="28"/>
  <c r="Y349" i="28"/>
  <c r="X349" i="28"/>
  <c r="Z349" i="28"/>
  <c r="Z245" i="28"/>
  <c r="W245" i="28"/>
  <c r="Y245" i="28"/>
  <c r="X245" i="28"/>
  <c r="AA245" i="28"/>
  <c r="X10" i="28"/>
  <c r="Z10" i="28"/>
  <c r="Y10" i="28"/>
  <c r="AA10" i="28"/>
  <c r="W10" i="28"/>
  <c r="AA211" i="28"/>
  <c r="W211" i="28"/>
  <c r="Y211" i="28"/>
  <c r="Z211" i="28"/>
  <c r="X211" i="28"/>
  <c r="X359" i="28"/>
  <c r="Z359" i="28"/>
  <c r="AA359" i="28"/>
  <c r="Y359" i="28"/>
  <c r="W359" i="28"/>
  <c r="X50" i="28"/>
  <c r="Y50" i="28"/>
  <c r="AA50" i="28"/>
  <c r="W50" i="28"/>
  <c r="Z50" i="28"/>
  <c r="W391" i="28"/>
  <c r="AA391" i="28"/>
  <c r="Y391" i="28"/>
  <c r="X391" i="28"/>
  <c r="Z391" i="28"/>
  <c r="AA328" i="28"/>
  <c r="Y328" i="28"/>
  <c r="Z328" i="28"/>
  <c r="X328" i="28"/>
  <c r="W328" i="28"/>
  <c r="AA257" i="28"/>
  <c r="W257" i="28"/>
  <c r="Y257" i="28"/>
  <c r="Z257" i="28"/>
  <c r="X257" i="28"/>
  <c r="AA231" i="28"/>
  <c r="X231" i="28"/>
  <c r="Z231" i="28"/>
  <c r="W231" i="28"/>
  <c r="Y231" i="28"/>
  <c r="AA119" i="28"/>
  <c r="Y119" i="28"/>
  <c r="W119" i="28"/>
  <c r="X119" i="28"/>
  <c r="Z119" i="28"/>
  <c r="W275" i="28"/>
  <c r="Z275" i="28"/>
  <c r="X275" i="28"/>
  <c r="AA275" i="28"/>
  <c r="Y275" i="28"/>
  <c r="W81" i="28"/>
  <c r="Z81" i="28"/>
  <c r="AA81" i="28"/>
  <c r="X81" i="28"/>
  <c r="Y81" i="28"/>
  <c r="X376" i="28"/>
  <c r="Y376" i="28"/>
  <c r="W376" i="28"/>
  <c r="Z376" i="28"/>
  <c r="AA376" i="28"/>
  <c r="W216" i="28"/>
  <c r="Z216" i="28"/>
  <c r="Y216" i="28"/>
  <c r="AA216" i="28"/>
  <c r="X216" i="28"/>
  <c r="AA18" i="28"/>
  <c r="Z18" i="28"/>
  <c r="Y18" i="28"/>
  <c r="W18" i="28"/>
  <c r="X18" i="28"/>
  <c r="Y181" i="28"/>
  <c r="X181" i="28"/>
  <c r="AA181" i="28"/>
  <c r="Z181" i="28"/>
  <c r="W181" i="28"/>
  <c r="W269" i="28"/>
  <c r="AA269" i="28"/>
  <c r="X269" i="28"/>
  <c r="Z269" i="28"/>
  <c r="Y269" i="28"/>
  <c r="X322" i="28"/>
  <c r="AA322" i="28"/>
  <c r="Z322" i="28"/>
  <c r="W322" i="28"/>
  <c r="Y322" i="28"/>
  <c r="Y92" i="28"/>
  <c r="X92" i="28"/>
  <c r="W92" i="28"/>
  <c r="AA92" i="28"/>
  <c r="Z92" i="28"/>
  <c r="AA33" i="28"/>
  <c r="Y33" i="28"/>
  <c r="W33" i="28"/>
  <c r="X33" i="28"/>
  <c r="Z33" i="28"/>
  <c r="Z395" i="28"/>
  <c r="X395" i="28"/>
  <c r="W395" i="28"/>
  <c r="Y395" i="28"/>
  <c r="AA395" i="28"/>
  <c r="Z183" i="28"/>
  <c r="AA183" i="28"/>
  <c r="Y183" i="28"/>
  <c r="X183" i="28"/>
  <c r="W183" i="28"/>
  <c r="Y157" i="28"/>
  <c r="AA157" i="28"/>
  <c r="X157" i="28"/>
  <c r="W157" i="28"/>
  <c r="Z157" i="28"/>
  <c r="W217" i="28"/>
  <c r="AA217" i="28"/>
  <c r="Z217" i="28"/>
  <c r="X217" i="28"/>
  <c r="Y217" i="28"/>
  <c r="Y174" i="28"/>
  <c r="W174" i="28"/>
  <c r="Z174" i="28"/>
  <c r="X174" i="28"/>
  <c r="AA174" i="28"/>
  <c r="X270" i="28"/>
  <c r="Z270" i="28"/>
  <c r="W270" i="28"/>
  <c r="Y270" i="28"/>
  <c r="AA270" i="28"/>
  <c r="Y355" i="28"/>
  <c r="AA355" i="28"/>
  <c r="X355" i="28"/>
  <c r="W355" i="28"/>
  <c r="Z355" i="28"/>
  <c r="AA128" i="28"/>
  <c r="W128" i="28"/>
  <c r="X128" i="28"/>
  <c r="Y128" i="28"/>
  <c r="Z128" i="28"/>
  <c r="Z281" i="28"/>
  <c r="X281" i="28"/>
  <c r="AA281" i="28"/>
  <c r="W281" i="28"/>
  <c r="Y281" i="28"/>
  <c r="AA76" i="28"/>
  <c r="Z76" i="28"/>
  <c r="W76" i="28"/>
  <c r="X76" i="28"/>
  <c r="Y76" i="28"/>
  <c r="Y404" i="28"/>
  <c r="Z404" i="28"/>
  <c r="X404" i="28"/>
  <c r="AA404" i="28"/>
  <c r="W404" i="28"/>
  <c r="W298" i="28"/>
  <c r="Z298" i="28"/>
  <c r="X298" i="28"/>
  <c r="AA298" i="28"/>
  <c r="Y298" i="28"/>
  <c r="AA78" i="28"/>
  <c r="Z78" i="28"/>
  <c r="Y78" i="28"/>
  <c r="W78" i="28"/>
  <c r="X78" i="28"/>
  <c r="X118" i="28"/>
  <c r="Z118" i="28"/>
  <c r="AA118" i="28"/>
  <c r="W118" i="28"/>
  <c r="Y118" i="28"/>
  <c r="W358" i="28"/>
  <c r="Z358" i="28"/>
  <c r="AA358" i="28"/>
  <c r="Y358" i="28"/>
  <c r="X358" i="28"/>
  <c r="X147" i="28"/>
  <c r="Y147" i="28"/>
  <c r="W147" i="28"/>
  <c r="AA147" i="28"/>
  <c r="Z147" i="28"/>
  <c r="X260" i="28"/>
  <c r="Y260" i="28"/>
  <c r="AA260" i="28"/>
  <c r="Z260" i="28"/>
  <c r="W260" i="28"/>
  <c r="W6" i="28"/>
  <c r="X6" i="28"/>
  <c r="Y6" i="28"/>
  <c r="AA6" i="28"/>
  <c r="Z6" i="28"/>
  <c r="W282" i="28"/>
  <c r="X282" i="28"/>
  <c r="Y282" i="28"/>
  <c r="AA282" i="28"/>
  <c r="Z282" i="28"/>
  <c r="Z91" i="28"/>
  <c r="W91" i="28"/>
  <c r="AA91" i="28"/>
  <c r="X91" i="28"/>
  <c r="Y91" i="28"/>
  <c r="AA59" i="28"/>
  <c r="W59" i="28"/>
  <c r="X59" i="28"/>
  <c r="Y59" i="28"/>
  <c r="Z59" i="28"/>
  <c r="W166" i="28"/>
  <c r="Y166" i="28"/>
  <c r="Z166" i="28"/>
  <c r="AA166" i="28"/>
  <c r="X166" i="28"/>
  <c r="Z121" i="28"/>
  <c r="Y121" i="28"/>
  <c r="X121" i="28"/>
  <c r="AA121" i="28"/>
  <c r="W121" i="28"/>
  <c r="AA22" i="28"/>
  <c r="W22" i="28"/>
  <c r="X22" i="28"/>
  <c r="Y22" i="28"/>
  <c r="Z22" i="28"/>
  <c r="W26" i="28"/>
  <c r="Z26" i="28"/>
  <c r="X26" i="28"/>
  <c r="Y26" i="28"/>
  <c r="AA26" i="28"/>
  <c r="X313" i="28"/>
  <c r="W313" i="28"/>
  <c r="AA313" i="28"/>
  <c r="Y313" i="28"/>
  <c r="Z313" i="28"/>
  <c r="X357" i="28"/>
  <c r="Y357" i="28"/>
  <c r="W357" i="28"/>
  <c r="AA357" i="28"/>
  <c r="Z357" i="28"/>
  <c r="AA279" i="28"/>
  <c r="Z279" i="28"/>
  <c r="W279" i="28"/>
  <c r="X279" i="28"/>
  <c r="Y279" i="28"/>
  <c r="Y97" i="28"/>
  <c r="AA97" i="28"/>
  <c r="X97" i="28"/>
  <c r="Z97" i="28"/>
  <c r="W97" i="28"/>
  <c r="Y287" i="28"/>
  <c r="W287" i="28"/>
  <c r="X287" i="28"/>
  <c r="AA287" i="28"/>
  <c r="Z287" i="28"/>
  <c r="X125" i="28"/>
  <c r="Z125" i="28"/>
  <c r="Y125" i="28"/>
  <c r="W125" i="28"/>
  <c r="AA125" i="28"/>
  <c r="X158" i="28"/>
  <c r="AA158" i="28"/>
  <c r="W158" i="28"/>
  <c r="Z158" i="28"/>
  <c r="Y158" i="28"/>
  <c r="Y222" i="28"/>
  <c r="X222" i="28"/>
  <c r="Z222" i="28"/>
  <c r="W222" i="28"/>
  <c r="AA222" i="28"/>
  <c r="AA225" i="28"/>
  <c r="X225" i="28"/>
  <c r="Z225" i="28"/>
  <c r="Y225" i="28"/>
  <c r="W225" i="28"/>
  <c r="AA73" i="28"/>
  <c r="Z73" i="28"/>
  <c r="W73" i="28"/>
  <c r="Y73" i="28"/>
  <c r="X73" i="28"/>
  <c r="AA98" i="28"/>
  <c r="X98" i="28"/>
  <c r="W98" i="28"/>
  <c r="Z98" i="28"/>
  <c r="Y98" i="28"/>
  <c r="X329" i="28"/>
  <c r="Y329" i="28"/>
  <c r="AA329" i="28"/>
  <c r="W329" i="28"/>
  <c r="Z329" i="28"/>
  <c r="X96" i="28"/>
  <c r="Y96" i="28"/>
  <c r="Z96" i="28"/>
  <c r="AA96" i="28"/>
  <c r="W96" i="28"/>
  <c r="Y160" i="28"/>
  <c r="AA160" i="28"/>
  <c r="X160" i="28"/>
  <c r="Z160" i="28"/>
  <c r="W160" i="28"/>
  <c r="Z24" i="28"/>
  <c r="X24" i="28"/>
  <c r="AA24" i="28"/>
  <c r="W24" i="28"/>
  <c r="Y24" i="28"/>
  <c r="Z113" i="28"/>
  <c r="AA113" i="28"/>
  <c r="X113" i="28"/>
  <c r="Y113" i="28"/>
  <c r="W113" i="28"/>
  <c r="W100" i="28"/>
  <c r="Z100" i="28"/>
  <c r="Y100" i="28"/>
  <c r="X100" i="28"/>
  <c r="AA100" i="28"/>
  <c r="Z27" i="28"/>
  <c r="W27" i="28"/>
  <c r="Y27" i="28"/>
  <c r="AA27" i="28"/>
  <c r="X27" i="28"/>
  <c r="W220" i="28"/>
  <c r="X220" i="28"/>
  <c r="Y220" i="28"/>
  <c r="AA220" i="28"/>
  <c r="Z220" i="28"/>
  <c r="AA195" i="28"/>
  <c r="W195" i="28"/>
  <c r="X195" i="28"/>
  <c r="Y195" i="28"/>
  <c r="Z195" i="28"/>
  <c r="Y184" i="28"/>
  <c r="W184" i="28"/>
  <c r="X184" i="28"/>
  <c r="Z184" i="28"/>
  <c r="AA184" i="28"/>
  <c r="W241" i="28"/>
  <c r="AA241" i="28"/>
  <c r="Z241" i="28"/>
  <c r="X241" i="28"/>
  <c r="Y241" i="28"/>
  <c r="Z253" i="28"/>
  <c r="X253" i="28"/>
  <c r="W253" i="28"/>
  <c r="Y253" i="28"/>
  <c r="AA253" i="28"/>
  <c r="AA146" i="28"/>
  <c r="Z146" i="28"/>
  <c r="Y146" i="28"/>
  <c r="X146" i="28"/>
  <c r="W146" i="28"/>
  <c r="W19" i="28"/>
  <c r="Z19" i="28"/>
  <c r="Y19" i="28"/>
  <c r="X19" i="28"/>
  <c r="AA19" i="28"/>
  <c r="X390" i="28"/>
  <c r="AA390" i="28"/>
  <c r="W390" i="28"/>
  <c r="Z390" i="28"/>
  <c r="Y390" i="28"/>
  <c r="W120" i="28"/>
  <c r="Z120" i="28"/>
  <c r="Y120" i="28"/>
  <c r="AA120" i="28"/>
  <c r="X120" i="28"/>
  <c r="Z198" i="28"/>
  <c r="X198" i="28"/>
  <c r="Y198" i="28"/>
  <c r="AA198" i="28"/>
  <c r="W198" i="28"/>
  <c r="AA314" i="28"/>
  <c r="Z314" i="28"/>
  <c r="W314" i="28"/>
  <c r="Y314" i="28"/>
  <c r="X314" i="28"/>
  <c r="Z243" i="28"/>
  <c r="W243" i="28"/>
  <c r="X243" i="28"/>
  <c r="AA243" i="28"/>
  <c r="Y243" i="28"/>
  <c r="Y332" i="28"/>
  <c r="AA332" i="28"/>
  <c r="Z332" i="28"/>
  <c r="X332" i="28"/>
  <c r="W332" i="28"/>
  <c r="Y396" i="28"/>
  <c r="Z396" i="28"/>
  <c r="X396" i="28"/>
  <c r="W396" i="28"/>
  <c r="AA396" i="28"/>
  <c r="Z154" i="28"/>
  <c r="X154" i="28"/>
  <c r="W154" i="28"/>
  <c r="AA154" i="28"/>
  <c r="Y154" i="28"/>
  <c r="Y214" i="28"/>
  <c r="W214" i="28"/>
  <c r="Z214" i="28"/>
  <c r="AA214" i="28"/>
  <c r="X214" i="28"/>
  <c r="Z272" i="28"/>
  <c r="AA272" i="28"/>
  <c r="Y272" i="28"/>
  <c r="X272" i="28"/>
  <c r="W272" i="28"/>
  <c r="Y65" i="28"/>
  <c r="W65" i="28"/>
  <c r="Z65" i="28"/>
  <c r="X65" i="28"/>
  <c r="AA65" i="28"/>
  <c r="W39" i="28"/>
  <c r="X39" i="28"/>
  <c r="AA39" i="28"/>
  <c r="Y39" i="28"/>
  <c r="Z39" i="28"/>
  <c r="AA156" i="28"/>
  <c r="W156" i="28"/>
  <c r="Z156" i="28"/>
  <c r="Y156" i="28"/>
  <c r="X156" i="28"/>
  <c r="Z163" i="28"/>
  <c r="X163" i="28"/>
  <c r="AA163" i="28"/>
  <c r="W163" i="28"/>
  <c r="Y163" i="28"/>
  <c r="Y135" i="28"/>
  <c r="X135" i="28"/>
  <c r="Z135" i="28"/>
  <c r="AA135" i="28"/>
  <c r="W135" i="28"/>
  <c r="Y333" i="28"/>
  <c r="Z333" i="28"/>
  <c r="W333" i="28"/>
  <c r="X333" i="28"/>
  <c r="AA333" i="28"/>
  <c r="Y196" i="28"/>
  <c r="AA196" i="28"/>
  <c r="W196" i="28"/>
  <c r="X196" i="28"/>
  <c r="Z196" i="28"/>
  <c r="W254" i="28"/>
  <c r="AA254" i="28"/>
  <c r="X254" i="28"/>
  <c r="Y254" i="28"/>
  <c r="Z254" i="28"/>
  <c r="Y171" i="28"/>
  <c r="W171" i="28"/>
  <c r="AA171" i="28"/>
  <c r="X171" i="28"/>
  <c r="Z171" i="28"/>
  <c r="X52" i="28"/>
  <c r="W52" i="28"/>
  <c r="Z52" i="28"/>
  <c r="AA52" i="28"/>
  <c r="Y52" i="28"/>
  <c r="AA55" i="28"/>
  <c r="W55" i="28"/>
  <c r="Z55" i="28"/>
  <c r="X55" i="28"/>
  <c r="Y55" i="28"/>
  <c r="X297" i="28"/>
  <c r="Y297" i="28"/>
  <c r="AA297" i="28"/>
  <c r="Z297" i="28"/>
  <c r="W297" i="28"/>
  <c r="AA215" i="28"/>
  <c r="Y215" i="28"/>
  <c r="X215" i="28"/>
  <c r="W215" i="28"/>
  <c r="Z215" i="28"/>
  <c r="Y255" i="28"/>
  <c r="X255" i="28"/>
  <c r="AA255" i="28"/>
  <c r="Z255" i="28"/>
  <c r="W255" i="28"/>
  <c r="Z351" i="28"/>
  <c r="Y351" i="28"/>
  <c r="AA351" i="28"/>
  <c r="W351" i="28"/>
  <c r="X351" i="28"/>
  <c r="Y403" i="28"/>
  <c r="Z403" i="28"/>
  <c r="W403" i="28"/>
  <c r="AA403" i="28"/>
  <c r="X403" i="28"/>
  <c r="Z138" i="28"/>
  <c r="X138" i="28"/>
  <c r="Y138" i="28"/>
  <c r="W138" i="28"/>
  <c r="AA138" i="28"/>
  <c r="X289" i="28"/>
  <c r="AA289" i="28"/>
  <c r="W289" i="28"/>
  <c r="Y289" i="28"/>
  <c r="Z289" i="28"/>
  <c r="Y381" i="28"/>
  <c r="X381" i="28"/>
  <c r="Z381" i="28"/>
  <c r="W381" i="28"/>
  <c r="AA381" i="28"/>
  <c r="Z74" i="28"/>
  <c r="Y74" i="28"/>
  <c r="AA74" i="28"/>
  <c r="W74" i="28"/>
  <c r="X74" i="28"/>
  <c r="Y280" i="28"/>
  <c r="AA280" i="28"/>
  <c r="X280" i="28"/>
  <c r="W280" i="28"/>
  <c r="Z280" i="28"/>
  <c r="AA382" i="28"/>
  <c r="X382" i="28"/>
  <c r="Z382" i="28"/>
  <c r="W382" i="28"/>
  <c r="Y382" i="28"/>
  <c r="W170" i="28"/>
  <c r="Y170" i="28"/>
  <c r="Z170" i="28"/>
  <c r="X170" i="28"/>
  <c r="AA170" i="28"/>
  <c r="Z268" i="28"/>
  <c r="W268" i="28"/>
  <c r="X268" i="28"/>
  <c r="Y268" i="28"/>
  <c r="AA268" i="28"/>
  <c r="Z249" i="28"/>
  <c r="W249" i="28"/>
  <c r="X249" i="28"/>
  <c r="Y249" i="28"/>
  <c r="AA249" i="28"/>
  <c r="W229" i="28"/>
  <c r="AA229" i="28"/>
  <c r="Y229" i="28"/>
  <c r="X229" i="28"/>
  <c r="Z229" i="28"/>
  <c r="W346" i="28"/>
  <c r="AA346" i="28"/>
  <c r="Y346" i="28"/>
  <c r="Z346" i="28"/>
  <c r="X346" i="28"/>
  <c r="W339" i="28"/>
  <c r="Y339" i="28"/>
  <c r="AA339" i="28"/>
  <c r="X339" i="28"/>
  <c r="Z339" i="28"/>
  <c r="Z276" i="28"/>
  <c r="W276" i="28"/>
  <c r="AA276" i="28"/>
  <c r="X276" i="28"/>
  <c r="Y276" i="28"/>
  <c r="Z378" i="28"/>
  <c r="AA378" i="28"/>
  <c r="X378" i="28"/>
  <c r="W378" i="28"/>
  <c r="Y378" i="28"/>
  <c r="X82" i="28"/>
  <c r="Y82" i="28"/>
  <c r="W82" i="28"/>
  <c r="AA82" i="28"/>
  <c r="Z82" i="28"/>
  <c r="Y321" i="28"/>
  <c r="W321" i="28"/>
  <c r="Z321" i="28"/>
  <c r="AA321" i="28"/>
  <c r="X321" i="28"/>
  <c r="Y360" i="28"/>
  <c r="AA360" i="28"/>
  <c r="W360" i="28"/>
  <c r="X360" i="28"/>
  <c r="Z360" i="28"/>
  <c r="Y80" i="28"/>
  <c r="Z80" i="28"/>
  <c r="AA80" i="28"/>
  <c r="X80" i="28"/>
  <c r="W80" i="28"/>
  <c r="Z191" i="28"/>
  <c r="AA191" i="28"/>
  <c r="W191" i="28"/>
  <c r="Y191" i="28"/>
  <c r="X191" i="28"/>
  <c r="X379" i="28"/>
  <c r="Z379" i="28"/>
  <c r="Y379" i="28"/>
  <c r="W379" i="28"/>
  <c r="AA379" i="28"/>
  <c r="Y64" i="28"/>
  <c r="X64" i="28"/>
  <c r="W64" i="28"/>
  <c r="AA64" i="28"/>
  <c r="Z64" i="28"/>
  <c r="Y239" i="28"/>
  <c r="W239" i="28"/>
  <c r="AA239" i="28"/>
  <c r="X239" i="28"/>
  <c r="Z239" i="28"/>
  <c r="Z57" i="28"/>
  <c r="Y57" i="28"/>
  <c r="X57" i="28"/>
  <c r="AA57" i="28"/>
  <c r="W57" i="28"/>
  <c r="AA148" i="28"/>
  <c r="Z148" i="28"/>
  <c r="W148" i="28"/>
  <c r="Y148" i="28"/>
  <c r="X148" i="28"/>
  <c r="W380" i="28"/>
  <c r="Y380" i="28"/>
  <c r="X380" i="28"/>
  <c r="Z380" i="28"/>
  <c r="AA380" i="28"/>
  <c r="X237" i="28"/>
  <c r="AA237" i="28"/>
  <c r="Y237" i="28"/>
  <c r="Z237" i="28"/>
  <c r="W237" i="28"/>
  <c r="AA104" i="28"/>
  <c r="W104" i="28"/>
  <c r="Z104" i="28"/>
  <c r="Y104" i="28"/>
  <c r="X104" i="28"/>
  <c r="Y305" i="28"/>
  <c r="X305" i="28"/>
  <c r="W305" i="28"/>
  <c r="AA305" i="28"/>
  <c r="Z305" i="28"/>
  <c r="AA123" i="28"/>
  <c r="W123" i="28"/>
  <c r="X123" i="28"/>
  <c r="Y123" i="28"/>
  <c r="Z123" i="28"/>
  <c r="W366" i="28"/>
  <c r="X366" i="28"/>
  <c r="Z366" i="28"/>
  <c r="AA366" i="28"/>
  <c r="Y366" i="28"/>
  <c r="W336" i="28"/>
  <c r="Y336" i="28"/>
  <c r="X336" i="28"/>
  <c r="AA336" i="28"/>
  <c r="Z336" i="28"/>
  <c r="Z8" i="28"/>
  <c r="W8" i="28"/>
  <c r="Y8" i="28"/>
  <c r="AA8" i="28"/>
  <c r="X8" i="28"/>
  <c r="AA177" i="28"/>
  <c r="W177" i="28"/>
  <c r="Z177" i="28"/>
  <c r="Y177" i="28"/>
  <c r="X177" i="28"/>
  <c r="Y307" i="28"/>
  <c r="AA307" i="28"/>
  <c r="X307" i="28"/>
  <c r="W307" i="28"/>
  <c r="Z307" i="28"/>
  <c r="X35" i="28"/>
  <c r="W35" i="28"/>
  <c r="Y35" i="28"/>
  <c r="Z35" i="28"/>
  <c r="AA35" i="28"/>
  <c r="W105" i="28"/>
  <c r="Z105" i="28"/>
  <c r="AA105" i="28"/>
  <c r="Y105" i="28"/>
  <c r="X105" i="28"/>
  <c r="Y169" i="28"/>
  <c r="Z169" i="28"/>
  <c r="X169" i="28"/>
  <c r="W169" i="28"/>
  <c r="AA169" i="28"/>
  <c r="Z251" i="28"/>
  <c r="X251" i="28"/>
  <c r="Y251" i="28"/>
  <c r="W251" i="28"/>
  <c r="AA251" i="28"/>
  <c r="Z42" i="28"/>
  <c r="W42" i="28"/>
  <c r="AA42" i="28"/>
  <c r="X42" i="28"/>
  <c r="Y42" i="28"/>
  <c r="Y246" i="28"/>
  <c r="AA246" i="28"/>
  <c r="Z246" i="28"/>
  <c r="X246" i="28"/>
  <c r="W246" i="28"/>
  <c r="Z145" i="28"/>
  <c r="AA145" i="28"/>
  <c r="Y145" i="28"/>
  <c r="X145" i="28"/>
  <c r="W145" i="28"/>
  <c r="Z51" i="28"/>
  <c r="Y51" i="28"/>
  <c r="AA51" i="28"/>
  <c r="W51" i="28"/>
  <c r="X51" i="28"/>
  <c r="Y277" i="28"/>
  <c r="X277" i="28"/>
  <c r="W277" i="28"/>
  <c r="Z277" i="28"/>
  <c r="AA277" i="28"/>
  <c r="AA90" i="28"/>
  <c r="Y90" i="28"/>
  <c r="W90" i="28"/>
  <c r="X90" i="28"/>
  <c r="Z90" i="28"/>
  <c r="W226" i="28"/>
  <c r="AA226" i="28"/>
  <c r="Z226" i="28"/>
  <c r="X226" i="28"/>
  <c r="Y226" i="28"/>
  <c r="X28" i="28"/>
  <c r="AA28" i="28"/>
  <c r="W28" i="28"/>
  <c r="Z28" i="28"/>
  <c r="Y28" i="28"/>
  <c r="X303" i="28"/>
  <c r="AA303" i="28"/>
  <c r="W303" i="28"/>
  <c r="Y303" i="28"/>
  <c r="Z303" i="28"/>
  <c r="Z34" i="28"/>
  <c r="AA34" i="28"/>
  <c r="Y34" i="28"/>
  <c r="W34" i="28"/>
  <c r="X34" i="28"/>
  <c r="W173" i="28"/>
  <c r="X173" i="28"/>
  <c r="AA173" i="28"/>
  <c r="Z173" i="28"/>
  <c r="Y173" i="28"/>
  <c r="W318" i="28"/>
  <c r="X318" i="28"/>
  <c r="Z318" i="28"/>
  <c r="AA318" i="28"/>
  <c r="Y318" i="28"/>
  <c r="X286" i="28"/>
  <c r="AA286" i="28"/>
  <c r="W286" i="28"/>
  <c r="Y286" i="28"/>
  <c r="Z286" i="28"/>
  <c r="Y331" i="28"/>
  <c r="W331" i="28"/>
  <c r="AA331" i="28"/>
  <c r="Z331" i="28"/>
  <c r="X331" i="28"/>
  <c r="W84" i="28"/>
  <c r="Y84" i="28"/>
  <c r="X84" i="28"/>
  <c r="Z84" i="28"/>
  <c r="AA84" i="28"/>
  <c r="Z242" i="28"/>
  <c r="X242" i="28"/>
  <c r="AA242" i="28"/>
  <c r="W242" i="28"/>
  <c r="Y242" i="28"/>
  <c r="AA244" i="28"/>
  <c r="X244" i="28"/>
  <c r="W244" i="28"/>
  <c r="Z244" i="28"/>
  <c r="Y244" i="28"/>
  <c r="Z129" i="28"/>
  <c r="W129" i="28"/>
  <c r="X129" i="28"/>
  <c r="AA129" i="28"/>
  <c r="Y129" i="28"/>
  <c r="Y168" i="28"/>
  <c r="X168" i="28"/>
  <c r="W168" i="28"/>
  <c r="AA168" i="28"/>
  <c r="Z168" i="28"/>
  <c r="W151" i="28"/>
  <c r="Y151" i="28"/>
  <c r="X151" i="28"/>
  <c r="Z151" i="28"/>
  <c r="AA151" i="28"/>
  <c r="X126" i="28"/>
  <c r="Y126" i="28"/>
  <c r="Z126" i="28"/>
  <c r="AA126" i="28"/>
  <c r="W126" i="28"/>
  <c r="Z200" i="28"/>
  <c r="AA200" i="28"/>
  <c r="Y200" i="28"/>
  <c r="X200" i="28"/>
  <c r="W200" i="28"/>
  <c r="W54" i="28"/>
  <c r="Y54" i="28"/>
  <c r="X54" i="28"/>
  <c r="AA54" i="28"/>
  <c r="Z54" i="28"/>
  <c r="Y60" i="28"/>
  <c r="AA60" i="28"/>
  <c r="Z60" i="28"/>
  <c r="X60" i="28"/>
  <c r="W60" i="28"/>
  <c r="AA398" i="28"/>
  <c r="W398" i="28"/>
  <c r="X398" i="28"/>
  <c r="Y398" i="28"/>
  <c r="Z398" i="28"/>
  <c r="AA132" i="28"/>
  <c r="W132" i="28"/>
  <c r="X132" i="28"/>
  <c r="Z132" i="28"/>
  <c r="Y132" i="28"/>
  <c r="AA250" i="28"/>
  <c r="X250" i="28"/>
  <c r="Y250" i="28"/>
  <c r="Z250" i="28"/>
  <c r="W250" i="28"/>
  <c r="Y367" i="28"/>
  <c r="AA367" i="28"/>
  <c r="W367" i="28"/>
  <c r="Z367" i="28"/>
  <c r="X367" i="28"/>
  <c r="Z25" i="28"/>
  <c r="Y25" i="28"/>
  <c r="AA25" i="28"/>
  <c r="W25" i="28"/>
  <c r="X25" i="28"/>
  <c r="X354" i="28"/>
  <c r="Y354" i="28"/>
  <c r="W354" i="28"/>
  <c r="AA354" i="28"/>
  <c r="Z354" i="28"/>
  <c r="Y292" i="28"/>
  <c r="Z292" i="28"/>
  <c r="W292" i="28"/>
  <c r="AA292" i="28"/>
  <c r="X292" i="28"/>
  <c r="Z111" i="28"/>
  <c r="X111" i="28"/>
  <c r="Y111" i="28"/>
  <c r="AA111" i="28"/>
  <c r="W111" i="28"/>
  <c r="Z186" i="28"/>
  <c r="Y186" i="28"/>
  <c r="AA186" i="28"/>
  <c r="W186" i="28"/>
  <c r="X186" i="28"/>
  <c r="W383" i="28"/>
  <c r="Z383" i="28"/>
  <c r="X383" i="28"/>
  <c r="Y383" i="28"/>
  <c r="AA383" i="28"/>
  <c r="Y324" i="28"/>
  <c r="Z324" i="28"/>
  <c r="W324" i="28"/>
  <c r="AA324" i="28"/>
  <c r="X324" i="28"/>
  <c r="Z274" i="28"/>
  <c r="AA274" i="28"/>
  <c r="W274" i="28"/>
  <c r="Y274" i="28"/>
  <c r="X274" i="28"/>
  <c r="AA114" i="28"/>
  <c r="Z114" i="28"/>
  <c r="X114" i="28"/>
  <c r="W114" i="28"/>
  <c r="Y114" i="28"/>
  <c r="X326" i="28"/>
  <c r="AA326" i="28"/>
  <c r="W326" i="28"/>
  <c r="Z326" i="28"/>
  <c r="Y326" i="28"/>
  <c r="Z70" i="28"/>
  <c r="Y70" i="28"/>
  <c r="X70" i="28"/>
  <c r="W70" i="28"/>
  <c r="AA70" i="28"/>
  <c r="W93" i="28"/>
  <c r="Z93" i="28"/>
  <c r="Y93" i="28"/>
  <c r="AA93" i="28"/>
  <c r="X93" i="28"/>
  <c r="Y369" i="28"/>
  <c r="AA369" i="28"/>
  <c r="W369" i="28"/>
  <c r="Z369" i="28"/>
  <c r="X369" i="28"/>
  <c r="Z327" i="28"/>
  <c r="X327" i="28"/>
  <c r="AA327" i="28"/>
  <c r="Y327" i="28"/>
  <c r="W327" i="28"/>
  <c r="Z68" i="28"/>
  <c r="Y68" i="28"/>
  <c r="X68" i="28"/>
  <c r="AA68" i="28"/>
  <c r="W68" i="28"/>
  <c r="W368" i="28"/>
  <c r="X368" i="28"/>
  <c r="Z368" i="28"/>
  <c r="AA368" i="28"/>
  <c r="Y368" i="28"/>
  <c r="Y89" i="28"/>
  <c r="AA89" i="28"/>
  <c r="W89" i="28"/>
  <c r="Z89" i="28"/>
  <c r="X89" i="28"/>
  <c r="X393" i="28"/>
  <c r="Y393" i="28"/>
  <c r="Z393" i="28"/>
  <c r="W393" i="28"/>
  <c r="AA393" i="28"/>
  <c r="Y310" i="28"/>
  <c r="X310" i="28"/>
  <c r="W310" i="28"/>
  <c r="AA310" i="28"/>
  <c r="Z310" i="28"/>
  <c r="X144" i="28"/>
  <c r="Z144" i="28"/>
  <c r="AA144" i="28"/>
  <c r="W144" i="28"/>
  <c r="Y144" i="28"/>
  <c r="Y131" i="28"/>
  <c r="W131" i="28"/>
  <c r="AA131" i="28"/>
  <c r="X131" i="28"/>
  <c r="Z131" i="28"/>
  <c r="X385" i="28"/>
  <c r="W385" i="28"/>
  <c r="Y385" i="28"/>
  <c r="AA385" i="28"/>
  <c r="Z385" i="28"/>
  <c r="X347" i="28"/>
  <c r="Y347" i="28"/>
  <c r="AA347" i="28"/>
  <c r="Z347" i="28"/>
  <c r="W347" i="28"/>
  <c r="Z330" i="28"/>
  <c r="AA330" i="28"/>
  <c r="X330" i="28"/>
  <c r="W330" i="28"/>
  <c r="Y330" i="28"/>
  <c r="X206" i="28"/>
  <c r="W206" i="28"/>
  <c r="Y206" i="28"/>
  <c r="AA206" i="28"/>
  <c r="Z206" i="28"/>
  <c r="Z44" i="28"/>
  <c r="Y44" i="28"/>
  <c r="W44" i="28"/>
  <c r="X44" i="28"/>
  <c r="AA44" i="28"/>
  <c r="AA335" i="28"/>
  <c r="X335" i="28"/>
  <c r="Z335" i="28"/>
  <c r="Y335" i="28"/>
  <c r="W335" i="28"/>
  <c r="Y224" i="28"/>
  <c r="X224" i="28"/>
  <c r="Z224" i="28"/>
  <c r="W224" i="28"/>
  <c r="AA224" i="28"/>
  <c r="Y228" i="28"/>
  <c r="AA228" i="28"/>
  <c r="X228" i="28"/>
  <c r="W228" i="28"/>
  <c r="Z228" i="28"/>
  <c r="W77" i="28"/>
  <c r="Y77" i="28"/>
  <c r="X77" i="28"/>
  <c r="Z77" i="28"/>
  <c r="AA77" i="28"/>
  <c r="W317" i="28"/>
  <c r="Z317" i="28"/>
  <c r="AA317" i="28"/>
  <c r="X317" i="28"/>
  <c r="Y317" i="28"/>
  <c r="Y61" i="28"/>
  <c r="X61" i="28"/>
  <c r="Z61" i="28"/>
  <c r="W61" i="28"/>
  <c r="AA61" i="28"/>
  <c r="Z364" i="28"/>
  <c r="X364" i="28"/>
  <c r="AA364" i="28"/>
  <c r="Y364" i="28"/>
  <c r="W364" i="28"/>
  <c r="AA290" i="28"/>
  <c r="W290" i="28"/>
  <c r="Z290" i="28"/>
  <c r="Y290" i="28"/>
  <c r="X290" i="28"/>
  <c r="Y130" i="28"/>
  <c r="W130" i="28"/>
  <c r="AA130" i="28"/>
  <c r="X130" i="28"/>
  <c r="Z130" i="28"/>
  <c r="Z141" i="28"/>
  <c r="W141" i="28"/>
  <c r="AA141" i="28"/>
  <c r="X141" i="28"/>
  <c r="Y141" i="28"/>
  <c r="W203" i="28"/>
  <c r="Z203" i="28"/>
  <c r="Y203" i="28"/>
  <c r="AA203" i="28"/>
  <c r="X203" i="28"/>
  <c r="AA172" i="28"/>
  <c r="W172" i="28"/>
  <c r="X172" i="28"/>
  <c r="Y172" i="28"/>
  <c r="Z172" i="28"/>
  <c r="AA30" i="28"/>
  <c r="W30" i="28"/>
  <c r="X30" i="28"/>
  <c r="Z30" i="28"/>
  <c r="Y30" i="28"/>
  <c r="Y356" i="28"/>
  <c r="X356" i="28"/>
  <c r="Z356" i="28"/>
  <c r="AA356" i="28"/>
  <c r="W356" i="28"/>
  <c r="Z273" i="28"/>
  <c r="X273" i="28"/>
  <c r="W273" i="28"/>
  <c r="Y273" i="28"/>
  <c r="AA273" i="28"/>
  <c r="AA388" i="28"/>
  <c r="W388" i="28"/>
  <c r="Z388" i="28"/>
  <c r="Y388" i="28"/>
  <c r="X388" i="28"/>
  <c r="AA32" i="28"/>
  <c r="W32" i="28"/>
  <c r="X32" i="28"/>
  <c r="Z32" i="28"/>
  <c r="Y32" i="28"/>
  <c r="W179" i="28"/>
  <c r="X179" i="28"/>
  <c r="Y179" i="28"/>
  <c r="Z179" i="28"/>
  <c r="AA179" i="28"/>
  <c r="Y107" i="28"/>
  <c r="W107" i="28"/>
  <c r="Z107" i="28"/>
  <c r="AA107" i="28"/>
  <c r="X107" i="28"/>
  <c r="W258" i="28"/>
  <c r="Y258" i="28"/>
  <c r="X258" i="28"/>
  <c r="Z258" i="28"/>
  <c r="AA258" i="28"/>
  <c r="Y180" i="28"/>
  <c r="AA180" i="28"/>
  <c r="Z180" i="28"/>
  <c r="W180" i="28"/>
  <c r="X180" i="28"/>
  <c r="X295" i="28"/>
  <c r="Z295" i="28"/>
  <c r="Y295" i="28"/>
  <c r="W295" i="28"/>
  <c r="AA295" i="28"/>
  <c r="AA194" i="28"/>
  <c r="Z194" i="28"/>
  <c r="W194" i="28"/>
  <c r="Y194" i="28"/>
  <c r="X194" i="28"/>
  <c r="X101" i="28"/>
  <c r="Y101" i="28"/>
  <c r="Z101" i="28"/>
  <c r="AA101" i="28"/>
  <c r="W101" i="28"/>
  <c r="X319" i="28"/>
  <c r="Z319" i="28"/>
  <c r="W319" i="28"/>
  <c r="AA319" i="28"/>
  <c r="Y319" i="28"/>
  <c r="W315" i="28"/>
  <c r="Z315" i="28"/>
  <c r="X315" i="28"/>
  <c r="AA315" i="28"/>
  <c r="Y315" i="28"/>
  <c r="Y20" i="28"/>
  <c r="W20" i="28"/>
  <c r="X20" i="28"/>
  <c r="AA20" i="28"/>
  <c r="Z20" i="28"/>
  <c r="AA112" i="28"/>
  <c r="Z112" i="28"/>
  <c r="X112" i="28"/>
  <c r="Y112" i="28"/>
  <c r="W112" i="28"/>
  <c r="Z309" i="28"/>
  <c r="Y309" i="28"/>
  <c r="W309" i="28"/>
  <c r="AA309" i="28"/>
  <c r="X309" i="28"/>
  <c r="AA63" i="28"/>
  <c r="Z63" i="28"/>
  <c r="W63" i="28"/>
  <c r="Y63" i="28"/>
  <c r="X63" i="28"/>
  <c r="W192" i="28"/>
  <c r="AA192" i="28"/>
  <c r="Z192" i="28"/>
  <c r="Y192" i="28"/>
  <c r="X192" i="28"/>
  <c r="AA185" i="28"/>
  <c r="Y185" i="28"/>
  <c r="X185" i="28"/>
  <c r="W185" i="28"/>
  <c r="Z185" i="28"/>
  <c r="W387" i="28"/>
  <c r="Y387" i="28"/>
  <c r="AA387" i="28"/>
  <c r="X387" i="28"/>
  <c r="Z387" i="28"/>
  <c r="Z152" i="28"/>
  <c r="Y152" i="28"/>
  <c r="X152" i="28"/>
  <c r="AA152" i="28"/>
  <c r="W152" i="28"/>
  <c r="W162" i="28"/>
  <c r="X162" i="28"/>
  <c r="AA162" i="28"/>
  <c r="Z162" i="28"/>
  <c r="Y162" i="28"/>
  <c r="W370" i="28"/>
  <c r="Y370" i="28"/>
  <c r="AA370" i="28"/>
  <c r="X370" i="28"/>
  <c r="Z370" i="28"/>
  <c r="X41" i="28"/>
  <c r="AA41" i="28"/>
  <c r="Y41" i="28"/>
  <c r="W41" i="28"/>
  <c r="Z41" i="28"/>
  <c r="X345" i="28"/>
  <c r="Z345" i="28"/>
  <c r="Y345" i="28"/>
  <c r="AA345" i="28"/>
  <c r="W345" i="28"/>
  <c r="Z361" i="28"/>
  <c r="Y361" i="28"/>
  <c r="AA361" i="28"/>
  <c r="X361" i="28"/>
  <c r="W361" i="28"/>
  <c r="W142" i="28"/>
  <c r="Y142" i="28"/>
  <c r="X142" i="28"/>
  <c r="AA142" i="28"/>
  <c r="Z142" i="28"/>
  <c r="Y207" i="28"/>
  <c r="Z207" i="28"/>
  <c r="W207" i="28"/>
  <c r="X207" i="28"/>
  <c r="AA207" i="28"/>
  <c r="Z352" i="28"/>
  <c r="Y352" i="28"/>
  <c r="W352" i="28"/>
  <c r="X352" i="28"/>
  <c r="AA352" i="28"/>
  <c r="X88" i="28"/>
  <c r="Z88" i="28"/>
  <c r="AA88" i="28"/>
  <c r="W88" i="28"/>
  <c r="Y88" i="28"/>
  <c r="W401" i="28"/>
  <c r="Y401" i="28"/>
  <c r="X401" i="28"/>
  <c r="Z401" i="28"/>
  <c r="AA401" i="28"/>
  <c r="Y204" i="28"/>
  <c r="W204" i="28"/>
  <c r="AA204" i="28"/>
  <c r="Z204" i="28"/>
  <c r="X204" i="28"/>
  <c r="AA230" i="28"/>
  <c r="X230" i="28"/>
  <c r="Y230" i="28"/>
  <c r="W230" i="28"/>
  <c r="Z230" i="28"/>
  <c r="Y301" i="28"/>
  <c r="W301" i="28"/>
  <c r="Z301" i="28"/>
  <c r="X301" i="28"/>
  <c r="AA301" i="28"/>
  <c r="Z278" i="28"/>
  <c r="AA278" i="28"/>
  <c r="Y278" i="28"/>
  <c r="W278" i="28"/>
  <c r="X278" i="28"/>
  <c r="W291" i="28"/>
  <c r="Z291" i="28"/>
  <c r="Y291" i="28"/>
  <c r="AA291" i="28"/>
  <c r="X291" i="28"/>
  <c r="W372" i="28"/>
  <c r="Z372" i="28"/>
  <c r="AA372" i="28"/>
  <c r="Y372" i="28"/>
  <c r="X372" i="28"/>
  <c r="Z178" i="28"/>
  <c r="X178" i="28"/>
  <c r="AA178" i="28"/>
  <c r="W178" i="28"/>
  <c r="Y178" i="28"/>
  <c r="X252" i="28"/>
  <c r="AA252" i="28"/>
  <c r="Z252" i="28"/>
  <c r="Y252" i="28"/>
  <c r="W252" i="28"/>
  <c r="X67" i="28"/>
  <c r="Z67" i="28"/>
  <c r="Y67" i="28"/>
  <c r="W67" i="28"/>
  <c r="AA67" i="28"/>
  <c r="Y149" i="28"/>
  <c r="AA149" i="28"/>
  <c r="Z149" i="28"/>
  <c r="W149" i="28"/>
  <c r="X149" i="28"/>
  <c r="Z259" i="28"/>
  <c r="W259" i="28"/>
  <c r="Y259" i="28"/>
  <c r="AA259" i="28"/>
  <c r="X259" i="28"/>
  <c r="AA12" i="28"/>
  <c r="Y12" i="28"/>
  <c r="X12" i="28"/>
  <c r="Z12" i="28"/>
  <c r="W12" i="28"/>
  <c r="W165" i="28"/>
  <c r="AA165" i="28"/>
  <c r="Y165" i="28"/>
  <c r="Z165" i="28"/>
  <c r="X165" i="28"/>
  <c r="X234" i="28"/>
  <c r="Z234" i="28"/>
  <c r="W234" i="28"/>
  <c r="AA234" i="28"/>
  <c r="Y234" i="28"/>
  <c r="W233" i="28"/>
  <c r="AA233" i="28"/>
  <c r="X233" i="28"/>
  <c r="Z233" i="28"/>
  <c r="Y233" i="28"/>
  <c r="W23" i="28"/>
  <c r="X23" i="28"/>
  <c r="AA23" i="28"/>
  <c r="Z23" i="28"/>
  <c r="Y23" i="28"/>
  <c r="AA304" i="28"/>
  <c r="W304" i="28"/>
  <c r="X304" i="28"/>
  <c r="Y304" i="28"/>
  <c r="Z304" i="28"/>
  <c r="X15" i="28"/>
  <c r="Y15" i="28"/>
  <c r="AA15" i="28"/>
  <c r="Z15" i="28"/>
  <c r="W15" i="28"/>
  <c r="Y209" i="28"/>
  <c r="X209" i="28"/>
  <c r="W209" i="28"/>
  <c r="AA209" i="28"/>
  <c r="Z209" i="28"/>
  <c r="Z94" i="28"/>
  <c r="Y94" i="28"/>
  <c r="W94" i="28"/>
  <c r="X94" i="28"/>
  <c r="AA94" i="28"/>
  <c r="Y155" i="28"/>
  <c r="W155" i="28"/>
  <c r="Z155" i="28"/>
  <c r="AA155" i="28"/>
  <c r="X155" i="28"/>
  <c r="Y235" i="28"/>
  <c r="W235" i="28"/>
  <c r="Z235" i="28"/>
  <c r="X235" i="28"/>
  <c r="AA235" i="28"/>
  <c r="W85" i="28"/>
  <c r="Y85" i="28"/>
  <c r="AA85" i="28"/>
  <c r="X85" i="28"/>
  <c r="Z85" i="28"/>
  <c r="Y9" i="28"/>
  <c r="X9" i="28"/>
  <c r="Z9" i="28"/>
  <c r="W9" i="28"/>
  <c r="AA9" i="28"/>
  <c r="X197" i="28"/>
  <c r="AA197" i="28"/>
  <c r="Z197" i="28"/>
  <c r="W197" i="28"/>
  <c r="Y197" i="28"/>
  <c r="Z182" i="28"/>
  <c r="Y182" i="28"/>
  <c r="W182" i="28"/>
  <c r="X182" i="28"/>
  <c r="AA182" i="28"/>
  <c r="X36" i="28"/>
  <c r="Z36" i="28"/>
  <c r="AA36" i="28"/>
  <c r="Y36" i="28"/>
  <c r="W36" i="28"/>
  <c r="Y405" i="28"/>
  <c r="AA405" i="28"/>
  <c r="X405" i="28"/>
  <c r="Z405" i="28"/>
  <c r="W405" i="28"/>
  <c r="Y240" i="28"/>
  <c r="W240" i="28"/>
  <c r="Z240" i="28"/>
  <c r="X240" i="28"/>
  <c r="AA240" i="28"/>
  <c r="W218" i="28"/>
  <c r="AA218" i="28"/>
  <c r="Y218" i="28"/>
  <c r="X218" i="28"/>
  <c r="Z218" i="28"/>
  <c r="AA371" i="28"/>
  <c r="Z371" i="28"/>
  <c r="X371" i="28"/>
  <c r="Y371" i="28"/>
  <c r="W371" i="28"/>
  <c r="Y21" i="28"/>
  <c r="X21" i="28"/>
  <c r="W21" i="28"/>
  <c r="AA21" i="28"/>
  <c r="Z21" i="28"/>
  <c r="W299" i="28"/>
  <c r="X299" i="28"/>
  <c r="Z299" i="28"/>
  <c r="Y299" i="28"/>
  <c r="AA299" i="28"/>
  <c r="W300" i="28"/>
  <c r="AA300" i="28"/>
  <c r="Z300" i="28"/>
  <c r="Y300" i="28"/>
  <c r="X300" i="28"/>
  <c r="W265" i="28"/>
  <c r="Y265" i="28"/>
  <c r="AA265" i="28"/>
  <c r="Z265" i="28"/>
  <c r="X265" i="28"/>
  <c r="Z223" i="28"/>
  <c r="Y223" i="28"/>
  <c r="AA223" i="28"/>
  <c r="W223" i="28"/>
  <c r="X223" i="28"/>
  <c r="W266" i="28"/>
  <c r="Z266" i="28"/>
  <c r="X266" i="28"/>
  <c r="Y266" i="28"/>
  <c r="AA266" i="28"/>
  <c r="AA296" i="28"/>
  <c r="X296" i="28"/>
  <c r="W296" i="28"/>
  <c r="Y296" i="28"/>
  <c r="Z296" i="28"/>
  <c r="W284" i="28"/>
  <c r="Z284" i="28"/>
  <c r="Y284" i="28"/>
  <c r="X284" i="28"/>
  <c r="AA284" i="28"/>
  <c r="Y110" i="28"/>
  <c r="AA110" i="28"/>
  <c r="X110" i="28"/>
  <c r="Z110" i="28"/>
  <c r="W110" i="28"/>
  <c r="Z29" i="28"/>
  <c r="X29" i="28"/>
  <c r="AA29" i="28"/>
  <c r="Y29" i="28"/>
  <c r="W29" i="28"/>
  <c r="X350" i="28"/>
  <c r="W350" i="28"/>
  <c r="Y350" i="28"/>
  <c r="AA350" i="28"/>
  <c r="Z350" i="28"/>
  <c r="X150" i="28"/>
  <c r="Z150" i="28"/>
  <c r="Y150" i="28"/>
  <c r="W150" i="28"/>
  <c r="AA150" i="28"/>
  <c r="Z306" i="28"/>
  <c r="AA306" i="28"/>
  <c r="Y306" i="28"/>
  <c r="X306" i="28"/>
  <c r="W306" i="28"/>
  <c r="W69" i="28"/>
  <c r="X69" i="28"/>
  <c r="Y69" i="28"/>
  <c r="AA69" i="28"/>
  <c r="Z69" i="28"/>
  <c r="X302" i="28"/>
  <c r="AA302" i="28"/>
  <c r="Z302" i="28"/>
  <c r="Y302" i="28"/>
  <c r="W302" i="28"/>
  <c r="Z389" i="28"/>
  <c r="AA389" i="28"/>
  <c r="X389" i="28"/>
  <c r="Y389" i="28"/>
  <c r="W389" i="28"/>
  <c r="Y106" i="28"/>
  <c r="W106" i="28"/>
  <c r="X106" i="28"/>
  <c r="Z106" i="28"/>
  <c r="AA106" i="28"/>
  <c r="X348" i="28"/>
  <c r="W348" i="28"/>
  <c r="Y348" i="28"/>
  <c r="Z348" i="28"/>
  <c r="AA348" i="28"/>
  <c r="Z283" i="28"/>
  <c r="W283" i="28"/>
  <c r="AA283" i="28"/>
  <c r="X283" i="28"/>
  <c r="Y283" i="28"/>
  <c r="X340" i="28"/>
  <c r="Y340" i="28"/>
  <c r="Z340" i="28"/>
  <c r="AA340" i="28"/>
  <c r="W340" i="28"/>
  <c r="W227" i="28"/>
  <c r="Y227" i="28"/>
  <c r="Z227" i="28"/>
  <c r="X227" i="28"/>
  <c r="AA227" i="28"/>
  <c r="X87" i="28"/>
  <c r="W87" i="28"/>
  <c r="Y87" i="28"/>
  <c r="AA87" i="28"/>
  <c r="Z87" i="28"/>
  <c r="W294" i="28"/>
  <c r="Y294" i="28"/>
  <c r="Z294" i="28"/>
  <c r="X294" i="28"/>
  <c r="AA294" i="28"/>
  <c r="AA46" i="28"/>
  <c r="Y46" i="28"/>
  <c r="W46" i="28"/>
  <c r="Z46" i="28"/>
  <c r="X46" i="28"/>
  <c r="AA400" i="28"/>
  <c r="Y400" i="28"/>
  <c r="X400" i="28"/>
  <c r="Z400" i="28"/>
  <c r="W400" i="28"/>
  <c r="W115" i="28"/>
  <c r="Z115" i="28"/>
  <c r="Y115" i="28"/>
  <c r="AA115" i="28"/>
  <c r="X115" i="28"/>
  <c r="Z325" i="28"/>
  <c r="W325" i="28"/>
  <c r="X325" i="28"/>
  <c r="Y325" i="28"/>
  <c r="AA325" i="28"/>
  <c r="X122" i="28"/>
  <c r="Z122" i="28"/>
  <c r="Y122" i="28"/>
  <c r="AA122" i="28"/>
  <c r="W122" i="28"/>
  <c r="W190" i="28"/>
  <c r="X190" i="28"/>
  <c r="AA190" i="28"/>
  <c r="Z190" i="28"/>
  <c r="Y190" i="28"/>
  <c r="W344" i="28"/>
  <c r="Z344" i="28"/>
  <c r="Y344" i="28"/>
  <c r="X344" i="28"/>
  <c r="AA344" i="28"/>
  <c r="AA320" i="28"/>
  <c r="X320" i="28"/>
  <c r="Z320" i="28"/>
  <c r="Y320" i="28"/>
  <c r="W320" i="28"/>
  <c r="X201" i="28"/>
  <c r="Y201" i="28"/>
  <c r="W201" i="28"/>
  <c r="AA201" i="28"/>
  <c r="Z201" i="28"/>
  <c r="X71" i="28"/>
  <c r="Y71" i="28"/>
  <c r="Z71" i="28"/>
  <c r="W71" i="28"/>
  <c r="AA71" i="28"/>
  <c r="X311" i="28"/>
  <c r="W311" i="28"/>
  <c r="Z311" i="28"/>
  <c r="Y311" i="28"/>
  <c r="AA311" i="28"/>
  <c r="W134" i="28"/>
  <c r="Z134" i="28"/>
  <c r="AA134" i="28"/>
  <c r="X134" i="28"/>
  <c r="Y134" i="28"/>
  <c r="Y109" i="28"/>
  <c r="W109" i="28"/>
  <c r="Z109" i="28"/>
  <c r="X109" i="28"/>
  <c r="AA109" i="28"/>
  <c r="AA38" i="28"/>
  <c r="X38" i="28"/>
  <c r="Y38" i="28"/>
  <c r="Z38" i="28"/>
  <c r="W38" i="28"/>
  <c r="X58" i="28"/>
  <c r="AA58" i="28"/>
  <c r="W58" i="28"/>
  <c r="Z58" i="28"/>
  <c r="Y58" i="28"/>
  <c r="AA323" i="28"/>
  <c r="W323" i="28"/>
  <c r="Y323" i="28"/>
  <c r="Z323" i="28"/>
  <c r="X323" i="28"/>
  <c r="Z362" i="28"/>
  <c r="Y362" i="28"/>
  <c r="AA362" i="28"/>
  <c r="W362" i="28"/>
  <c r="X362" i="28"/>
  <c r="W189" i="28"/>
  <c r="AA189" i="28"/>
  <c r="X189" i="28"/>
  <c r="Y189" i="28"/>
  <c r="Z189" i="28"/>
  <c r="Z236" i="28"/>
  <c r="X236" i="28"/>
  <c r="W236" i="28"/>
  <c r="AA236" i="28"/>
  <c r="Y236" i="28"/>
  <c r="AA288" i="28"/>
  <c r="W288" i="28"/>
  <c r="X288" i="28"/>
  <c r="Y288" i="28"/>
  <c r="Z288" i="28"/>
  <c r="Y342" i="28"/>
  <c r="W342" i="28"/>
  <c r="Z342" i="28"/>
  <c r="AA342" i="28"/>
  <c r="X342" i="28"/>
  <c r="Y293" i="28"/>
  <c r="Z293" i="28"/>
  <c r="AA293" i="28"/>
  <c r="X293" i="28"/>
  <c r="W293" i="28"/>
  <c r="W312" i="28"/>
  <c r="X312" i="28"/>
  <c r="Y312" i="28"/>
  <c r="Z312" i="28"/>
  <c r="AA312" i="28"/>
  <c r="Z7" i="28"/>
  <c r="W7" i="28"/>
  <c r="Y7" i="28"/>
  <c r="AA7" i="28"/>
  <c r="X7" i="28"/>
  <c r="Z176" i="28"/>
  <c r="AA176" i="28"/>
  <c r="X176" i="28"/>
  <c r="Y176" i="28"/>
  <c r="W176" i="28"/>
  <c r="X262" i="28"/>
  <c r="Z262" i="28"/>
  <c r="Y262" i="28"/>
  <c r="AA262" i="28"/>
  <c r="W262" i="28"/>
  <c r="AA343" i="28"/>
  <c r="Y343" i="28"/>
  <c r="Z343" i="28"/>
  <c r="X343" i="28"/>
  <c r="W343" i="28"/>
  <c r="Y117" i="28"/>
  <c r="X117" i="28"/>
  <c r="Z117" i="28"/>
  <c r="AA117" i="28"/>
  <c r="W117" i="28"/>
  <c r="AA248" i="28"/>
  <c r="X248" i="28"/>
  <c r="W248" i="28"/>
  <c r="Y248" i="28"/>
  <c r="Z248" i="28"/>
  <c r="X402" i="28"/>
  <c r="W402" i="28"/>
  <c r="Z402" i="28"/>
  <c r="AA402" i="28"/>
  <c r="Y402" i="28"/>
  <c r="X338" i="28"/>
  <c r="AA338" i="28"/>
  <c r="Y338" i="28"/>
  <c r="Z338" i="28"/>
  <c r="W338" i="28"/>
  <c r="Y17" i="28"/>
  <c r="W17" i="28"/>
  <c r="Z17" i="28"/>
  <c r="X17" i="28"/>
  <c r="AA17" i="28"/>
  <c r="X48" i="28"/>
  <c r="AA48" i="28"/>
  <c r="W48" i="28"/>
  <c r="Y48" i="28"/>
  <c r="Z48" i="28"/>
  <c r="X202" i="28"/>
  <c r="Y202" i="28"/>
  <c r="AA202" i="28"/>
  <c r="Z202" i="28"/>
  <c r="W202" i="28"/>
  <c r="Y353" i="28"/>
  <c r="AA353" i="28"/>
  <c r="X353" i="28"/>
  <c r="Z353" i="28"/>
  <c r="W353" i="28"/>
  <c r="AA13" i="28"/>
  <c r="Y13" i="28"/>
  <c r="X13" i="28"/>
  <c r="W13" i="28"/>
  <c r="Z13" i="28"/>
  <c r="Z373" i="28"/>
  <c r="X373" i="28"/>
  <c r="W373" i="28"/>
  <c r="Y373" i="28"/>
  <c r="AA373" i="28"/>
  <c r="AA247" i="28"/>
  <c r="X247" i="28"/>
  <c r="W247" i="28"/>
  <c r="Y247" i="28"/>
  <c r="Z247" i="28"/>
  <c r="Z187" i="28"/>
  <c r="X187" i="28"/>
  <c r="Y187" i="28"/>
  <c r="W187" i="28"/>
  <c r="AA187" i="28"/>
  <c r="Z11" i="28"/>
  <c r="Y11" i="28"/>
  <c r="X11" i="28"/>
  <c r="AA11" i="28"/>
  <c r="W11" i="28"/>
  <c r="Z261" i="28"/>
  <c r="AA261" i="28"/>
  <c r="W261" i="28"/>
  <c r="Y261" i="28"/>
  <c r="X261" i="28"/>
  <c r="AA2" i="28" l="1"/>
  <c r="Y2" i="28"/>
</calcChain>
</file>

<file path=xl/sharedStrings.xml><?xml version="1.0" encoding="utf-8"?>
<sst xmlns="http://schemas.openxmlformats.org/spreadsheetml/2006/main" count="2880" uniqueCount="498">
  <si>
    <t>USD</t>
  </si>
  <si>
    <t>EUR</t>
  </si>
  <si>
    <t>AUD</t>
  </si>
  <si>
    <t>CAD</t>
  </si>
  <si>
    <t>CHF</t>
  </si>
  <si>
    <t>JPY</t>
  </si>
  <si>
    <t>HKD</t>
  </si>
  <si>
    <t>Date</t>
  </si>
  <si>
    <t>PLN</t>
  </si>
  <si>
    <t>TRY</t>
  </si>
  <si>
    <t>ARS</t>
  </si>
  <si>
    <t>Argentine Peso</t>
  </si>
  <si>
    <t>BSD</t>
  </si>
  <si>
    <t>Bahamian Dollar</t>
  </si>
  <si>
    <t>BBD</t>
  </si>
  <si>
    <t>Barbados Dollar</t>
  </si>
  <si>
    <t>BZD</t>
  </si>
  <si>
    <t>Belize Dollar</t>
  </si>
  <si>
    <t>BMD</t>
  </si>
  <si>
    <t>Bermudian Dollar</t>
  </si>
  <si>
    <t>BOB</t>
  </si>
  <si>
    <t>Bolivian Boliviano</t>
  </si>
  <si>
    <t>BRL</t>
  </si>
  <si>
    <t>Brazilian Real</t>
  </si>
  <si>
    <t>Canadian Dollar</t>
  </si>
  <si>
    <t>KYD</t>
  </si>
  <si>
    <t>Cayman Islands Dollar</t>
  </si>
  <si>
    <t>CLP</t>
  </si>
  <si>
    <t>Chilean Peso</t>
  </si>
  <si>
    <t>COP</t>
  </si>
  <si>
    <t>Colombian Peso</t>
  </si>
  <si>
    <t>CRC</t>
  </si>
  <si>
    <t>Costa Rican Colon</t>
  </si>
  <si>
    <t>CUP</t>
  </si>
  <si>
    <t>Cuban Peso</t>
  </si>
  <si>
    <t>DOP</t>
  </si>
  <si>
    <t>Dominican Peso</t>
  </si>
  <si>
    <t>XCD</t>
  </si>
  <si>
    <t>East Caribbean Dollar</t>
  </si>
  <si>
    <t>GTQ</t>
  </si>
  <si>
    <t>Guatemalan Quetzal</t>
  </si>
  <si>
    <t>HTG</t>
  </si>
  <si>
    <t>Haitian Gourde</t>
  </si>
  <si>
    <t>HNL</t>
  </si>
  <si>
    <t>Honduran Lempira</t>
  </si>
  <si>
    <t>JMD</t>
  </si>
  <si>
    <t>Jamaican Dollar</t>
  </si>
  <si>
    <t>MXN</t>
  </si>
  <si>
    <t>Mexican Peso</t>
  </si>
  <si>
    <t>ANG</t>
  </si>
  <si>
    <t>Netherlands Antillian Guilder</t>
  </si>
  <si>
    <t>NIO</t>
  </si>
  <si>
    <t>Nicaraguan Cordoba Oro</t>
  </si>
  <si>
    <t>PAB</t>
  </si>
  <si>
    <t>Panamanian Balboa</t>
  </si>
  <si>
    <t>PYG</t>
  </si>
  <si>
    <t>Paraguay Guarani</t>
  </si>
  <si>
    <t>PEN</t>
  </si>
  <si>
    <t>Peruvian Sol</t>
  </si>
  <si>
    <t>TTD</t>
  </si>
  <si>
    <t>Trinidad and Tobago Dollar</t>
  </si>
  <si>
    <t>UYU</t>
  </si>
  <si>
    <t>Uruguay Peso</t>
  </si>
  <si>
    <t>VES</t>
  </si>
  <si>
    <t>Venezuelan Bolivar</t>
  </si>
  <si>
    <t>ALL</t>
  </si>
  <si>
    <t>Albanian Lek</t>
  </si>
  <si>
    <t>BYN</t>
  </si>
  <si>
    <t>Belarusian Ruble</t>
  </si>
  <si>
    <t>BAM</t>
  </si>
  <si>
    <t>Bosnia and Herzegovina Marka</t>
  </si>
  <si>
    <t>GBP</t>
  </si>
  <si>
    <t>British Pound</t>
  </si>
  <si>
    <t>BGN</t>
  </si>
  <si>
    <t>Bulgarian Lev</t>
  </si>
  <si>
    <t>HRK</t>
  </si>
  <si>
    <t>Croatian Kuna</t>
  </si>
  <si>
    <t>CZK</t>
  </si>
  <si>
    <t>Czech Koruna</t>
  </si>
  <si>
    <t>DKK</t>
  </si>
  <si>
    <t>Danish Krone</t>
  </si>
  <si>
    <t>Euro</t>
  </si>
  <si>
    <t>HUF</t>
  </si>
  <si>
    <t>Hungarian Forint</t>
  </si>
  <si>
    <t>ISK</t>
  </si>
  <si>
    <t>Iceland Krona</t>
  </si>
  <si>
    <t>MKD</t>
  </si>
  <si>
    <t>Macedonia Denar</t>
  </si>
  <si>
    <t>MDL</t>
  </si>
  <si>
    <t>Moldovan Leu</t>
  </si>
  <si>
    <t>NOK</t>
  </si>
  <si>
    <t>Norwegian Krone</t>
  </si>
  <si>
    <t>Polish Zloty</t>
  </si>
  <si>
    <t>RON</t>
  </si>
  <si>
    <t>Romanian Leu</t>
  </si>
  <si>
    <t>RUB</t>
  </si>
  <si>
    <t>Russian Ruble</t>
  </si>
  <si>
    <t>RSD</t>
  </si>
  <si>
    <t>Serbian Dinar</t>
  </si>
  <si>
    <t>SEK</t>
  </si>
  <si>
    <t>Swedish Krona</t>
  </si>
  <si>
    <t>Swiss Franc</t>
  </si>
  <si>
    <t>UAH</t>
  </si>
  <si>
    <t>Ukraine Hryvnia</t>
  </si>
  <si>
    <t>AMD</t>
  </si>
  <si>
    <t>Armenian Dram</t>
  </si>
  <si>
    <t>AZN</t>
  </si>
  <si>
    <t>Azerbaijani Manat</t>
  </si>
  <si>
    <t>BHD</t>
  </si>
  <si>
    <t>Bahraini Dinar</t>
  </si>
  <si>
    <t>GEL</t>
  </si>
  <si>
    <t>Georgian Lari</t>
  </si>
  <si>
    <t>IRR</t>
  </si>
  <si>
    <t>Iranian Rial</t>
  </si>
  <si>
    <t>IQD</t>
  </si>
  <si>
    <t>Iraqi Dinar</t>
  </si>
  <si>
    <t>ILS</t>
  </si>
  <si>
    <t>Israeli New Shekel</t>
  </si>
  <si>
    <t>JOD</t>
  </si>
  <si>
    <t>Jordanian Dinar</t>
  </si>
  <si>
    <t>KZT</t>
  </si>
  <si>
    <t>Kazakhstan Tenge</t>
  </si>
  <si>
    <t>KWD</t>
  </si>
  <si>
    <t>Kuwaiti Dinar</t>
  </si>
  <si>
    <t>KGS</t>
  </si>
  <si>
    <t>Kyrgyzstani Som</t>
  </si>
  <si>
    <t>LBP</t>
  </si>
  <si>
    <t>Lebanese Pound</t>
  </si>
  <si>
    <t>OMR</t>
  </si>
  <si>
    <t>Omani Rial</t>
  </si>
  <si>
    <t>QAR</t>
  </si>
  <si>
    <t>Qatari Rial</t>
  </si>
  <si>
    <t>SAR</t>
  </si>
  <si>
    <t>Saudi Riyal</t>
  </si>
  <si>
    <t>SYP</t>
  </si>
  <si>
    <t>Syrian Pound</t>
  </si>
  <si>
    <t>Turkish Lira</t>
  </si>
  <si>
    <t>TMT</t>
  </si>
  <si>
    <t>Turkmenistan Manat</t>
  </si>
  <si>
    <t>AED</t>
  </si>
  <si>
    <t>United Arab Emirates Dirham</t>
  </si>
  <si>
    <t>UZS</t>
  </si>
  <si>
    <t>Uzbekistan Som</t>
  </si>
  <si>
    <t>YER</t>
  </si>
  <si>
    <t>Yemeni Rial</t>
  </si>
  <si>
    <t>Australian Dollar</t>
  </si>
  <si>
    <t>BDT</t>
  </si>
  <si>
    <t>Bangladeshi Taka</t>
  </si>
  <si>
    <t>BND</t>
  </si>
  <si>
    <t>Brunei Dollar</t>
  </si>
  <si>
    <t>KHR</t>
  </si>
  <si>
    <t>Cambodian Riel</t>
  </si>
  <si>
    <t>XPF</t>
  </si>
  <si>
    <t>CFP Franc</t>
  </si>
  <si>
    <t>CNY</t>
  </si>
  <si>
    <t>Chinese Yuan Renminbi</t>
  </si>
  <si>
    <t>FJD</t>
  </si>
  <si>
    <t>Fiji Dollar</t>
  </si>
  <si>
    <t>Hong Kong Dollar</t>
  </si>
  <si>
    <t>INR</t>
  </si>
  <si>
    <t>Indian Rupee</t>
  </si>
  <si>
    <t>IDR</t>
  </si>
  <si>
    <t>Indonesian Rupiah</t>
  </si>
  <si>
    <t>Japanese Yen</t>
  </si>
  <si>
    <t>KRW</t>
  </si>
  <si>
    <t>Korean Won</t>
  </si>
  <si>
    <t>LAK</t>
  </si>
  <si>
    <t>Lao Kip</t>
  </si>
  <si>
    <t>MOP</t>
  </si>
  <si>
    <t>Macau Pataca</t>
  </si>
  <si>
    <t>MYR</t>
  </si>
  <si>
    <t>Malaysian Ringgit</t>
  </si>
  <si>
    <t>MMK</t>
  </si>
  <si>
    <t>Myanmar Kyat</t>
  </si>
  <si>
    <t>NPR</t>
  </si>
  <si>
    <t>Nepalese Rupee</t>
  </si>
  <si>
    <t>NZD</t>
  </si>
  <si>
    <t>New Zealand Dollar</t>
  </si>
  <si>
    <t>PKR</t>
  </si>
  <si>
    <t>Pakistan Rupee</t>
  </si>
  <si>
    <t>PHP</t>
  </si>
  <si>
    <t>Philippine Peso</t>
  </si>
  <si>
    <t>SCR</t>
  </si>
  <si>
    <t>Seychelles Rupee</t>
  </si>
  <si>
    <t>SGD</t>
  </si>
  <si>
    <t>Singapore Dollar</t>
  </si>
  <si>
    <t>LKR</t>
  </si>
  <si>
    <t>Sri Lanka Rupee</t>
  </si>
  <si>
    <t>TWD</t>
  </si>
  <si>
    <t>Taiwan Dollar</t>
  </si>
  <si>
    <t>THB</t>
  </si>
  <si>
    <t>Thai Baht</t>
  </si>
  <si>
    <t>VND</t>
  </si>
  <si>
    <t>Vietnamese Dong</t>
  </si>
  <si>
    <t>DZD</t>
  </si>
  <si>
    <t>Algerian Dinar</t>
  </si>
  <si>
    <t>AOA</t>
  </si>
  <si>
    <t>Angolan Kwanza</t>
  </si>
  <si>
    <t>BWP</t>
  </si>
  <si>
    <t>Botswana Pula</t>
  </si>
  <si>
    <t>BIF</t>
  </si>
  <si>
    <t>Burundi Franc</t>
  </si>
  <si>
    <t>CVE</t>
  </si>
  <si>
    <t>Cape Verde Escudo</t>
  </si>
  <si>
    <t>XOF</t>
  </si>
  <si>
    <t>CFA BCEAO Franc</t>
  </si>
  <si>
    <t>XAF</t>
  </si>
  <si>
    <t>CFA BEAC Franc</t>
  </si>
  <si>
    <t>DJF</t>
  </si>
  <si>
    <t>Djibouti Franc</t>
  </si>
  <si>
    <t>EGP</t>
  </si>
  <si>
    <t>Egyptian Pound</t>
  </si>
  <si>
    <t>ETB</t>
  </si>
  <si>
    <t>Ethiopian Birr</t>
  </si>
  <si>
    <t>GMD</t>
  </si>
  <si>
    <t>Gambian Dalasi</t>
  </si>
  <si>
    <t>GHS</t>
  </si>
  <si>
    <t>Ghanaian Cedi</t>
  </si>
  <si>
    <t>GNF</t>
  </si>
  <si>
    <t>Guinea Franc</t>
  </si>
  <si>
    <t>KES</t>
  </si>
  <si>
    <t>Kenyan Shilling</t>
  </si>
  <si>
    <t>LSL</t>
  </si>
  <si>
    <t>Lesotho Loti</t>
  </si>
  <si>
    <t>LYD</t>
  </si>
  <si>
    <t>Libyan Dinar</t>
  </si>
  <si>
    <t>MWK</t>
  </si>
  <si>
    <t>Malawi Kwacha</t>
  </si>
  <si>
    <t>MUR</t>
  </si>
  <si>
    <t>Mauritius Rupee</t>
  </si>
  <si>
    <t>MAD</t>
  </si>
  <si>
    <t>Moroccan Dirham</t>
  </si>
  <si>
    <t>NAD</t>
  </si>
  <si>
    <t>Namibian Dollar</t>
  </si>
  <si>
    <t>NGN</t>
  </si>
  <si>
    <t>Nigerian Naira</t>
  </si>
  <si>
    <t>RWF</t>
  </si>
  <si>
    <t>Rwanda Franc</t>
  </si>
  <si>
    <t>SOS</t>
  </si>
  <si>
    <t>Somali Shilling</t>
  </si>
  <si>
    <t>ZAR</t>
  </si>
  <si>
    <t>South African Rand</t>
  </si>
  <si>
    <t>SDG</t>
  </si>
  <si>
    <t>Sudanese Pound</t>
  </si>
  <si>
    <t>SZL</t>
  </si>
  <si>
    <t>Swaziland Lilangeni</t>
  </si>
  <si>
    <t>TZS</t>
  </si>
  <si>
    <t>Tanzanian Shilling</t>
  </si>
  <si>
    <t>TND</t>
  </si>
  <si>
    <t>Tunisian Dinar</t>
  </si>
  <si>
    <t>UGX</t>
  </si>
  <si>
    <t>Uganda Shilling</t>
  </si>
  <si>
    <t>ZMW</t>
  </si>
  <si>
    <t>Zambian Kwacha</t>
  </si>
  <si>
    <t>US Dollar</t>
  </si>
  <si>
    <t/>
  </si>
  <si>
    <t>FROM</t>
  </si>
  <si>
    <t>TO</t>
  </si>
  <si>
    <t>DATE</t>
  </si>
  <si>
    <t>SOURCE</t>
  </si>
  <si>
    <t>TODAY</t>
  </si>
  <si>
    <t>HISTORY</t>
  </si>
  <si>
    <t>exchange-rates.org</t>
  </si>
  <si>
    <t>ECB (www.ecb.europa.eu)</t>
  </si>
  <si>
    <t>Yes</t>
  </si>
  <si>
    <t>CURRENCY</t>
  </si>
  <si>
    <t>No</t>
  </si>
  <si>
    <t>Full name</t>
  </si>
  <si>
    <t>CURRENCIES LIST</t>
  </si>
  <si>
    <t>CHECK RATE</t>
  </si>
  <si>
    <t>AMOUNT</t>
  </si>
  <si>
    <t>HOW MUCH</t>
  </si>
  <si>
    <t>COUNT IN:</t>
  </si>
  <si>
    <t>SOURCE: https://www.exchange-rates.org/</t>
  </si>
  <si>
    <t>BASE CURRENCY</t>
  </si>
  <si>
    <t>DATE RANGE</t>
  </si>
  <si>
    <t>TILL</t>
  </si>
  <si>
    <t>ECB</t>
  </si>
  <si>
    <t>Active Row</t>
  </si>
  <si>
    <t>3A. HISTORY CHART / CHOOSE DATE RANGE / CHOOSE SOURCE (ONE CURRENCY OR MORE CURENCY)</t>
  </si>
  <si>
    <t>MERGE - REMOVE EMPTY ROWS</t>
  </si>
  <si>
    <t>Title:</t>
  </si>
  <si>
    <t>3B. HISTORY CHART / CHOOSE DATE RANGE / 2 SOURCES (ONE CURRENCY OR MORE CURENCY)</t>
  </si>
  <si>
    <t>LAST AVAILABLE UPDATE</t>
  </si>
  <si>
    <t>International Monetary Fund (imf.org)</t>
  </si>
  <si>
    <t>European Central Bank (ecb.europa.eu)</t>
  </si>
  <si>
    <t>www.exchange-rates.org</t>
  </si>
  <si>
    <t xml:space="preserve">Source:  </t>
  </si>
  <si>
    <t xml:space="preserve">Last update:  </t>
  </si>
  <si>
    <t>DASHBOARD</t>
  </si>
  <si>
    <t>IMF (www.imf.org)</t>
  </si>
  <si>
    <t>IMF - SDR BASED EXCHANGE RATES</t>
  </si>
  <si>
    <t>ECB - EURO BASED EXCHANGE RATES (90 DAYS)</t>
  </si>
  <si>
    <t>SUM ALL INTO ONE CURRENCY</t>
  </si>
  <si>
    <t>Column1</t>
  </si>
  <si>
    <t>EXCHANGE RATE</t>
  </si>
  <si>
    <t>CONVERTED TO</t>
  </si>
  <si>
    <t>1st</t>
  </si>
  <si>
    <t>2nd</t>
  </si>
  <si>
    <t>3rd</t>
  </si>
  <si>
    <t>4th</t>
  </si>
  <si>
    <t>5th</t>
  </si>
  <si>
    <t>COMPARE CURRENCIES - HISTORY</t>
  </si>
  <si>
    <t>COMPARE SOURCES - HISTORY</t>
  </si>
  <si>
    <t>DAILY RATES</t>
  </si>
  <si>
    <t>IMF</t>
  </si>
  <si>
    <t>COMPARE</t>
  </si>
  <si>
    <t>Total value of my wallet</t>
  </si>
  <si>
    <t>CHART TITLE</t>
  </si>
  <si>
    <t>min =</t>
  </si>
  <si>
    <t>BASE CURENCIES</t>
  </si>
  <si>
    <t xml:space="preserve">max = </t>
  </si>
  <si>
    <t>RESULT</t>
  </si>
  <si>
    <t>Currency</t>
  </si>
  <si>
    <t>Rate</t>
  </si>
  <si>
    <t>Refreshed</t>
  </si>
  <si>
    <t>Exchange Rate</t>
  </si>
  <si>
    <t>Column3</t>
  </si>
  <si>
    <t>=</t>
  </si>
  <si>
    <t>Convert
 To</t>
  </si>
  <si>
    <t>Algerian dinar_x000D_
_x000D_
(DZD)</t>
  </si>
  <si>
    <t>Australian dollar_x000D_
_x000D_
(AUD)</t>
  </si>
  <si>
    <t>Botswana pula_x000D_
_x000D_
(BWP)</t>
  </si>
  <si>
    <t>Brazilian real_x000D_
_x000D_
(BRL)</t>
  </si>
  <si>
    <t>Brunei dollar_x000D_
_x000D_
(BND)</t>
  </si>
  <si>
    <t>Canadian dollar_x000D_
_x000D_
(CAD)</t>
  </si>
  <si>
    <t>Chilean peso_x000D_
_x000D_
(CLP)</t>
  </si>
  <si>
    <t>Chinese yuan_x000D_
_x000D_
(CNY)</t>
  </si>
  <si>
    <t>Colombian peso_x000D_
_x000D_
(COP)</t>
  </si>
  <si>
    <t>Czech koruna_x000D_
_x000D_
(CZK)</t>
  </si>
  <si>
    <t>Danish krone_x000D_
_x000D_
(DKK)</t>
  </si>
  <si>
    <t>Euro_x000D_
_x000D_
(EUR)</t>
  </si>
  <si>
    <t>Indian rupee_x000D_
_x000D_
(INR)</t>
  </si>
  <si>
    <t>Israeli New Shekel_x000D_
_x000D_
(ILS)</t>
  </si>
  <si>
    <t>Japanese yen_x000D_
_x000D_
(JPY)</t>
  </si>
  <si>
    <t>Korean won_x000D_
_x000D_
(KRW)</t>
  </si>
  <si>
    <t>Kuwaiti dinar_x000D_
_x000D_
(KWD)</t>
  </si>
  <si>
    <t>Malaysian ringgit_x000D_
_x000D_
(MYR)</t>
  </si>
  <si>
    <t>Mauritian rupee_x000D_
_x000D_
(MUR)</t>
  </si>
  <si>
    <t>Mexican peso_x000D_
_x000D_
(MXN)</t>
  </si>
  <si>
    <t>New Zealand dollar_x000D_
_x000D_
(NZD)</t>
  </si>
  <si>
    <t>Norwegian krone_x000D_
_x000D_
(NOK)</t>
  </si>
  <si>
    <t>Omani rial_x000D_
_x000D_
(OMR)</t>
  </si>
  <si>
    <t>Peruvian sol_x000D_
_x000D_
(PEN)</t>
  </si>
  <si>
    <t>Philippine peso_x000D_
_x000D_
(PHP)</t>
  </si>
  <si>
    <t>Polish zloty_x000D_
_x000D_
(PLN)</t>
  </si>
  <si>
    <t>Qatari riyal_x000D_
_x000D_
(QAR)</t>
  </si>
  <si>
    <t>Russian ruble_x000D_
_x000D_
(RUB)</t>
  </si>
  <si>
    <t>Saudi Arabian riyal_x000D_
_x000D_
(SAR)</t>
  </si>
  <si>
    <t>Singapore dollar_x000D_
_x000D_
(SGD)</t>
  </si>
  <si>
    <t>South African rand_x000D_
_x000D_
(ZAR)</t>
  </si>
  <si>
    <t>Swedish krona_x000D_
_x000D_
(SEK)</t>
  </si>
  <si>
    <t>Swiss franc_x000D_
_x000D_
(CHF)</t>
  </si>
  <si>
    <t>Thai baht_x000D_
_x000D_
(THB)</t>
  </si>
  <si>
    <t>Trinidadian dollar_x000D_
_x000D_
(TTD)</t>
  </si>
  <si>
    <t>U.A.E. dirham_x000D_
_x000D_
(AED)</t>
  </si>
  <si>
    <t>U.K. pound_x000D_
_x000D_
(GBP)</t>
  </si>
  <si>
    <t>U.S. dollar_x000D_
_x000D_
(USD)</t>
  </si>
  <si>
    <t>Uruguayan peso_x000D_
_x000D_
(UYU)</t>
  </si>
  <si>
    <t>_x000D__x000D_ _x000D_Albanian Lek_x000D_
ALL</t>
  </si>
  <si>
    <t>_x000D__x000D_ _x000D_Belarusian Ruble_x000D_
BYN</t>
  </si>
  <si>
    <t>_x000D__x000D_ _x000D_Bosnia and Herzegovina Marka_x000D_
BAM</t>
  </si>
  <si>
    <t>_x000D__x000D_ _x000D_British Pound_x000D_
GBP</t>
  </si>
  <si>
    <t>_x000D__x000D_ _x000D_Bulgarian Lev_x000D_
BGN</t>
  </si>
  <si>
    <t>_x000D__x000D_ _x000D_Croatian Kuna_x000D_
HRK</t>
  </si>
  <si>
    <t>_x000D__x000D_ _x000D_Czech Koruna_x000D_
CZK</t>
  </si>
  <si>
    <t>_x000D__x000D_ _x000D_Danish Krone_x000D_
DKK</t>
  </si>
  <si>
    <t>_x000D__x000D_ _x000D_Euro_x000D_
EUR</t>
  </si>
  <si>
    <t>_x000D__x000D_ _x000D_Hungarian Forint_x000D_
HUF</t>
  </si>
  <si>
    <t>_x000D__x000D_ _x000D_Iceland Krona_x000D_
ISK</t>
  </si>
  <si>
    <t>_x000D__x000D_ _x000D_Macedonia Denar_x000D_
MKD</t>
  </si>
  <si>
    <t>_x000D__x000D_ _x000D_Moldovan Leu_x000D_
MDL</t>
  </si>
  <si>
    <t>_x000D__x000D_ _x000D_Norwegian Krone_x000D_
NOK</t>
  </si>
  <si>
    <t>_x000D__x000D_ _x000D_Polish Zloty_x000D_
PLN</t>
  </si>
  <si>
    <t>_x000D__x000D_ _x000D_Romanian Leu_x000D_
RON</t>
  </si>
  <si>
    <t>_x000D__x000D_ _x000D_Russian Ruble_x000D_
RUB</t>
  </si>
  <si>
    <t>_x000D__x000D_ _x000D_Serbian Dinar_x000D_
RSD</t>
  </si>
  <si>
    <t>_x000D__x000D_ _x000D_Swedish Krona_x000D_
SEK</t>
  </si>
  <si>
    <t>_x000D__x000D_ _x000D_Swiss Franc_x000D_
CHF</t>
  </si>
  <si>
    <t>_x000D__x000D_ _x000D_Ukraine Hryvnia_x000D_
UAH</t>
  </si>
  <si>
    <t>_x000D__x000D_ _x000D_Armenian Dram_x000D_
AMD</t>
  </si>
  <si>
    <t>_x000D__x000D_ _x000D_Azerbaijani Manat_x000D_
AZN</t>
  </si>
  <si>
    <t>_x000D__x000D_ _x000D_Bahraini Dinar_x000D_
BHD</t>
  </si>
  <si>
    <t>_x000D__x000D_ _x000D_Georgian Lari_x000D_
GEL</t>
  </si>
  <si>
    <t>_x000D__x000D_ _x000D_Iranian Rial_x000D_
IRR</t>
  </si>
  <si>
    <t>_x000D__x000D_ _x000D_Iraqi Dinar_x000D_
IQD</t>
  </si>
  <si>
    <t>_x000D__x000D_ _x000D_Israeli New Shekel_x000D_
ILS</t>
  </si>
  <si>
    <t>_x000D__x000D_ _x000D_Jordanian Dinar_x000D_
JOD</t>
  </si>
  <si>
    <t>_x000D__x000D_ _x000D_Kazakhstan Tenge_x000D_
KZT</t>
  </si>
  <si>
    <t>_x000D__x000D_ _x000D_Kuwaiti Dinar_x000D_
KWD</t>
  </si>
  <si>
    <t>_x000D__x000D_ _x000D_Kyrgyzstani Som_x000D_
KGS</t>
  </si>
  <si>
    <t>_x000D__x000D_ _x000D_Lebanese Pound_x000D_
LBP</t>
  </si>
  <si>
    <t>_x000D__x000D_ _x000D_Omani Rial_x000D_
OMR</t>
  </si>
  <si>
    <t>_x000D__x000D_ _x000D_Qatari Rial_x000D_
QAR</t>
  </si>
  <si>
    <t>_x000D__x000D_ _x000D_Saudi Riyal_x000D_
SAR</t>
  </si>
  <si>
    <t>_x000D__x000D_ _x000D_Syrian Pound_x000D_
SYP</t>
  </si>
  <si>
    <t>_x000D__x000D_ _x000D_Turkish Lira_x000D_
TRY</t>
  </si>
  <si>
    <t>_x000D__x000D_ _x000D_Turkmenistan Manat_x000D_
TMT</t>
  </si>
  <si>
    <t>_x000D__x000D_ _x000D_United Arab Emirates Dirham_x000D_
AED</t>
  </si>
  <si>
    <t>_x000D__x000D_ _x000D_Uzbekistan Som_x000D_
UZS</t>
  </si>
  <si>
    <t>_x000D__x000D_ _x000D_Yemeni Rial_x000D_
YER</t>
  </si>
  <si>
    <t>_x000D__x000D_ _x000D_Australian Dollar_x000D_
AUD</t>
  </si>
  <si>
    <t>_x000D__x000D_ _x000D_Bangladeshi Taka_x000D_
BDT</t>
  </si>
  <si>
    <t>_x000D__x000D_ _x000D_Brunei Dollar_x000D_
BND</t>
  </si>
  <si>
    <t>_x000D__x000D_ _x000D_Cambodian Riel_x000D_
KHR</t>
  </si>
  <si>
    <t>_x000D__x000D_ _x000D_CFP Franc_x000D_
XPF</t>
  </si>
  <si>
    <t>_x000D__x000D_ _x000D_Chinese Yuan Renminbi_x000D_
CNY</t>
  </si>
  <si>
    <t>_x000D__x000D_ _x000D_Fiji Dollar_x000D_
FJD</t>
  </si>
  <si>
    <t>_x000D__x000D_ _x000D_Hong Kong Dollar_x000D_
HKD</t>
  </si>
  <si>
    <t>_x000D__x000D_ _x000D_Indian Rupee_x000D_
INR</t>
  </si>
  <si>
    <t>_x000D__x000D_ _x000D_Indonesian Rupiah_x000D_
IDR</t>
  </si>
  <si>
    <t>_x000D__x000D_ _x000D_Japanese Yen_x000D_
JPY</t>
  </si>
  <si>
    <t>_x000D__x000D_ _x000D_Korean Won_x000D_
KRW</t>
  </si>
  <si>
    <t>_x000D__x000D_ _x000D_Lao Kip_x000D_
LAK</t>
  </si>
  <si>
    <t>_x000D__x000D_ _x000D_Macau Pataca_x000D_
MOP</t>
  </si>
  <si>
    <t>_x000D__x000D_ _x000D_Malaysian Ringgit_x000D_
MYR</t>
  </si>
  <si>
    <t>_x000D__x000D_ _x000D_Myanmar Kyat_x000D_
MMK</t>
  </si>
  <si>
    <t>_x000D__x000D_ _x000D_Nepalese Rupee_x000D_
NPR</t>
  </si>
  <si>
    <t>_x000D__x000D_ _x000D_New Zealand Dollar_x000D_
NZD</t>
  </si>
  <si>
    <t>_x000D__x000D_ _x000D_Pakistan Rupee_x000D_
PKR</t>
  </si>
  <si>
    <t>_x000D__x000D_ _x000D_Philippine Peso_x000D_
PHP</t>
  </si>
  <si>
    <t>_x000D__x000D_ _x000D_Seychelles Rupee_x000D_
SCR</t>
  </si>
  <si>
    <t>_x000D__x000D_ _x000D_Singapore Dollar_x000D_
SGD</t>
  </si>
  <si>
    <t>_x000D__x000D_ _x000D_Sri Lanka Rupee_x000D_
LKR</t>
  </si>
  <si>
    <t>_x000D__x000D_ _x000D_Taiwan Dollar_x000D_
TWD</t>
  </si>
  <si>
    <t>_x000D__x000D_ _x000D_Thai Baht_x000D_
THB</t>
  </si>
  <si>
    <t>_x000D__x000D_ _x000D_Vietnamese Dong_x000D_
VND</t>
  </si>
  <si>
    <t>_x000D__x000D_ _x000D_Algerian Dinar_x000D_
DZD</t>
  </si>
  <si>
    <t>_x000D__x000D_ _x000D_Angolan Kwanza_x000D_
AOA</t>
  </si>
  <si>
    <t>_x000D__x000D_ _x000D_Botswana Pula_x000D_
BWP</t>
  </si>
  <si>
    <t>_x000D__x000D_ _x000D_Burundi Franc_x000D_
BIF</t>
  </si>
  <si>
    <t>_x000D__x000D_ _x000D_Cape Verde Escudo_x000D_
CVE</t>
  </si>
  <si>
    <t>_x000D__x000D_ _x000D_CFA BCEAO Franc_x000D_
XOF</t>
  </si>
  <si>
    <t>_x000D__x000D_ _x000D_CFA BEAC Franc_x000D_
XAF</t>
  </si>
  <si>
    <t>_x000D__x000D_ _x000D_Djibouti Franc_x000D_
DJF</t>
  </si>
  <si>
    <t>_x000D__x000D_ _x000D_Egyptian Pound_x000D_
EGP</t>
  </si>
  <si>
    <t>_x000D__x000D_ _x000D_Ethiopian Birr_x000D_
ETB</t>
  </si>
  <si>
    <t>_x000D__x000D_ _x000D_Gambian Dalasi_x000D_
GMD</t>
  </si>
  <si>
    <t>_x000D__x000D_ _x000D_Ghanaian Cedi_x000D_
GHS</t>
  </si>
  <si>
    <t>_x000D__x000D_ _x000D_Guinea Franc_x000D_
GNF</t>
  </si>
  <si>
    <t>_x000D__x000D_ _x000D_Kenyan Shilling_x000D_
KES</t>
  </si>
  <si>
    <t>_x000D__x000D_ _x000D_Lesotho Loti_x000D_
LSL</t>
  </si>
  <si>
    <t>_x000D__x000D_ _x000D_Libyan Dinar_x000D_
LYD</t>
  </si>
  <si>
    <t>_x000D__x000D_ _x000D_Malawi Kwacha_x000D_
MWK</t>
  </si>
  <si>
    <t>_x000D__x000D_ _x000D_Mauritius Rupee_x000D_
MUR</t>
  </si>
  <si>
    <t>_x000D__x000D_ _x000D_Moroccan Dirham_x000D_
MAD</t>
  </si>
  <si>
    <t>_x000D__x000D_ _x000D_Namibian Dollar_x000D_
NAD</t>
  </si>
  <si>
    <t>_x000D__x000D_ _x000D_Nigerian Naira_x000D_
NGN</t>
  </si>
  <si>
    <t>_x000D__x000D_ _x000D_Rwanda Franc_x000D_
RWF</t>
  </si>
  <si>
    <t>_x000D__x000D_ _x000D_Somali Shilling_x000D_
SOS</t>
  </si>
  <si>
    <t>_x000D__x000D_ _x000D_South African Rand_x000D_
ZAR</t>
  </si>
  <si>
    <t>_x000D__x000D_ _x000D_Sudanese Pound_x000D_
SDG</t>
  </si>
  <si>
    <t>_x000D__x000D_ _x000D_Swaziland Lilangeni_x000D_
SZL</t>
  </si>
  <si>
    <t>_x000D__x000D_ _x000D_Tanzanian Shilling_x000D_
TZS</t>
  </si>
  <si>
    <t>_x000D__x000D_ _x000D_Tunisian Dinar_x000D_
TND</t>
  </si>
  <si>
    <t>_x000D__x000D_ _x000D_Uganda Shilling_x000D_
UGX</t>
  </si>
  <si>
    <t>_x000D__x000D_ _x000D_Zambian Kwacha_x000D_
ZMW</t>
  </si>
  <si>
    <t>C</t>
  </si>
  <si>
    <t>TERMS OF USE</t>
  </si>
  <si>
    <t>END USER LICENSE AGREEMENT</t>
  </si>
  <si>
    <r>
      <t xml:space="preserve">This End-User License Agreement is a legal agreement between you and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 xml:space="preserve"> that covers all Microsoft Excel templates, spreadsheets or software built by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>.</t>
    </r>
  </si>
  <si>
    <t>By downloading, copying, accessing or otherwise using any of these templates, you agree to abide by the following terms:</t>
  </si>
  <si>
    <r>
      <t xml:space="preserve">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sell, resell, license, rent, lease, lend or otherwise transfer for value without written permission of 
* Unless you've purchased the proper license rights,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remove or alter any  logo, trademark, copyright, disclaimer, brand, terms of use, attribution, or other proprietary notices or marks within the template.
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distribute, publish to an online gallery, host on a website, or place on any server in a way that makes it available to the general public.</t>
    </r>
  </si>
  <si>
    <t>RESERVATION OF RIGHTS</t>
  </si>
  <si>
    <r>
      <t xml:space="preserve">All title and copyrights in and to the Template, and any copies of the Template, are </t>
    </r>
    <r>
      <rPr>
        <b/>
        <u/>
        <sz val="11"/>
        <color theme="1"/>
        <rFont val="Arial"/>
        <family val="2"/>
        <charset val="162"/>
        <scheme val="minor"/>
      </rPr>
      <t>owned by </t>
    </r>
    <r>
      <rPr>
        <sz val="11"/>
        <color theme="1"/>
        <rFont val="Arial"/>
        <family val="2"/>
        <charset val="162"/>
        <scheme val="minor"/>
      </rPr>
      <t xml:space="preserve">. All rights not expressly granted are reserved by . 
</t>
    </r>
    <r>
      <rPr>
        <u/>
        <sz val="11"/>
        <color theme="1"/>
        <rFont val="Arial"/>
        <family val="2"/>
        <charset val="162"/>
        <scheme val="minor"/>
      </rPr>
      <t>Use of any Template for any purpose other than expressly permitted in this EULA is prohibited, and may result in severe civil and criminal penalties.</t>
    </r>
  </si>
  <si>
    <t>CONTACT</t>
  </si>
  <si>
    <r>
      <t xml:space="preserve">For more information and specific permissions for your case, please contact us at: </t>
    </r>
    <r>
      <rPr>
        <i/>
        <sz val="11"/>
        <color theme="1"/>
        <rFont val="Arial"/>
        <family val="2"/>
        <charset val="162"/>
        <scheme val="minor"/>
      </rPr>
      <t/>
    </r>
  </si>
  <si>
    <t>CURRENCY CONVERTER TEMPLATE</t>
  </si>
  <si>
    <t>US Dollar
USD</t>
  </si>
  <si>
    <t>Argentine Peso
ARS</t>
  </si>
  <si>
    <t>Bahamian Dollar
BSD</t>
  </si>
  <si>
    <t>Barbados Dollar
BBD</t>
  </si>
  <si>
    <t>Belize Dollar
BZD</t>
  </si>
  <si>
    <t>Bermudian Dollar
BMD</t>
  </si>
  <si>
    <t>Bolivian Boliviano
BOB</t>
  </si>
  <si>
    <t>Brazilian Real
BRL</t>
  </si>
  <si>
    <t>Canadian Dollar
CAD</t>
  </si>
  <si>
    <t>Cayman Islands Dollar
KYD</t>
  </si>
  <si>
    <t>Chilean Peso
CLP</t>
  </si>
  <si>
    <t>Colombian Peso
COP</t>
  </si>
  <si>
    <t>Costa Rican Colon
CRC</t>
  </si>
  <si>
    <t>Cuban Peso
CUP</t>
  </si>
  <si>
    <t>Dominican Peso
DOP</t>
  </si>
  <si>
    <t>East Caribbean Dollar
XCD</t>
  </si>
  <si>
    <t>Guatemalan Quetzal
GTQ</t>
  </si>
  <si>
    <t>Haitian Gourde
HTG</t>
  </si>
  <si>
    <t>Honduran Lempira
HNL</t>
  </si>
  <si>
    <t>Jamaican Dollar
JMD</t>
  </si>
  <si>
    <t>Mexican Peso
MXN</t>
  </si>
  <si>
    <t>Netherlands Antillian Guilder
ANG</t>
  </si>
  <si>
    <t>Nicaraguan Cordoba Oro
NIO</t>
  </si>
  <si>
    <t>Panamanian Balboa
PAB</t>
  </si>
  <si>
    <t>Paraguay Guarani
PYG</t>
  </si>
  <si>
    <t>Peruvian Sol
PEN</t>
  </si>
  <si>
    <t>Trinidad and Tobago Dollar
TTD</t>
  </si>
  <si>
    <t>Uruguay Peso
UYU</t>
  </si>
  <si>
    <t>Venezuelan Bolivar
VES</t>
  </si>
  <si>
    <t>Compare Currencies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</si>
</sst>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164" formatCode="#,##0.0000"/>
    <numFmt numFmtId="165" formatCode="0.0000"/>
    <numFmt numFmtId="166" formatCode="#,##0.000"/>
    <numFmt numFmtId="167" formatCode="#,##0.0"/>
    <numFmt numFmtId="168" formatCode="#,##0.000000"/>
    <numFmt numFmtId="169" formatCode="0.000"/>
    <numFmt numFmtId="170" formatCode="0.00000"/>
  </numFmts>
  <fonts count="36" x14ac:knownFonts="1">
    <font>
      <sz val="11"/>
      <color theme="1"/>
      <name val="Arial"/>
      <family val="2"/>
      <charset val="162"/>
      <scheme val="minor"/>
    </font>
    <font>
      <sz val="8"/>
      <name val="Arial"/>
      <family val="2"/>
      <charset val="162"/>
      <scheme val="minor"/>
    </font>
    <font>
      <b/>
      <sz val="11"/>
      <color theme="1"/>
      <name val="Arial"/>
      <family val="2"/>
      <scheme val="minor"/>
    </font>
    <font>
      <b/>
      <shadow/>
      <sz val="12"/>
      <color rgb="FFFFFFFF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color theme="1"/>
      <name val="Arial"/>
      <family val="2"/>
      <charset val="162"/>
      <scheme val="minor"/>
    </font>
    <font>
      <sz val="11"/>
      <color theme="1"/>
      <name val="Arial"/>
      <family val="2"/>
      <scheme val="minor"/>
    </font>
    <font>
      <sz val="13"/>
      <color theme="1"/>
      <name val="Arial"/>
      <family val="2"/>
      <charset val="162"/>
      <scheme val="minor"/>
    </font>
    <font>
      <sz val="13"/>
      <color rgb="FFFFFFFF"/>
      <name val="Arial"/>
      <family val="2"/>
      <charset val="162"/>
      <scheme val="minor"/>
    </font>
    <font>
      <sz val="13"/>
      <color theme="0" tint="-4.9989318521683403E-2"/>
      <name val="Arial"/>
      <family val="2"/>
      <charset val="162"/>
      <scheme val="minor"/>
    </font>
    <font>
      <b/>
      <sz val="16"/>
      <color theme="1"/>
      <name val="Arial"/>
      <family val="2"/>
      <charset val="162"/>
      <scheme val="minor"/>
    </font>
    <font>
      <b/>
      <sz val="16"/>
      <color theme="0"/>
      <name val="Arial"/>
      <family val="2"/>
      <charset val="162"/>
      <scheme val="minor"/>
    </font>
    <font>
      <b/>
      <i/>
      <sz val="16"/>
      <color theme="0" tint="-4.9989318521683403E-2"/>
      <name val="Arial"/>
      <family val="2"/>
      <charset val="162"/>
      <scheme val="minor"/>
    </font>
    <font>
      <sz val="10"/>
      <name val="Arial"/>
      <family val="2"/>
      <charset val="162"/>
    </font>
    <font>
      <sz val="11"/>
      <name val="Arial"/>
      <family val="2"/>
      <charset val="162"/>
      <scheme val="minor"/>
    </font>
    <font>
      <u/>
      <sz val="10"/>
      <color indexed="12"/>
      <name val="Arial"/>
      <family val="2"/>
    </font>
    <font>
      <u/>
      <sz val="11"/>
      <color theme="0"/>
      <name val="Arial"/>
      <family val="2"/>
      <charset val="162"/>
      <scheme val="minor"/>
    </font>
    <font>
      <sz val="11"/>
      <color theme="0" tint="-4.9989318521683403E-2"/>
      <name val="Arial"/>
      <family val="2"/>
      <scheme val="minor"/>
    </font>
    <font>
      <sz val="13"/>
      <color theme="0" tint="-4.9989318521683403E-2"/>
      <name val="Arial"/>
      <family val="2"/>
      <scheme val="minor"/>
    </font>
    <font>
      <b/>
      <sz val="16"/>
      <color theme="0" tint="-4.9989318521683403E-2"/>
      <name val="Arial"/>
      <family val="2"/>
      <scheme val="minor"/>
    </font>
    <font>
      <b/>
      <sz val="11"/>
      <color theme="5"/>
      <name val="Arial"/>
      <family val="2"/>
      <scheme val="minor"/>
    </font>
    <font>
      <sz val="11"/>
      <color rgb="FF1F4E78"/>
      <name val="Arial"/>
      <family val="2"/>
      <scheme val="minor"/>
    </font>
    <font>
      <sz val="11"/>
      <color rgb="FF1F4E78"/>
      <name val="Arial"/>
      <family val="2"/>
      <charset val="162"/>
      <scheme val="minor"/>
    </font>
    <font>
      <b/>
      <sz val="11.0"/>
      <color theme="0"/>
      <name val="Arial"/>
      <family val="2"/>
      <scheme val="minor"/>
    </font>
    <font>
      <sz val="11"/>
      <color rgb="FF2E86AB"/>
      <name val="Arial"/>
      <family val="2"/>
      <charset val="162"/>
      <scheme val="minor"/>
    </font>
    <font>
      <b/>
      <sz val="12"/>
      <color theme="0"/>
      <name val="Arial"/>
      <family val="2"/>
      <scheme val="minor"/>
    </font>
    <font>
      <b/>
      <sz val="11"/>
      <color theme="0"/>
      <name val="Arial"/>
      <family val="2"/>
      <charset val="162"/>
      <scheme val="minor"/>
    </font>
    <font>
      <b/>
      <sz val="11"/>
      <color theme="1"/>
      <name val="Arial"/>
      <family val="2"/>
      <charset val="162"/>
      <scheme val="minor"/>
    </font>
    <font>
      <b/>
      <u/>
      <sz val="11"/>
      <name val="Arial"/>
      <family val="2"/>
      <charset val="162"/>
      <scheme val="minor"/>
    </font>
    <font>
      <b/>
      <sz val="11"/>
      <name val="Arial"/>
      <family val="2"/>
      <charset val="162"/>
      <scheme val="minor"/>
    </font>
    <font>
      <b/>
      <u/>
      <sz val="11"/>
      <color theme="1"/>
      <name val="Arial"/>
      <family val="2"/>
      <charset val="162"/>
      <scheme val="minor"/>
    </font>
    <font>
      <u/>
      <sz val="11"/>
      <color theme="1"/>
      <name val="Arial"/>
      <family val="2"/>
      <charset val="162"/>
      <scheme val="minor"/>
    </font>
    <font>
      <i/>
      <sz val="11"/>
      <color theme="1"/>
      <name val="Arial"/>
      <family val="2"/>
      <charset val="162"/>
      <scheme val="minor"/>
    </font>
    <font>
      <sz val="11"/>
      <color rgb="FF1F4E78"/>
      <name val="Arial"/>
      <family val="2"/>
      <scheme val="minor"/>
    </font>
    <font>
      <b/>
      <sz val="12"/>
      <color rgb="FF1F4E78"/>
      <name val="Arial"/>
      <family val="2"/>
      <scheme val="minor"/>
    </font>
    <font>
      <sz val="11"/>
      <color rgb="FF1F4E78"/>
      <name val="Arial"/>
      <family val="2"/>
      <charset val="16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2F2F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theme="5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/>
      <right style="thin">
        <color theme="5"/>
      </right>
      <top/>
      <bottom style="thin">
        <color theme="5"/>
      </bottom>
      <diagonal/>
    </border>
    <border>
      <left style="thin">
        <color theme="5"/>
      </left>
      <right style="thin">
        <color theme="5"/>
      </right>
      <top/>
      <bottom style="thin">
        <color theme="5"/>
      </bottom>
      <diagonal/>
    </border>
    <border>
      <left style="thin">
        <color theme="5"/>
      </left>
      <right/>
      <top/>
      <bottom style="thin">
        <color theme="5"/>
      </bottom>
      <diagonal/>
    </border>
    <border>
      <left style="thin">
        <color theme="5"/>
      </left>
      <right/>
      <top style="thin">
        <color theme="5"/>
      </top>
      <bottom style="thin">
        <color theme="5"/>
      </bottom>
      <diagonal/>
    </border>
    <border>
      <left/>
      <right/>
      <top style="thin">
        <color theme="5"/>
      </top>
      <bottom style="thin">
        <color theme="5"/>
      </bottom>
      <diagonal/>
    </border>
    <border>
      <left style="thin">
        <color theme="0"/>
      </left>
      <right style="thin">
        <color theme="0"/>
      </right>
      <top style="thin">
        <color theme="5"/>
      </top>
      <bottom style="thin">
        <color theme="5"/>
      </bottom>
      <diagonal/>
    </border>
    <border>
      <left style="thin">
        <color theme="0"/>
      </left>
      <right/>
      <top style="thin">
        <color theme="5"/>
      </top>
      <bottom style="thin">
        <color theme="5"/>
      </bottom>
      <diagonal/>
    </border>
    <border>
      <left style="thin">
        <color theme="0"/>
      </left>
      <right/>
      <top style="thin">
        <color theme="5"/>
      </top>
      <bottom/>
      <diagonal/>
    </border>
    <border>
      <left style="thin">
        <color theme="0"/>
      </left>
      <right style="thin">
        <color theme="0"/>
      </right>
      <top style="thin">
        <color theme="5"/>
      </top>
      <bottom/>
      <diagonal/>
    </border>
    <border>
      <left style="thin">
        <color theme="0"/>
      </left>
      <right style="thin">
        <color theme="5"/>
      </right>
      <top/>
      <bottom style="thin">
        <color theme="5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333F4F"/>
      </left>
      <right style="thin">
        <color rgb="FF333F4F"/>
      </right>
      <top style="thin">
        <color rgb="FF333F4F"/>
      </top>
      <bottom style="thin">
        <color rgb="FF333F4F"/>
      </bottom>
      <diagonal/>
    </border>
    <border>
      <left style="thin">
        <color rgb="FF333F4F"/>
      </left>
      <right/>
      <top style="thin">
        <color rgb="FF333F4F"/>
      </top>
      <bottom style="thin">
        <color rgb="FF333F4F"/>
      </bottom>
      <diagonal/>
    </border>
    <border>
      <left/>
      <right/>
      <top style="thin">
        <color rgb="FF333F4F"/>
      </top>
      <bottom style="thin">
        <color rgb="FF333F4F"/>
      </bottom>
      <diagonal/>
    </border>
    <border>
      <left/>
      <right style="thin">
        <color rgb="FF333F4F"/>
      </right>
      <top style="thin">
        <color rgb="FF333F4F"/>
      </top>
      <bottom style="thin">
        <color rgb="FF333F4F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thin">
        <color theme="5"/>
      </left>
      <right/>
      <top style="thin">
        <color theme="5"/>
      </top>
      <bottom/>
      <diagonal/>
    </border>
    <border>
      <left style="thin">
        <color theme="5"/>
      </left>
      <right/>
      <top/>
      <bottom/>
      <diagonal/>
    </border>
    <border>
      <left style="thin">
        <color theme="5"/>
      </left>
      <right style="thin">
        <color theme="5"/>
      </right>
      <top style="thin">
        <color theme="5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333F4F"/>
      </right>
      <top style="thin">
        <color indexed="64"/>
      </top>
      <bottom style="thin">
        <color indexed="6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rgb="FF333F4F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333F4F"/>
      </right>
      <top style="thin">
        <color rgb="FFA6A6A6"/>
      </top>
      <bottom style="thin">
        <color rgb="FFA6A6A6"/>
      </bottom>
      <diagonal/>
    </border>
    <border>
      <left style="thin">
        <color rgb="FF333F4F"/>
      </left>
      <right style="thin">
        <color rgb="FFA6A6A6"/>
      </right>
      <top style="thin">
        <color rgb="FFA6A6A6"/>
      </top>
      <bottom style="thin">
        <color rgb="FF333F4F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333F4F"/>
      </bottom>
      <diagonal/>
    </border>
    <border>
      <left style="thin">
        <color rgb="FFA6A6A6"/>
      </left>
      <right style="thin">
        <color rgb="FF333F4F"/>
      </right>
      <top style="thin">
        <color rgb="FFA6A6A6"/>
      </top>
      <bottom style="thin">
        <color rgb="FF333F4F"/>
      </bottom>
      <diagonal/>
    </border>
    <border>
      <left style="thin">
        <color theme="4"/>
      </left>
      <right/>
      <top style="thin">
        <color theme="4"/>
      </top>
      <bottom style="thin">
        <color rgb="FFA6A6A6"/>
      </bottom>
      <diagonal/>
    </border>
    <border>
      <left/>
      <right/>
      <top style="thin">
        <color theme="4"/>
      </top>
      <bottom style="thin">
        <color rgb="FFA6A6A6"/>
      </bottom>
      <diagonal/>
    </border>
    <border>
      <left/>
      <right style="thin">
        <color theme="4"/>
      </right>
      <top style="thin">
        <color theme="4"/>
      </top>
      <bottom style="thin">
        <color rgb="FFA6A6A6"/>
      </bottom>
      <diagonal/>
    </border>
    <border>
      <left style="thin">
        <color theme="4"/>
      </left>
      <right/>
      <top style="thin">
        <color rgb="FFA6A6A6"/>
      </top>
      <bottom style="thin">
        <color rgb="FFA6A6A6"/>
      </bottom>
      <diagonal/>
    </border>
    <border>
      <left/>
      <right/>
      <top style="thin">
        <color rgb="FFA6A6A6"/>
      </top>
      <bottom style="thin">
        <color rgb="FFA6A6A6"/>
      </bottom>
      <diagonal/>
    </border>
    <border>
      <left/>
      <right style="thin">
        <color theme="4"/>
      </right>
      <top style="thin">
        <color rgb="FFA6A6A6"/>
      </top>
      <bottom style="thin">
        <color rgb="FFA6A6A6"/>
      </bottom>
      <diagonal/>
    </border>
    <border>
      <left style="thin">
        <color theme="4"/>
      </left>
      <right/>
      <top style="thin">
        <color rgb="FFA6A6A6"/>
      </top>
      <bottom style="thin">
        <color theme="4"/>
      </bottom>
      <diagonal/>
    </border>
    <border>
      <left/>
      <right/>
      <top style="thin">
        <color rgb="FFA6A6A6"/>
      </top>
      <bottom style="thin">
        <color theme="4"/>
      </bottom>
      <diagonal/>
    </border>
    <border>
      <left/>
      <right style="thin">
        <color theme="4"/>
      </right>
      <top style="thin">
        <color rgb="FFA6A6A6"/>
      </top>
      <bottom style="thin">
        <color theme="4"/>
      </bottom>
      <diagonal/>
    </border>
    <border>
      <left style="thin">
        <color theme="0"/>
      </left>
      <right style="thin">
        <color theme="5"/>
      </right>
      <top style="thin">
        <color theme="5"/>
      </top>
      <bottom style="thin">
        <color theme="5"/>
      </bottom>
      <diagonal/>
    </border>
  </borders>
  <cellStyleXfs count="5">
    <xf numFmtId="0" fontId="0" fillId="0" borderId="0"/>
    <xf numFmtId="0" fontId="6" fillId="0" borderId="0"/>
    <xf numFmtId="0" fontId="13" fillId="0" borderId="0"/>
    <xf numFmtId="0" fontId="5" fillId="0" borderId="0"/>
    <xf numFmtId="0" fontId="15" fillId="0" borderId="0" applyNumberFormat="0" applyFill="0" applyBorder="0" applyAlignment="0" applyProtection="0">
      <alignment vertical="top"/>
      <protection locked="0"/>
    </xf>
  </cellStyleXfs>
  <cellXfs count="26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Continuous" vertical="center"/>
    </xf>
    <xf numFmtId="0" fontId="2" fillId="0" borderId="7" xfId="0" applyFont="1" applyBorder="1" applyAlignment="1">
      <alignment horizontal="centerContinuous" vertical="center"/>
    </xf>
    <xf numFmtId="0" fontId="2" fillId="0" borderId="6" xfId="0" applyFont="1" applyBorder="1" applyAlignment="1">
      <alignment horizontal="centerContinuous" vertical="center"/>
    </xf>
    <xf numFmtId="4" fontId="0" fillId="0" borderId="1" xfId="0" applyNumberFormat="1" applyBorder="1" applyAlignment="1">
      <alignment horizontal="center" vertical="center"/>
    </xf>
    <xf numFmtId="0" fontId="0" fillId="0" borderId="6" xfId="0" applyBorder="1" applyAlignment="1">
      <alignment horizontal="centerContinuous" vertical="center"/>
    </xf>
    <xf numFmtId="0" fontId="0" fillId="0" borderId="7" xfId="0" applyBorder="1" applyAlignment="1">
      <alignment horizontal="centerContinuous" vertical="center"/>
    </xf>
    <xf numFmtId="0" fontId="2" fillId="0" borderId="8" xfId="0" applyFont="1" applyBorder="1" applyAlignment="1">
      <alignment horizontal="centerContinuous" vertical="center"/>
    </xf>
    <xf numFmtId="166" fontId="0" fillId="0" borderId="1" xfId="0" applyNumberFormat="1" applyBorder="1" applyAlignment="1">
      <alignment horizontal="center" vertical="center"/>
    </xf>
    <xf numFmtId="4" fontId="0" fillId="0" borderId="7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3" fillId="3" borderId="0" xfId="0" applyFont="1" applyFill="1" applyAlignment="1">
      <alignment horizontal="centerContinuous" vertical="center"/>
    </xf>
    <xf numFmtId="0" fontId="0" fillId="3" borderId="0" xfId="0" applyFill="1" applyAlignment="1">
      <alignment horizontal="centerContinuous" vertical="center"/>
    </xf>
    <xf numFmtId="0" fontId="0" fillId="3" borderId="0" xfId="0" applyFill="1" applyAlignment="1">
      <alignment horizontal="centerContinuous"/>
    </xf>
    <xf numFmtId="0" fontId="2" fillId="0" borderId="5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/>
    </xf>
    <xf numFmtId="0" fontId="0" fillId="0" borderId="8" xfId="0" applyBorder="1" applyAlignment="1">
      <alignment horizontal="centerContinuous" vertical="center"/>
    </xf>
    <xf numFmtId="0" fontId="0" fillId="0" borderId="8" xfId="0" applyBorder="1" applyAlignment="1">
      <alignment horizontal="centerContinuous"/>
    </xf>
    <xf numFmtId="0" fontId="0" fillId="0" borderId="7" xfId="0" applyBorder="1" applyAlignment="1">
      <alignment horizontal="centerContinuous"/>
    </xf>
    <xf numFmtId="0" fontId="0" fillId="3" borderId="0" xfId="0" applyFill="1"/>
    <xf numFmtId="166" fontId="0" fillId="0" borderId="0" xfId="0" applyNumberFormat="1" applyAlignment="1">
      <alignment horizontal="center" vertical="center"/>
    </xf>
    <xf numFmtId="0" fontId="0" fillId="0" borderId="6" xfId="0" applyBorder="1" applyAlignment="1">
      <alignment horizontal="centerContinuous"/>
    </xf>
    <xf numFmtId="168" fontId="0" fillId="0" borderId="1" xfId="0" applyNumberFormat="1" applyBorder="1" applyAlignment="1">
      <alignment horizontal="center" vertical="center"/>
    </xf>
    <xf numFmtId="0" fontId="4" fillId="3" borderId="0" xfId="0" applyFont="1" applyFill="1" applyAlignment="1">
      <alignment horizontal="centerContinuous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/>
    <xf numFmtId="0" fontId="0" fillId="0" borderId="25" xfId="0" applyBorder="1"/>
    <xf numFmtId="0" fontId="16" fillId="9" borderId="29" xfId="4" applyFont="1" applyFill="1" applyBorder="1" applyAlignment="1" applyProtection="1">
      <alignment vertical="center"/>
    </xf>
    <xf numFmtId="0" fontId="0" fillId="0" borderId="23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25" xfId="0" applyBorder="1" applyAlignment="1">
      <alignment horizontal="center" vertical="center"/>
    </xf>
    <xf numFmtId="164" fontId="4" fillId="11" borderId="27" xfId="0" applyNumberFormat="1" applyFont="1" applyFill="1" applyBorder="1" applyAlignment="1" applyProtection="1">
      <alignment horizontal="center" vertical="center"/>
      <protection hidden="1"/>
    </xf>
    <xf numFmtId="0" fontId="21" fillId="0" borderId="27" xfId="0" applyFont="1" applyBorder="1" applyAlignment="1" applyProtection="1">
      <alignment horizontal="center" vertical="center" shrinkToFit="1"/>
      <protection locked="0"/>
    </xf>
    <xf numFmtId="0" fontId="4" fillId="10" borderId="12" xfId="0" applyFont="1" applyFill="1" applyBorder="1" applyAlignment="1" applyProtection="1">
      <alignment horizontal="center" vertical="center" wrapText="1"/>
      <protection hidden="1"/>
    </xf>
    <xf numFmtId="1" fontId="0" fillId="0" borderId="12" xfId="0" applyNumberFormat="1" applyBorder="1" applyAlignment="1" applyProtection="1">
      <alignment horizontal="center" vertical="center"/>
      <protection hidden="1"/>
    </xf>
    <xf numFmtId="166" fontId="0" fillId="0" borderId="0" xfId="0" applyNumberFormat="1"/>
    <xf numFmtId="166" fontId="0" fillId="0" borderId="7" xfId="0" applyNumberFormat="1" applyBorder="1" applyAlignment="1">
      <alignment horizontal="center" vertical="center"/>
    </xf>
    <xf numFmtId="169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vertical="center"/>
    </xf>
    <xf numFmtId="14" fontId="0" fillId="0" borderId="23" xfId="0" applyNumberFormat="1" applyBorder="1" applyAlignment="1">
      <alignment horizontal="center" vertical="center"/>
    </xf>
    <xf numFmtId="166" fontId="0" fillId="0" borderId="23" xfId="0" applyNumberFormat="1" applyBorder="1" applyAlignment="1">
      <alignment horizontal="center" vertical="center"/>
    </xf>
    <xf numFmtId="168" fontId="0" fillId="0" borderId="23" xfId="0" applyNumberFormat="1" applyBorder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164" fontId="0" fillId="0" borderId="12" xfId="0" applyNumberFormat="1" applyBorder="1" applyAlignment="1" applyProtection="1">
      <alignment horizontal="center" vertical="center" shrinkToFit="1"/>
      <protection hidden="1"/>
    </xf>
    <xf numFmtId="0" fontId="6" fillId="4" borderId="0" xfId="1" applyFill="1" applyAlignment="1">
      <alignment vertical="center"/>
    </xf>
    <xf numFmtId="49" fontId="6" fillId="4" borderId="0" xfId="1" applyNumberFormat="1" applyFill="1" applyAlignment="1">
      <alignment horizontal="center" vertical="center"/>
    </xf>
    <xf numFmtId="0" fontId="7" fillId="4" borderId="0" xfId="1" applyFont="1" applyFill="1" applyAlignment="1">
      <alignment vertical="center"/>
    </xf>
    <xf numFmtId="49" fontId="8" fillId="5" borderId="0" xfId="1" applyNumberFormat="1" applyFont="1" applyFill="1" applyAlignment="1">
      <alignment horizontal="left" vertical="center" indent="2"/>
    </xf>
    <xf numFmtId="0" fontId="9" fillId="4" borderId="0" xfId="1" applyFont="1" applyFill="1" applyAlignment="1">
      <alignment horizontal="right" vertical="center"/>
    </xf>
    <xf numFmtId="0" fontId="7" fillId="4" borderId="0" xfId="1" applyFont="1" applyFill="1" applyAlignment="1">
      <alignment horizontal="center" vertical="center"/>
    </xf>
    <xf numFmtId="0" fontId="10" fillId="4" borderId="0" xfId="1" applyFont="1" applyFill="1" applyAlignment="1">
      <alignment vertical="center"/>
    </xf>
    <xf numFmtId="49" fontId="11" fillId="7" borderId="0" xfId="1" applyNumberFormat="1" applyFont="1" applyFill="1" applyAlignment="1">
      <alignment horizontal="left" vertical="center" indent="2"/>
    </xf>
    <xf numFmtId="0" fontId="12" fillId="4" borderId="0" xfId="1" applyFont="1" applyFill="1" applyAlignment="1">
      <alignment horizontal="right" vertical="center"/>
    </xf>
    <xf numFmtId="0" fontId="11" fillId="4" borderId="0" xfId="1" applyFont="1" applyFill="1" applyAlignment="1">
      <alignment horizontal="center" vertical="center"/>
    </xf>
    <xf numFmtId="0" fontId="6" fillId="4" borderId="0" xfId="1" applyFill="1"/>
    <xf numFmtId="0" fontId="14" fillId="4" borderId="0" xfId="2" applyFont="1" applyFill="1" applyAlignment="1">
      <alignment vertical="center"/>
    </xf>
    <xf numFmtId="0" fontId="5" fillId="0" borderId="38" xfId="3" applyBorder="1" applyAlignment="1">
      <alignment horizontal="left" wrapText="1" indent="1"/>
    </xf>
    <xf numFmtId="0" fontId="5" fillId="4" borderId="0" xfId="3" applyFill="1"/>
    <xf numFmtId="0" fontId="28" fillId="4" borderId="0" xfId="2" applyFont="1" applyFill="1" applyAlignment="1">
      <alignment vertical="center"/>
    </xf>
    <xf numFmtId="0" fontId="5" fillId="0" borderId="9" xfId="3" applyBorder="1" applyAlignment="1">
      <alignment horizontal="left" indent="1"/>
    </xf>
    <xf numFmtId="0" fontId="5" fillId="0" borderId="9" xfId="3" applyBorder="1" applyAlignment="1">
      <alignment horizontal="left" vertical="center" wrapText="1" indent="1"/>
    </xf>
    <xf numFmtId="0" fontId="5" fillId="0" borderId="9" xfId="3" applyBorder="1" applyAlignment="1">
      <alignment horizontal="left" vertical="top" wrapText="1" indent="2"/>
    </xf>
    <xf numFmtId="0" fontId="29" fillId="4" borderId="0" xfId="2" applyFont="1" applyFill="1" applyAlignment="1">
      <alignment vertical="center"/>
    </xf>
    <xf numFmtId="0" fontId="27" fillId="0" borderId="9" xfId="3" applyFont="1" applyBorder="1" applyAlignment="1">
      <alignment horizontal="left" indent="1"/>
    </xf>
    <xf numFmtId="0" fontId="5" fillId="0" borderId="5" xfId="3" applyBorder="1" applyAlignment="1">
      <alignment horizontal="left" indent="1"/>
    </xf>
    <xf numFmtId="0" fontId="0" fillId="0" borderId="27" xfId="0" applyBorder="1" applyAlignment="1" applyProtection="1">
      <alignment horizontal="center" vertical="center" shrinkToFit="1"/>
      <protection locked="0"/>
    </xf>
    <xf numFmtId="0" fontId="14" fillId="0" borderId="27" xfId="0" applyFont="1" applyBorder="1" applyAlignment="1" applyProtection="1">
      <alignment horizontal="center" vertical="center" shrinkToFit="1"/>
      <protection locked="0"/>
    </xf>
    <xf numFmtId="0" fontId="22" fillId="0" borderId="27" xfId="0" applyFont="1" applyBorder="1" applyAlignment="1" applyProtection="1">
      <alignment horizontal="center" vertical="center" shrinkToFit="1"/>
      <protection locked="0"/>
    </xf>
    <xf numFmtId="0" fontId="0" fillId="0" borderId="3" xfId="0" applyBorder="1"/>
    <xf numFmtId="0" fontId="0" fillId="0" borderId="26" xfId="0" applyBorder="1"/>
    <xf numFmtId="0" fontId="0" fillId="0" borderId="4" xfId="0" applyBorder="1"/>
    <xf numFmtId="49" fontId="6" fillId="4" borderId="0" xfId="0" applyNumberFormat="1" applyFont="1" applyFill="1" applyAlignment="1">
      <alignment horizontal="center" vertical="center"/>
    </xf>
    <xf numFmtId="0" fontId="6" fillId="4" borderId="0" xfId="0" applyFont="1" applyFill="1" applyAlignment="1">
      <alignment vertical="center"/>
    </xf>
    <xf numFmtId="0" fontId="6" fillId="4" borderId="0" xfId="0" applyFont="1" applyFill="1" applyAlignment="1">
      <alignment horizontal="center" vertical="center"/>
    </xf>
    <xf numFmtId="49" fontId="8" fillId="5" borderId="0" xfId="0" applyNumberFormat="1" applyFont="1" applyFill="1" applyAlignment="1">
      <alignment horizontal="left" vertical="center" indent="1"/>
    </xf>
    <xf numFmtId="0" fontId="7" fillId="5" borderId="0" xfId="0" applyFont="1" applyFill="1" applyAlignment="1">
      <alignment horizontal="center" vertical="center"/>
    </xf>
    <xf numFmtId="0" fontId="9" fillId="6" borderId="0" xfId="0" applyFont="1" applyFill="1" applyAlignment="1">
      <alignment horizontal="right" vertical="center"/>
    </xf>
    <xf numFmtId="0" fontId="7" fillId="4" borderId="0" xfId="0" applyFont="1" applyFill="1" applyAlignment="1">
      <alignment horizontal="center" vertical="center"/>
    </xf>
    <xf numFmtId="0" fontId="7" fillId="4" borderId="0" xfId="0" applyFont="1" applyFill="1" applyAlignment="1">
      <alignment vertical="center"/>
    </xf>
    <xf numFmtId="49" fontId="11" fillId="7" borderId="0" xfId="0" applyNumberFormat="1" applyFont="1" applyFill="1" applyAlignment="1">
      <alignment horizontal="left" vertical="center" indent="1"/>
    </xf>
    <xf numFmtId="0" fontId="11" fillId="7" borderId="0" xfId="0" applyFont="1" applyFill="1" applyAlignment="1">
      <alignment horizontal="center" vertical="center"/>
    </xf>
    <xf numFmtId="0" fontId="12" fillId="8" borderId="0" xfId="0" applyFont="1" applyFill="1" applyAlignment="1">
      <alignment horizontal="right" vertical="center"/>
    </xf>
    <xf numFmtId="0" fontId="11" fillId="4" borderId="0" xfId="0" applyFont="1" applyFill="1" applyAlignment="1">
      <alignment horizontal="center" vertical="center"/>
    </xf>
    <xf numFmtId="0" fontId="10" fillId="4" borderId="0" xfId="0" applyFont="1" applyFill="1" applyAlignment="1">
      <alignment vertical="center"/>
    </xf>
    <xf numFmtId="0" fontId="0" fillId="4" borderId="0" xfId="0" applyFill="1" applyAlignment="1">
      <alignment vertical="center"/>
    </xf>
    <xf numFmtId="0" fontId="0" fillId="4" borderId="0" xfId="0" applyFill="1" applyAlignment="1">
      <alignment horizontal="center" vertical="center"/>
    </xf>
    <xf numFmtId="4" fontId="0" fillId="4" borderId="0" xfId="0" applyNumberFormat="1" applyFill="1" applyAlignment="1">
      <alignment horizontal="center" vertical="center"/>
    </xf>
    <xf numFmtId="4" fontId="0" fillId="4" borderId="0" xfId="0" applyNumberFormat="1" applyFill="1" applyAlignment="1">
      <alignment vertical="center"/>
    </xf>
    <xf numFmtId="0" fontId="0" fillId="0" borderId="11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25" xfId="0" applyBorder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25" xfId="0" applyBorder="1" applyAlignment="1">
      <alignment vertical="center" wrapText="1"/>
    </xf>
    <xf numFmtId="164" fontId="2" fillId="0" borderId="0" xfId="0" applyNumberFormat="1" applyFont="1" applyAlignment="1">
      <alignment horizontal="center" vertical="center"/>
    </xf>
    <xf numFmtId="0" fontId="4" fillId="12" borderId="34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26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6" fillId="4" borderId="0" xfId="0" applyFont="1" applyFill="1"/>
    <xf numFmtId="0" fontId="0" fillId="9" borderId="28" xfId="0" applyFill="1" applyBorder="1"/>
    <xf numFmtId="0" fontId="0" fillId="9" borderId="29" xfId="0" applyFill="1" applyBorder="1"/>
    <xf numFmtId="0" fontId="0" fillId="9" borderId="29" xfId="0" applyFill="1" applyBorder="1" applyAlignment="1">
      <alignment horizontal="center"/>
    </xf>
    <xf numFmtId="0" fontId="0" fillId="9" borderId="30" xfId="0" applyFill="1" applyBorder="1"/>
    <xf numFmtId="0" fontId="0" fillId="4" borderId="0" xfId="0" applyFill="1" applyAlignment="1">
      <alignment horizontal="left" vertical="center"/>
    </xf>
    <xf numFmtId="0" fontId="0" fillId="4" borderId="0" xfId="0" quotePrefix="1" applyFill="1" applyAlignment="1">
      <alignment vertical="center"/>
    </xf>
    <xf numFmtId="49" fontId="8" fillId="5" borderId="0" xfId="0" applyNumberFormat="1" applyFont="1" applyFill="1" applyAlignment="1">
      <alignment horizontal="left" vertical="center" indent="5"/>
    </xf>
    <xf numFmtId="49" fontId="11" fillId="7" borderId="0" xfId="0" applyNumberFormat="1" applyFont="1" applyFill="1" applyAlignment="1">
      <alignment horizontal="left" vertical="center" indent="5"/>
    </xf>
    <xf numFmtId="0" fontId="0" fillId="4" borderId="0" xfId="0" applyFill="1"/>
    <xf numFmtId="0" fontId="0" fillId="0" borderId="11" xfId="0" applyBorder="1"/>
    <xf numFmtId="0" fontId="0" fillId="0" borderId="23" xfId="0" applyBorder="1"/>
    <xf numFmtId="0" fontId="0" fillId="0" borderId="24" xfId="0" applyBorder="1"/>
    <xf numFmtId="0" fontId="4" fillId="14" borderId="27" xfId="0" applyFont="1" applyFill="1" applyBorder="1" applyAlignment="1">
      <alignment horizontal="center" vertical="center"/>
    </xf>
    <xf numFmtId="0" fontId="4" fillId="11" borderId="27" xfId="0" applyFont="1" applyFill="1" applyBorder="1" applyAlignment="1">
      <alignment horizontal="center" vertical="center"/>
    </xf>
    <xf numFmtId="170" fontId="0" fillId="0" borderId="0" xfId="0" applyNumberFormat="1"/>
    <xf numFmtId="170" fontId="0" fillId="0" borderId="25" xfId="0" applyNumberFormat="1" applyBorder="1"/>
    <xf numFmtId="169" fontId="0" fillId="0" borderId="0" xfId="0" applyNumberFormat="1"/>
    <xf numFmtId="0" fontId="6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10" fillId="2" borderId="0" xfId="0" applyFont="1" applyFill="1" applyAlignment="1">
      <alignment vertical="center"/>
    </xf>
    <xf numFmtId="0" fontId="0" fillId="2" borderId="0" xfId="0" applyFill="1"/>
    <xf numFmtId="0" fontId="4" fillId="11" borderId="40" xfId="0" applyFont="1" applyFill="1" applyBorder="1" applyAlignment="1">
      <alignment horizontal="center" vertical="center"/>
    </xf>
    <xf numFmtId="4" fontId="4" fillId="11" borderId="40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shrinkToFit="1"/>
    </xf>
    <xf numFmtId="0" fontId="6" fillId="2" borderId="0" xfId="0" applyFont="1" applyFill="1"/>
    <xf numFmtId="0" fontId="0" fillId="2" borderId="0" xfId="0" applyFill="1" applyAlignment="1">
      <alignment vertical="center"/>
    </xf>
    <xf numFmtId="0" fontId="21" fillId="0" borderId="0" xfId="0" applyFont="1"/>
    <xf numFmtId="0" fontId="4" fillId="0" borderId="0" xfId="0" applyFont="1" applyAlignment="1">
      <alignment horizontal="left" vertical="center"/>
    </xf>
    <xf numFmtId="4" fontId="21" fillId="0" borderId="0" xfId="0" applyNumberFormat="1" applyFont="1" applyAlignment="1">
      <alignment horizontal="left" vertical="center"/>
    </xf>
    <xf numFmtId="0" fontId="0" fillId="4" borderId="0" xfId="0" quotePrefix="1" applyFill="1"/>
    <xf numFmtId="0" fontId="24" fillId="4" borderId="0" xfId="0" applyFont="1" applyFill="1" applyAlignment="1">
      <alignment horizontal="center" vertical="center"/>
    </xf>
    <xf numFmtId="0" fontId="4" fillId="13" borderId="27" xfId="0" applyFont="1" applyFill="1" applyBorder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49" fontId="8" fillId="5" borderId="0" xfId="0" applyNumberFormat="1" applyFont="1" applyFill="1" applyAlignment="1">
      <alignment horizontal="left" vertical="center" indent="8"/>
    </xf>
    <xf numFmtId="49" fontId="8" fillId="5" borderId="0" xfId="0" applyNumberFormat="1" applyFont="1" applyFill="1" applyAlignment="1">
      <alignment vertical="center"/>
    </xf>
    <xf numFmtId="49" fontId="11" fillId="7" borderId="0" xfId="0" applyNumberFormat="1" applyFont="1" applyFill="1" applyAlignment="1">
      <alignment horizontal="left" vertical="center" indent="8"/>
    </xf>
    <xf numFmtId="49" fontId="11" fillId="7" borderId="0" xfId="0" applyNumberFormat="1" applyFont="1" applyFill="1" applyAlignment="1">
      <alignment vertical="center"/>
    </xf>
    <xf numFmtId="14" fontId="0" fillId="4" borderId="0" xfId="0" applyNumberFormat="1" applyFill="1" applyAlignment="1">
      <alignment horizontal="center" vertical="center"/>
    </xf>
    <xf numFmtId="0" fontId="0" fillId="0" borderId="7" xfId="0" applyBorder="1" applyAlignment="1">
      <alignment horizontal="center" vertical="center" shrinkToFit="1"/>
    </xf>
    <xf numFmtId="0" fontId="0" fillId="4" borderId="0" xfId="0" applyFill="1" applyAlignment="1">
      <alignment wrapText="1"/>
    </xf>
    <xf numFmtId="165" fontId="26" fillId="10" borderId="36" xfId="0" applyNumberFormat="1" applyFont="1" applyFill="1" applyBorder="1" applyAlignment="1">
      <alignment horizontal="center" vertical="center" wrapText="1" shrinkToFit="1"/>
    </xf>
    <xf numFmtId="0" fontId="0" fillId="4" borderId="0" xfId="0" applyFill="1" applyAlignment="1">
      <alignment horizontal="center"/>
    </xf>
    <xf numFmtId="165" fontId="0" fillId="4" borderId="0" xfId="0" applyNumberForma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49" fontId="8" fillId="5" borderId="0" xfId="0" applyNumberFormat="1" applyFont="1" applyFill="1" applyAlignment="1">
      <alignment horizontal="left" vertical="center" indent="7"/>
    </xf>
    <xf numFmtId="0" fontId="7" fillId="2" borderId="0" xfId="0" applyFont="1" applyFill="1" applyAlignment="1">
      <alignment horizontal="center" vertical="center"/>
    </xf>
    <xf numFmtId="49" fontId="11" fillId="7" borderId="0" xfId="0" applyNumberFormat="1" applyFont="1" applyFill="1" applyAlignment="1">
      <alignment horizontal="left" vertical="center" indent="7"/>
    </xf>
    <xf numFmtId="0" fontId="10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wrapText="1"/>
    </xf>
    <xf numFmtId="0" fontId="0" fillId="15" borderId="1" xfId="0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166" fontId="0" fillId="2" borderId="1" xfId="0" applyNumberFormat="1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 wrapText="1"/>
    </xf>
    <xf numFmtId="166" fontId="0" fillId="4" borderId="0" xfId="0" applyNumberFormat="1" applyFill="1" applyAlignment="1">
      <alignment shrinkToFit="1"/>
    </xf>
    <xf numFmtId="14" fontId="0" fillId="2" borderId="0" xfId="0" applyNumberFormat="1" applyFill="1" applyAlignment="1">
      <alignment horizontal="center" vertical="center"/>
    </xf>
    <xf numFmtId="166" fontId="0" fillId="2" borderId="0" xfId="0" applyNumberFormat="1" applyFill="1" applyAlignment="1">
      <alignment horizontal="center" vertical="center"/>
    </xf>
    <xf numFmtId="0" fontId="17" fillId="4" borderId="0" xfId="0" applyFont="1" applyFill="1" applyAlignment="1">
      <alignment horizontal="center" vertical="center"/>
    </xf>
    <xf numFmtId="0" fontId="17" fillId="4" borderId="0" xfId="0" applyFont="1" applyFill="1" applyAlignment="1">
      <alignment vertical="center"/>
    </xf>
    <xf numFmtId="0" fontId="18" fillId="4" borderId="0" xfId="0" applyFont="1" applyFill="1" applyAlignment="1">
      <alignment horizontal="center" vertical="center"/>
    </xf>
    <xf numFmtId="0" fontId="18" fillId="4" borderId="0" xfId="0" applyFont="1" applyFill="1" applyAlignment="1">
      <alignment vertical="center"/>
    </xf>
    <xf numFmtId="0" fontId="19" fillId="4" borderId="0" xfId="0" applyFont="1" applyFill="1" applyAlignment="1">
      <alignment horizontal="center" vertical="center"/>
    </xf>
    <xf numFmtId="0" fontId="19" fillId="4" borderId="0" xfId="0" applyFont="1" applyFill="1" applyAlignment="1">
      <alignment vertical="center"/>
    </xf>
    <xf numFmtId="0" fontId="0" fillId="4" borderId="0" xfId="0" applyFill="1" applyAlignment="1">
      <alignment horizontal="center" wrapText="1"/>
    </xf>
    <xf numFmtId="0" fontId="21" fillId="0" borderId="34" xfId="0" applyFont="1" applyBorder="1" applyAlignment="1" applyProtection="1">
      <alignment horizontal="center" vertical="center" shrinkToFit="1"/>
      <protection locked="0"/>
    </xf>
    <xf numFmtId="0" fontId="22" fillId="0" borderId="31" xfId="0" applyFont="1" applyBorder="1" applyAlignment="1" applyProtection="1">
      <alignment horizontal="center" vertical="center" shrinkToFit="1"/>
      <protection locked="0"/>
    </xf>
    <xf numFmtId="4" fontId="22" fillId="0" borderId="32" xfId="0" applyNumberFormat="1" applyFont="1" applyBorder="1" applyAlignment="1" applyProtection="1">
      <alignment horizontal="center" vertical="center" shrinkToFit="1"/>
      <protection locked="0"/>
    </xf>
    <xf numFmtId="14" fontId="22" fillId="0" borderId="33" xfId="0" applyNumberFormat="1" applyFont="1" applyBorder="1" applyAlignment="1" applyProtection="1">
      <alignment horizontal="center" vertical="center" shrinkToFit="1"/>
      <protection locked="0"/>
    </xf>
    <xf numFmtId="14" fontId="21" fillId="0" borderId="27" xfId="0" applyNumberFormat="1" applyFont="1" applyBorder="1" applyAlignment="1" applyProtection="1">
      <alignment horizontal="center" vertical="center" shrinkToFit="1"/>
      <protection locked="0"/>
    </xf>
    <xf numFmtId="4" fontId="21" fillId="0" borderId="27" xfId="0" applyNumberFormat="1" applyFont="1" applyBorder="1" applyAlignment="1" applyProtection="1">
      <alignment horizontal="center" vertical="center" shrinkToFit="1"/>
      <protection locked="0"/>
    </xf>
    <xf numFmtId="14" fontId="0" fillId="0" borderId="27" xfId="0" applyNumberFormat="1" applyBorder="1" applyAlignment="1" applyProtection="1">
      <alignment horizontal="center" vertical="center" shrinkToFit="1"/>
      <protection locked="0"/>
    </xf>
    <xf numFmtId="4" fontId="0" fillId="0" borderId="27" xfId="0" applyNumberFormat="1" applyBorder="1" applyAlignment="1" applyProtection="1">
      <alignment horizontal="center" vertical="center" shrinkToFit="1"/>
      <protection locked="0"/>
    </xf>
    <xf numFmtId="0" fontId="0" fillId="0" borderId="6" xfId="0" applyBorder="1" applyAlignment="1">
      <alignment horizontal="right" vertical="center" shrinkToFit="1"/>
    </xf>
    <xf numFmtId="14" fontId="4" fillId="10" borderId="37" xfId="0" applyNumberFormat="1" applyFont="1" applyFill="1" applyBorder="1" applyAlignment="1">
      <alignment horizontal="center" vertical="center" shrinkToFit="1"/>
    </xf>
    <xf numFmtId="165" fontId="4" fillId="10" borderId="37" xfId="0" applyNumberFormat="1" applyFont="1" applyFill="1" applyBorder="1" applyAlignment="1" applyProtection="1">
      <alignment horizontal="center" vertical="center" shrinkToFit="1"/>
      <protection hidden="1"/>
    </xf>
    <xf numFmtId="14" fontId="26" fillId="10" borderId="0" xfId="0" applyNumberFormat="1" applyFont="1" applyFill="1" applyAlignment="1">
      <alignment horizontal="center" vertical="center" shrinkToFit="1"/>
    </xf>
    <xf numFmtId="14" fontId="0" fillId="0" borderId="6" xfId="0" applyNumberFormat="1" applyBorder="1" applyAlignment="1">
      <alignment horizontal="right" vertical="center" shrinkToFit="1"/>
    </xf>
    <xf numFmtId="0" fontId="4" fillId="10" borderId="12" xfId="0" applyFont="1" applyFill="1" applyBorder="1" applyAlignment="1">
      <alignment horizontal="center" vertical="center" shrinkToFit="1"/>
    </xf>
    <xf numFmtId="14" fontId="0" fillId="0" borderId="12" xfId="0" applyNumberFormat="1" applyBorder="1" applyAlignment="1" applyProtection="1">
      <alignment horizontal="center" vertical="center" shrinkToFit="1"/>
      <protection hidden="1"/>
    </xf>
    <xf numFmtId="0" fontId="0" fillId="0" borderId="17" xfId="0" applyBorder="1" applyAlignment="1">
      <alignment horizontal="center" vertical="center" shrinkToFit="1"/>
    </xf>
    <xf numFmtId="164" fontId="0" fillId="0" borderId="17" xfId="0" applyNumberFormat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164" fontId="0" fillId="0" borderId="10" xfId="0" applyNumberFormat="1" applyBorder="1" applyAlignment="1">
      <alignment horizontal="center" vertical="center" shrinkToFit="1"/>
    </xf>
    <xf numFmtId="0" fontId="20" fillId="10" borderId="13" xfId="0" applyFont="1" applyFill="1" applyBorder="1" applyAlignment="1">
      <alignment horizontal="center" vertical="center" shrinkToFit="1"/>
    </xf>
    <xf numFmtId="0" fontId="4" fillId="10" borderId="22" xfId="0" applyFont="1" applyFill="1" applyBorder="1" applyAlignment="1">
      <alignment horizontal="center" vertical="center" shrinkToFit="1"/>
    </xf>
    <xf numFmtId="0" fontId="20" fillId="10" borderId="14" xfId="0" applyFont="1" applyFill="1" applyBorder="1" applyAlignment="1">
      <alignment horizontal="center" vertical="center" shrinkToFit="1"/>
    </xf>
    <xf numFmtId="0" fontId="4" fillId="10" borderId="15" xfId="0" applyFont="1" applyFill="1" applyBorder="1" applyAlignment="1">
      <alignment horizontal="center" vertical="center" shrinkToFit="1"/>
    </xf>
    <xf numFmtId="0" fontId="0" fillId="0" borderId="18" xfId="0" applyBorder="1" applyAlignment="1">
      <alignment horizontal="center" vertical="center" shrinkToFit="1"/>
    </xf>
    <xf numFmtId="0" fontId="0" fillId="0" borderId="18" xfId="0" quotePrefix="1" applyBorder="1" applyAlignment="1">
      <alignment horizontal="center" vertical="center" shrinkToFit="1"/>
    </xf>
    <xf numFmtId="164" fontId="0" fillId="0" borderId="18" xfId="0" applyNumberFormat="1" applyBorder="1" applyAlignment="1" applyProtection="1">
      <alignment horizontal="left" vertical="center" shrinkToFit="1"/>
      <protection hidden="1"/>
    </xf>
    <xf numFmtId="0" fontId="0" fillId="0" borderId="19" xfId="0" applyBorder="1" applyAlignment="1" applyProtection="1">
      <alignment horizontal="center" vertical="center" shrinkToFit="1"/>
      <protection hidden="1"/>
    </xf>
    <xf numFmtId="164" fontId="0" fillId="0" borderId="18" xfId="0" applyNumberFormat="1" applyBorder="1" applyAlignment="1">
      <alignment horizontal="left" vertical="center" shrinkToFit="1"/>
    </xf>
    <xf numFmtId="0" fontId="0" fillId="0" borderId="21" xfId="0" applyBorder="1" applyAlignment="1">
      <alignment horizontal="center" vertical="center" shrinkToFit="1"/>
    </xf>
    <xf numFmtId="0" fontId="0" fillId="0" borderId="20" xfId="0" applyBorder="1" applyAlignment="1">
      <alignment horizontal="center" vertical="center" shrinkToFit="1"/>
    </xf>
    <xf numFmtId="0" fontId="33" fillId="17" borderId="34" xfId="0" applyFont="1" applyFill="1" applyBorder="1" applyAlignment="1">
      <alignment horizontal="left" vertical="center" shrinkToFit="1"/>
    </xf>
    <xf numFmtId="0" fontId="33" fillId="17" borderId="34" xfId="0" applyFont="1" applyFill="1" applyBorder="1" applyAlignment="1" applyProtection="1">
      <alignment horizontal="center" vertical="center" shrinkToFit="1"/>
      <protection hidden="1"/>
    </xf>
    <xf numFmtId="0" fontId="33" fillId="17" borderId="34" xfId="0" applyFont="1" applyFill="1" applyBorder="1" applyAlignment="1">
      <alignment horizontal="center" vertical="center" shrinkToFit="1"/>
    </xf>
    <xf numFmtId="14" fontId="33" fillId="17" borderId="34" xfId="0" applyNumberFormat="1" applyFont="1" applyFill="1" applyBorder="1" applyAlignment="1" applyProtection="1">
      <alignment horizontal="center" vertical="center" shrinkToFit="1"/>
      <protection hidden="1"/>
    </xf>
    <xf numFmtId="14" fontId="33" fillId="17" borderId="34" xfId="0" applyNumberFormat="1" applyFont="1" applyFill="1" applyBorder="1" applyAlignment="1">
      <alignment horizontal="center" vertical="center" shrinkToFit="1"/>
    </xf>
    <xf numFmtId="167" fontId="33" fillId="17" borderId="27" xfId="0" applyNumberFormat="1" applyFont="1" applyFill="1" applyBorder="1" applyAlignment="1" applyProtection="1">
      <alignment horizontal="center" vertical="center" shrinkToFit="1"/>
      <protection hidden="1"/>
    </xf>
    <xf numFmtId="0" fontId="35" fillId="17" borderId="32" xfId="0" applyFont="1" applyFill="1" applyBorder="1" applyAlignment="1" applyProtection="1">
      <alignment horizontal="center" vertical="center" shrinkToFit="1"/>
      <protection hidden="1"/>
    </xf>
    <xf numFmtId="166" fontId="35" fillId="17" borderId="32" xfId="0" applyNumberFormat="1" applyFont="1" applyFill="1" applyBorder="1" applyAlignment="1" applyProtection="1">
      <alignment horizontal="center" vertical="center" shrinkToFit="1"/>
      <protection hidden="1"/>
    </xf>
    <xf numFmtId="165" fontId="35" fillId="17" borderId="1" xfId="0" applyNumberFormat="1" applyFont="1" applyFill="1" applyBorder="1" applyAlignment="1" applyProtection="1">
      <alignment horizontal="center" vertical="center"/>
      <protection hidden="1"/>
    </xf>
    <xf numFmtId="0" fontId="22" fillId="18" borderId="41" xfId="0" applyFont="1" applyFill="1" applyBorder="1" applyAlignment="1">
      <alignment horizontal="center" vertical="center" shrinkToFit="1"/>
    </xf>
    <xf numFmtId="0" fontId="22" fillId="18" borderId="42" xfId="0" applyFont="1" applyFill="1" applyBorder="1" applyAlignment="1">
      <alignment horizontal="center" vertical="center" shrinkToFit="1"/>
    </xf>
    <xf numFmtId="167" fontId="33" fillId="18" borderId="43" xfId="0" applyNumberFormat="1" applyFont="1" applyFill="1" applyBorder="1" applyAlignment="1">
      <alignment horizontal="center" vertical="center" shrinkToFit="1"/>
    </xf>
    <xf numFmtId="0" fontId="22" fillId="18" borderId="44" xfId="0" applyFont="1" applyFill="1" applyBorder="1" applyAlignment="1">
      <alignment horizontal="center" vertical="center" shrinkToFit="1"/>
    </xf>
    <xf numFmtId="0" fontId="22" fillId="18" borderId="45" xfId="0" applyFont="1" applyFill="1" applyBorder="1" applyAlignment="1">
      <alignment horizontal="center" vertical="center" shrinkToFit="1"/>
    </xf>
    <xf numFmtId="167" fontId="33" fillId="18" borderId="46" xfId="0" applyNumberFormat="1" applyFont="1" applyFill="1" applyBorder="1" applyAlignment="1">
      <alignment horizontal="center" vertical="center" shrinkToFit="1"/>
    </xf>
    <xf numFmtId="0" fontId="22" fillId="18" borderId="47" xfId="0" applyFont="1" applyFill="1" applyBorder="1" applyAlignment="1">
      <alignment horizontal="center" vertical="center" shrinkToFit="1"/>
    </xf>
    <xf numFmtId="4" fontId="22" fillId="18" borderId="48" xfId="0" applyNumberFormat="1" applyFont="1" applyFill="1" applyBorder="1" applyAlignment="1">
      <alignment horizontal="center" vertical="center" shrinkToFit="1"/>
    </xf>
    <xf numFmtId="0" fontId="35" fillId="18" borderId="48" xfId="0" applyFont="1" applyFill="1" applyBorder="1" applyAlignment="1">
      <alignment horizontal="center" vertical="center" shrinkToFit="1"/>
    </xf>
    <xf numFmtId="166" fontId="35" fillId="18" borderId="48" xfId="0" applyNumberFormat="1" applyFont="1" applyFill="1" applyBorder="1" applyAlignment="1">
      <alignment horizontal="center" vertical="center" shrinkToFit="1"/>
    </xf>
    <xf numFmtId="14" fontId="22" fillId="18" borderId="49" xfId="0" applyNumberFormat="1" applyFont="1" applyFill="1" applyBorder="1" applyAlignment="1">
      <alignment horizontal="center" vertical="center" shrinkToFit="1"/>
    </xf>
    <xf numFmtId="0" fontId="22" fillId="18" borderId="50" xfId="0" applyFont="1" applyFill="1" applyBorder="1" applyAlignment="1">
      <alignment horizontal="center" vertical="center" shrinkToFit="1"/>
    </xf>
    <xf numFmtId="4" fontId="22" fillId="18" borderId="51" xfId="0" applyNumberFormat="1" applyFont="1" applyFill="1" applyBorder="1" applyAlignment="1">
      <alignment horizontal="center" vertical="center" shrinkToFit="1"/>
    </xf>
    <xf numFmtId="0" fontId="35" fillId="18" borderId="51" xfId="0" applyFont="1" applyFill="1" applyBorder="1" applyAlignment="1">
      <alignment horizontal="center" vertical="center" shrinkToFit="1"/>
    </xf>
    <xf numFmtId="166" fontId="35" fillId="18" borderId="51" xfId="0" applyNumberFormat="1" applyFont="1" applyFill="1" applyBorder="1" applyAlignment="1">
      <alignment horizontal="center" vertical="center" shrinkToFit="1"/>
    </xf>
    <xf numFmtId="14" fontId="22" fillId="18" borderId="52" xfId="0" applyNumberFormat="1" applyFont="1" applyFill="1" applyBorder="1" applyAlignment="1">
      <alignment horizontal="center" vertical="center" shrinkToFit="1"/>
    </xf>
    <xf numFmtId="0" fontId="22" fillId="18" borderId="53" xfId="0" applyFont="1" applyFill="1" applyBorder="1" applyAlignment="1">
      <alignment horizontal="center" vertical="center" shrinkToFit="1"/>
    </xf>
    <xf numFmtId="4" fontId="22" fillId="18" borderId="54" xfId="0" applyNumberFormat="1" applyFont="1" applyFill="1" applyBorder="1" applyAlignment="1">
      <alignment horizontal="center" vertical="center" shrinkToFit="1"/>
    </xf>
    <xf numFmtId="0" fontId="35" fillId="18" borderId="54" xfId="0" applyFont="1" applyFill="1" applyBorder="1" applyAlignment="1">
      <alignment horizontal="center" vertical="center" shrinkToFit="1"/>
    </xf>
    <xf numFmtId="166" fontId="35" fillId="18" borderId="54" xfId="0" applyNumberFormat="1" applyFont="1" applyFill="1" applyBorder="1" applyAlignment="1">
      <alignment horizontal="center" vertical="center" shrinkToFit="1"/>
    </xf>
    <xf numFmtId="14" fontId="22" fillId="18" borderId="55" xfId="0" applyNumberFormat="1" applyFont="1" applyFill="1" applyBorder="1" applyAlignment="1">
      <alignment horizontal="center" vertical="center" shrinkToFit="1"/>
    </xf>
    <xf numFmtId="14" fontId="0" fillId="16" borderId="10" xfId="0" applyNumberFormat="1" applyFill="1" applyBorder="1" applyAlignment="1">
      <alignment horizontal="center" vertical="center" shrinkToFit="1"/>
    </xf>
    <xf numFmtId="164" fontId="0" fillId="16" borderId="35" xfId="0" applyNumberFormat="1" applyFill="1" applyBorder="1" applyAlignment="1">
      <alignment horizontal="center" vertical="center" shrinkToFit="1"/>
    </xf>
    <xf numFmtId="0" fontId="4" fillId="10" borderId="0" xfId="0" applyFont="1" applyFill="1" applyAlignment="1">
      <alignment horizontal="center" vertical="center" wrapText="1" shrinkToFit="1"/>
    </xf>
    <xf numFmtId="0" fontId="4" fillId="10" borderId="36" xfId="0" applyFont="1" applyFill="1" applyBorder="1" applyAlignment="1">
      <alignment horizontal="center" vertical="center" shrinkToFit="1"/>
    </xf>
    <xf numFmtId="0" fontId="0" fillId="16" borderId="10" xfId="0" applyFill="1" applyBorder="1" applyAlignment="1">
      <alignment horizontal="center" vertical="center" wrapText="1" shrinkToFit="1"/>
    </xf>
    <xf numFmtId="0" fontId="0" fillId="16" borderId="17" xfId="0" applyFill="1" applyBorder="1" applyAlignment="1">
      <alignment horizontal="center" vertical="center" wrapText="1" shrinkToFit="1"/>
    </xf>
    <xf numFmtId="164" fontId="0" fillId="16" borderId="16" xfId="0" applyNumberFormat="1" applyFill="1" applyBorder="1" applyAlignment="1">
      <alignment horizontal="center" vertical="center" shrinkToFit="1"/>
    </xf>
    <xf numFmtId="14" fontId="0" fillId="0" borderId="7" xfId="0" applyNumberFormat="1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  <xf numFmtId="0" fontId="0" fillId="0" borderId="56" xfId="0" applyBorder="1" applyAlignment="1">
      <alignment horizontal="center" vertical="center" shrinkToFit="1"/>
    </xf>
    <xf numFmtId="167" fontId="34" fillId="17" borderId="39" xfId="0" applyNumberFormat="1" applyFont="1" applyFill="1" applyBorder="1" applyAlignment="1" applyProtection="1">
      <alignment horizontal="center" vertical="center" shrinkToFit="1"/>
      <protection hidden="1"/>
    </xf>
    <xf numFmtId="0" fontId="23" fillId="11" borderId="28" xfId="0" applyFont="1" applyFill="1" applyBorder="1" applyAlignment="1">
      <alignment horizontal="center" vertical="center" shrinkToFit="1"/>
    </xf>
    <xf numFmtId="0" fontId="23" fillId="11" borderId="30" xfId="0" applyFont="1" applyFill="1" applyBorder="1" applyAlignment="1">
      <alignment horizontal="center" vertical="center" shrinkToFit="1"/>
    </xf>
    <xf numFmtId="0" fontId="4" fillId="11" borderId="1" xfId="0" applyFont="1" applyFill="1" applyBorder="1" applyAlignment="1" applyProtection="1">
      <alignment horizontal="center" vertical="center"/>
      <protection hidden="1"/>
    </xf>
    <xf numFmtId="0" fontId="25" fillId="11" borderId="31" xfId="0" applyFont="1" applyFill="1" applyBorder="1" applyAlignment="1">
      <alignment horizontal="center" vertical="center"/>
    </xf>
    <xf numFmtId="0" fontId="25" fillId="11" borderId="32" xfId="0" applyFont="1" applyFill="1" applyBorder="1" applyAlignment="1">
      <alignment horizontal="center" vertical="center"/>
    </xf>
    <xf numFmtId="0" fontId="25" fillId="11" borderId="33" xfId="0" applyFont="1" applyFill="1" applyBorder="1" applyAlignment="1">
      <alignment horizontal="center" vertical="center"/>
    </xf>
    <xf numFmtId="0" fontId="4" fillId="11" borderId="27" xfId="0" applyFont="1" applyFill="1" applyBorder="1" applyAlignment="1">
      <alignment horizontal="center" vertical="center"/>
    </xf>
    <xf numFmtId="0" fontId="4" fillId="11" borderId="27" xfId="0" applyFont="1" applyFill="1" applyBorder="1" applyAlignment="1">
      <alignment horizontal="center" vertical="center" shrinkToFit="1"/>
    </xf>
    <xf numFmtId="0" fontId="4" fillId="13" borderId="27" xfId="0" applyFont="1" applyFill="1" applyBorder="1" applyAlignment="1">
      <alignment horizontal="center" vertical="center"/>
    </xf>
    <xf numFmtId="0" fontId="0" fillId="0" borderId="8" xfId="0" applyBorder="1" applyAlignment="1" applyProtection="1">
      <alignment horizontal="center" vertical="center" shrinkToFit="1"/>
      <protection locked="0"/>
    </xf>
    <xf numFmtId="0" fontId="0" fillId="0" borderId="7" xfId="0" applyBorder="1" applyAlignment="1" applyProtection="1">
      <alignment horizontal="center" vertical="center" shrinkToFit="1"/>
      <protection locked="0"/>
    </xf>
    <xf numFmtId="14" fontId="0" fillId="0" borderId="8" xfId="0" applyNumberFormat="1" applyBorder="1" applyAlignment="1" applyProtection="1">
      <alignment horizontal="center" vertical="center" shrinkToFit="1"/>
      <protection hidden="1"/>
    </xf>
    <xf numFmtId="14" fontId="0" fillId="0" borderId="7" xfId="0" applyNumberFormat="1" applyBorder="1" applyAlignment="1" applyProtection="1">
      <alignment horizontal="center" vertical="center" shrinkToFit="1"/>
      <protection hidden="1"/>
    </xf>
    <xf numFmtId="0" fontId="0" fillId="0" borderId="8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</cellXfs>
  <cellStyles count="5">
    <cellStyle name="Hyperlink" xfId="4" builtinId="8"/>
    <cellStyle name="Normal" xfId="0" builtinId="0"/>
    <cellStyle name="Normal 2" xfId="1" xr:uid="{DC051BEB-B6A9-4079-A15A-511C43091833}"/>
    <cellStyle name="Normal 2 2" xfId="2" xr:uid="{515606A0-910E-4A9E-A1D1-846FFB782358}"/>
    <cellStyle name="Normal 3 2" xfId="3" xr:uid="{E752BA2F-7C63-4B6E-9495-966FE36935CB}"/>
  </cellStyles>
  <dxfs count="6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62"/>
        <scheme val="minor"/>
      </font>
      <numFmt numFmtId="164" formatCode="#,##0.00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theme="5"/>
        </left>
        <right/>
        <top style="thin">
          <color theme="5"/>
        </top>
        <bottom style="thin">
          <color theme="5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6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theme="5"/>
        </top>
        <bottom style="thin">
          <color theme="5"/>
        </bottom>
        <vertical/>
        <horizontal/>
      </border>
      <protection locked="1" hidden="0"/>
    </dxf>
    <dxf>
      <border outline="0"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</border>
    </dxf>
    <dxf>
      <alignment vertical="center" textRotation="0" wrapText="0" justifyLastLine="0" shrinkToFit="1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5"/>
        </patternFill>
      </fill>
      <alignment horizontal="center" vertical="center" textRotation="0" wrapText="0" indent="0" justifyLastLine="0" shrinkToFit="1" readingOrder="0"/>
      <protection locked="0" hidden="0"/>
    </dxf>
    <dxf>
      <alignment horizontal="center" vertical="center" textRotation="0" wrapText="0" indent="0" justifyLastLine="0" shrinkToFit="1" readingOrder="0"/>
      <border diagonalUp="0" diagonalDown="0">
        <left style="thin">
          <color theme="0"/>
        </left>
        <right/>
        <top style="thin">
          <color theme="5"/>
        </top>
        <bottom style="thin">
          <color theme="5"/>
        </bottom>
        <vertical/>
        <horizontal/>
      </border>
      <protection locked="1" hidden="0"/>
    </dxf>
    <dxf>
      <numFmt numFmtId="164" formatCode="#,##0.0000"/>
      <alignment horizontal="left" vertical="center" textRotation="0" wrapText="0" indent="0" justifyLastLine="0" shrinkToFit="1" readingOrder="0"/>
      <border diagonalUp="0" diagonalDown="0">
        <left style="thin">
          <color theme="0"/>
        </left>
        <right style="thin">
          <color theme="0"/>
        </right>
        <top style="thin">
          <color theme="5"/>
        </top>
        <bottom style="thin">
          <color theme="5"/>
        </bottom>
        <vertical/>
        <horizontal/>
      </border>
      <protection locked="1" hidden="0"/>
    </dxf>
    <dxf>
      <alignment horizontal="center" vertical="center" textRotation="0" wrapText="0" indent="0" justifyLastLine="0" shrinkToFit="1" readingOrder="0"/>
      <border diagonalUp="0" diagonalDown="0">
        <left style="thin">
          <color theme="0"/>
        </left>
        <right style="thin">
          <color theme="0"/>
        </right>
        <top style="thin">
          <color theme="5"/>
        </top>
        <bottom style="thin">
          <color theme="5"/>
        </bottom>
        <vertical/>
        <horizontal/>
      </border>
      <protection locked="1" hidden="0"/>
    </dxf>
    <dxf>
      <alignment horizontal="center" vertical="center" textRotation="0" wrapText="0" indent="0" justifyLastLine="0" shrinkToFit="1" readingOrder="0"/>
      <border diagonalUp="0" diagonalDown="0">
        <left style="thin">
          <color theme="0"/>
        </left>
        <right style="thin">
          <color theme="0"/>
        </right>
        <top style="thin">
          <color theme="5"/>
        </top>
        <bottom style="thin">
          <color theme="5"/>
        </bottom>
        <vertical/>
        <horizontal/>
      </border>
      <protection locked="1" hidden="0"/>
    </dxf>
    <dxf>
      <alignment horizontal="center" vertical="center" textRotation="0" wrapText="0" indent="0" justifyLastLine="0" shrinkToFit="1" readingOrder="0"/>
      <border diagonalUp="0" diagonalDown="0">
        <left/>
        <right/>
        <top style="thin">
          <color theme="5"/>
        </top>
        <bottom style="thin">
          <color theme="5"/>
        </bottom>
        <vertical/>
        <horizontal/>
      </border>
      <protection locked="1" hidden="0"/>
    </dxf>
    <dxf>
      <border outline="0">
        <top style="thin">
          <color theme="5"/>
        </top>
      </border>
    </dxf>
    <dxf>
      <border outline="0"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</border>
    </dxf>
    <dxf>
      <alignment vertical="center" textRotation="0" wrapText="0" justifyLastLine="0" shrinkToFit="1" readingOrder="0"/>
      <protection locked="1" hidden="0"/>
    </dxf>
    <dxf>
      <border outline="0">
        <bottom style="thin">
          <color theme="5"/>
        </bottom>
      </border>
    </dxf>
    <dxf>
      <alignment vertical="center" textRotation="0" wrapText="0" justifyLastLine="0" shrinkToFit="1" readingOrder="0"/>
      <protection locked="1" hidden="0"/>
    </dxf>
    <dxf>
      <numFmt numFmtId="164" formatCode="#,##0.00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theme="5"/>
        </left>
        <right/>
        <top style="thin">
          <color theme="5"/>
        </top>
        <bottom/>
        <vertical/>
        <horizontal/>
      </border>
      <protection locked="1" hidden="0"/>
    </dxf>
    <dxf>
      <numFmt numFmtId="164" formatCode="#,##0.00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theme="5"/>
        </left>
        <right/>
        <top style="thin">
          <color theme="5"/>
        </top>
        <bottom/>
        <vertical/>
        <horizontal/>
      </border>
      <protection locked="1" hidden="0"/>
    </dxf>
    <dxf>
      <numFmt numFmtId="164" formatCode="#,##0.00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theme="5"/>
        </left>
        <right/>
        <top style="thin">
          <color theme="5"/>
        </top>
        <bottom/>
        <vertical/>
        <horizontal/>
      </border>
      <protection locked="1" hidden="0"/>
    </dxf>
    <dxf>
      <numFmt numFmtId="164" formatCode="#,##0.00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theme="5"/>
        </left>
        <right/>
        <top style="thin">
          <color theme="5"/>
        </top>
        <bottom/>
        <vertical/>
        <horizontal/>
      </border>
      <protection locked="1" hidden="0"/>
    </dxf>
    <dxf>
      <numFmt numFmtId="164" formatCode="#,##0.00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theme="5"/>
        </left>
        <right/>
        <top style="thin">
          <color theme="5"/>
        </top>
        <bottom/>
        <vertical/>
        <horizontal/>
      </border>
      <protection locked="1" hidden="0"/>
    </dxf>
    <dxf>
      <numFmt numFmtId="164" formatCode="#,##0.00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theme="5"/>
        </left>
        <right/>
        <top style="thin">
          <color theme="5"/>
        </top>
        <bottom/>
        <vertical/>
        <horizontal/>
      </border>
      <protection locked="1" hidden="0"/>
    </dxf>
    <dxf>
      <numFmt numFmtId="164" formatCode="#,##0.00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theme="5"/>
        </left>
        <right/>
        <top style="thin">
          <color theme="5"/>
        </top>
        <bottom/>
        <vertical/>
        <horizontal/>
      </border>
      <protection locked="1" hidden="0"/>
    </dxf>
    <dxf>
      <numFmt numFmtId="164" formatCode="#,##0.00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theme="5"/>
        </left>
        <right/>
        <top style="thin">
          <color theme="5"/>
        </top>
        <bottom/>
        <vertical/>
        <horizontal/>
      </border>
      <protection locked="1" hidden="0"/>
    </dxf>
    <dxf>
      <numFmt numFmtId="164" formatCode="#,##0.00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theme="5"/>
        </left>
        <right/>
        <top style="thin">
          <color theme="5"/>
        </top>
        <bottom/>
        <vertical/>
        <horizontal/>
      </border>
      <protection locked="1" hidden="0"/>
    </dxf>
    <dxf>
      <numFmt numFmtId="164" formatCode="#,##0.00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theme="5"/>
        </left>
        <right/>
        <top style="thin">
          <color theme="5"/>
        </top>
        <bottom/>
        <vertical/>
        <horizontal/>
      </border>
      <protection locked="1" hidden="0"/>
    </dxf>
    <dxf>
      <numFmt numFmtId="164" formatCode="#,##0.00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theme="5"/>
        </left>
        <right/>
        <top style="thin">
          <color theme="5"/>
        </top>
        <bottom/>
        <vertical/>
        <horizontal/>
      </border>
      <protection locked="1" hidden="0"/>
    </dxf>
    <dxf>
      <numFmt numFmtId="164" formatCode="#,##0.00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theme="5"/>
        </left>
        <right/>
        <top style="thin">
          <color theme="5"/>
        </top>
        <bottom/>
        <vertical/>
        <horizontal/>
      </border>
      <protection locked="1" hidden="0"/>
    </dxf>
    <dxf>
      <numFmt numFmtId="164" formatCode="#,##0.00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theme="5"/>
        </left>
        <right/>
        <top style="thin">
          <color theme="5"/>
        </top>
        <bottom/>
        <vertical/>
        <horizontal/>
      </border>
      <protection locked="1" hidden="0"/>
    </dxf>
    <dxf>
      <numFmt numFmtId="164" formatCode="#,##0.00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theme="5"/>
        </left>
        <right/>
        <top style="thin">
          <color theme="5"/>
        </top>
        <bottom/>
        <vertical/>
        <horizontal/>
      </border>
      <protection locked="1" hidden="0"/>
    </dxf>
    <dxf>
      <numFmt numFmtId="164" formatCode="#,##0.00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theme="5"/>
        </left>
        <right/>
        <top style="thin">
          <color theme="5"/>
        </top>
        <bottom/>
        <vertical/>
        <horizontal/>
      </border>
      <protection locked="1" hidden="0"/>
    </dxf>
    <dxf>
      <numFmt numFmtId="164" formatCode="#,##0.00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theme="5"/>
        </left>
        <right/>
        <top style="thin">
          <color theme="5"/>
        </top>
        <bottom/>
        <vertical/>
        <horizontal/>
      </border>
      <protection locked="1" hidden="0"/>
    </dxf>
    <dxf>
      <numFmt numFmtId="164" formatCode="#,##0.00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theme="5"/>
        </left>
        <right/>
        <top style="thin">
          <color theme="5"/>
        </top>
        <bottom/>
        <vertical/>
        <horizontal/>
      </border>
      <protection locked="1" hidden="0"/>
    </dxf>
    <dxf>
      <numFmt numFmtId="164" formatCode="#,##0.00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theme="5"/>
        </left>
        <right/>
        <top style="thin">
          <color theme="5"/>
        </top>
        <bottom/>
        <vertical/>
        <horizontal/>
      </border>
      <protection locked="1" hidden="0"/>
    </dxf>
    <dxf>
      <numFmt numFmtId="164" formatCode="#,##0.00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theme="5"/>
        </left>
        <right/>
        <top style="thin">
          <color theme="5"/>
        </top>
        <bottom/>
        <vertical/>
        <horizontal/>
      </border>
      <protection locked="1" hidden="0"/>
    </dxf>
    <dxf>
      <numFmt numFmtId="164" formatCode="#,##0.00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theme="5"/>
        </left>
        <right/>
        <top style="thin">
          <color theme="5"/>
        </top>
        <bottom/>
        <vertical/>
        <horizontal/>
      </border>
      <protection locked="1" hidden="0"/>
    </dxf>
    <dxf>
      <numFmt numFmtId="164" formatCode="#,##0.00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theme="5"/>
        </left>
        <right/>
        <top style="thin">
          <color theme="5"/>
        </top>
        <bottom/>
        <vertical/>
        <horizontal/>
      </border>
      <protection locked="1" hidden="0"/>
    </dxf>
    <dxf>
      <numFmt numFmtId="164" formatCode="#,##0.00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theme="5"/>
        </left>
        <right/>
        <top style="thin">
          <color theme="5"/>
        </top>
        <bottom/>
        <vertical/>
        <horizontal/>
      </border>
      <protection locked="1" hidden="0"/>
    </dxf>
    <dxf>
      <numFmt numFmtId="164" formatCode="#,##0.00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theme="5"/>
        </left>
        <right/>
        <top style="thin">
          <color theme="5"/>
        </top>
        <bottom/>
        <vertical/>
        <horizontal/>
      </border>
      <protection locked="1" hidden="0"/>
    </dxf>
    <dxf>
      <numFmt numFmtId="164" formatCode="#,##0.00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theme="5"/>
        </left>
        <right/>
        <top style="thin">
          <color theme="5"/>
        </top>
        <bottom/>
        <vertical/>
        <horizontal/>
      </border>
      <protection locked="1" hidden="0"/>
    </dxf>
    <dxf>
      <numFmt numFmtId="164" formatCode="#,##0.00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theme="5"/>
        </left>
        <right/>
        <top style="thin">
          <color theme="5"/>
        </top>
        <bottom/>
        <vertical/>
        <horizontal/>
      </border>
      <protection locked="1" hidden="0"/>
    </dxf>
    <dxf>
      <numFmt numFmtId="164" formatCode="#,##0.00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theme="5"/>
        </left>
        <right/>
        <top style="thin">
          <color theme="5"/>
        </top>
        <bottom/>
        <vertical/>
        <horizontal/>
      </border>
      <protection locked="1" hidden="0"/>
    </dxf>
    <dxf>
      <numFmt numFmtId="164" formatCode="#,##0.00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theme="5"/>
        </left>
        <right/>
        <top style="thin">
          <color theme="5"/>
        </top>
        <bottom/>
        <vertical/>
        <horizontal/>
      </border>
      <protection locked="1" hidden="0"/>
    </dxf>
    <dxf>
      <numFmt numFmtId="164" formatCode="#,##0.00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theme="5"/>
        </left>
        <right/>
        <top style="thin">
          <color theme="5"/>
        </top>
        <bottom/>
        <vertical/>
        <horizontal/>
      </border>
      <protection locked="1" hidden="0"/>
    </dxf>
    <dxf>
      <numFmt numFmtId="164" formatCode="#,##0.00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theme="5"/>
        </left>
        <right/>
        <top style="thin">
          <color theme="5"/>
        </top>
        <bottom/>
        <vertical/>
        <horizontal/>
      </border>
      <protection locked="1" hidden="0"/>
    </dxf>
    <dxf>
      <numFmt numFmtId="164" formatCode="#,##0.00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theme="5"/>
        </left>
        <right/>
        <top style="thin">
          <color theme="5"/>
        </top>
        <bottom/>
        <vertical/>
        <horizontal/>
      </border>
      <protection locked="1" hidden="0"/>
    </dxf>
    <dxf>
      <numFmt numFmtId="164" formatCode="#,##0.00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theme="5"/>
        </left>
        <right/>
        <top style="thin">
          <color theme="5"/>
        </top>
        <bottom/>
        <vertical/>
        <horizontal/>
      </border>
      <protection locked="1" hidden="0"/>
    </dxf>
    <dxf>
      <numFmt numFmtId="164" formatCode="#,##0.00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theme="5"/>
        </left>
        <right/>
        <top style="thin">
          <color theme="5"/>
        </top>
        <bottom/>
        <vertical/>
        <horizontal/>
      </border>
      <protection locked="1" hidden="0"/>
    </dxf>
    <dxf>
      <numFmt numFmtId="164" formatCode="#,##0.00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theme="5"/>
        </left>
        <right/>
        <top style="thin">
          <color theme="5"/>
        </top>
        <bottom/>
        <vertical/>
        <horizontal/>
      </border>
      <protection locked="1" hidden="0"/>
    </dxf>
    <dxf>
      <numFmt numFmtId="164" formatCode="#,##0.00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theme="5"/>
        </left>
        <right/>
        <top style="thin">
          <color theme="5"/>
        </top>
        <bottom/>
        <vertical/>
        <horizontal/>
      </border>
      <protection locked="1" hidden="0"/>
    </dxf>
    <dxf>
      <numFmt numFmtId="164" formatCode="#,##0.00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theme="5"/>
        </left>
        <right/>
        <top style="thin">
          <color theme="5"/>
        </top>
        <bottom/>
        <vertical/>
        <horizontal/>
      </border>
      <protection locked="1" hidden="0"/>
    </dxf>
    <dxf>
      <numFmt numFmtId="164" formatCode="#,##0.00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theme="5"/>
        </left>
        <right/>
        <top style="thin">
          <color theme="5"/>
        </top>
        <bottom/>
        <vertical/>
        <horizontal/>
      </border>
      <protection locked="1" hidden="0"/>
    </dxf>
    <dxf>
      <numFmt numFmtId="164" formatCode="#,##0.00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theme="5"/>
        </left>
        <right/>
        <top style="thin">
          <color theme="5"/>
        </top>
        <bottom/>
        <vertical/>
        <horizontal/>
      </border>
      <protection locked="1" hidden="0"/>
    </dxf>
    <dxf>
      <numFmt numFmtId="164" formatCode="#,##0.00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theme="5"/>
        </left>
        <right/>
        <top style="thin">
          <color theme="5"/>
        </top>
        <bottom/>
        <vertical/>
        <horizontal/>
      </border>
      <protection locked="1" hidden="0"/>
    </dxf>
    <dxf>
      <numFmt numFmtId="164" formatCode="#,##0.00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theme="5"/>
        </left>
        <right/>
        <top style="thin">
          <color theme="5"/>
        </top>
        <bottom/>
        <vertical/>
        <horizontal/>
      </border>
      <protection locked="1" hidden="0"/>
    </dxf>
    <dxf>
      <numFmt numFmtId="19" formatCode="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theme="5"/>
        </top>
        <bottom/>
        <vertical/>
        <horizontal/>
      </border>
      <protection locked="1" hidden="0"/>
    </dxf>
    <dxf>
      <border diagonalUp="0" diagonalDown="0"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</border>
    </dxf>
    <dxf>
      <numFmt numFmtId="171" formatCode="00,0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charset val="162"/>
        <scheme val="minor"/>
      </font>
      <numFmt numFmtId="165" formatCode="0.0000"/>
      <fill>
        <patternFill patternType="solid">
          <fgColor indexed="64"/>
          <bgColor theme="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theme="5"/>
        </left>
        <right style="thin">
          <color theme="5"/>
        </right>
        <top/>
        <bottom/>
      </border>
      <protection locked="1" hidden="0"/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ill>
        <patternFill>
          <bgColor theme="0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 style="thin">
          <color theme="5"/>
        </vertical>
        <horizontal style="thin">
          <color theme="5"/>
        </horizontal>
      </border>
    </dxf>
  </dxfs>
  <tableStyles count="1" defaultTableStyle="TableStyleMedium2" defaultPivotStyle="PivotStyleLight16">
    <tableStyle name="Table Style 1" pivot="0" count="2" xr9:uid="{73249600-4858-4F89-A72D-6AC5B8D8FD0D}">
      <tableStyleElement type="wholeTable" dxfId="60"/>
      <tableStyleElement type="headerRow" dxfId="59"/>
    </tableStyle>
  </tableStyles>
  <colors>
    <mruColors>
      <color rgb="FFA6A6A6"/>
      <color rgb="FFCCCCCC"/>
      <color rgb="FFF2F2F2"/>
      <color rgb="FF002060"/>
      <color rgb="FF305496"/>
      <color rgb="FF4472C4"/>
      <color rgb="FF333F4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CountTotal!$G$8</c:f>
          <c:strCache>
            <c:ptCount val="1"/>
            <c:pt idx="0">
              <c:v>Total value of my wallet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50" baseline="0">
              <a:solidFill>
                <a:schemeClr val="tx2"/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tr-TR"/>
        </a:p>
      </c:txPr>
    </c:title>
    <c:autoTitleDeleted val="0"/>
    <c:plotArea>
      <c:layout>
        <c:manualLayout>
          <c:layoutTarget val="inner"/>
          <c:xMode val="edge"/>
          <c:yMode val="edge"/>
          <c:x val="5.7157624132599866E-2"/>
          <c:y val="0.17206543967280163"/>
          <c:w val="0.91772822061625858"/>
          <c:h val="0.6864080640226719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chemeClr val="accent2"/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3F59-4BCC-9689-1101850C0FE8}"/>
              </c:ext>
            </c:extLst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2-3F59-4BCC-9689-1101850C0FE8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/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3F59-4BCC-9689-1101850C0FE8}"/>
              </c:ext>
            </c:extLst>
          </c:dPt>
          <c:dPt>
            <c:idx val="4"/>
            <c:invertIfNegative val="0"/>
            <c:bubble3D val="0"/>
            <c:spPr>
              <a:solidFill>
                <a:schemeClr val="tx2">
                  <a:lumMod val="60000"/>
                  <a:lumOff val="40000"/>
                </a:schemeClr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4-3F59-4BCC-9689-1101850C0FE8}"/>
              </c:ext>
            </c:extLst>
          </c:dPt>
          <c:dPt>
            <c:idx val="6"/>
            <c:invertIfNegative val="0"/>
            <c:bubble3D val="0"/>
            <c:spPr>
              <a:solidFill>
                <a:schemeClr val="accent2"/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5-3F59-4BCC-9689-1101850C0FE8}"/>
              </c:ext>
            </c:extLst>
          </c:dPt>
          <c:dPt>
            <c:idx val="7"/>
            <c:invertIfNegative val="0"/>
            <c:bubble3D val="0"/>
            <c:spPr>
              <a:solidFill>
                <a:srgbClr val="FFC000"/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6-3F59-4BCC-9689-1101850C0FE8}"/>
              </c:ext>
            </c:extLst>
          </c:dPt>
          <c:dPt>
            <c:idx val="8"/>
            <c:invertIfNegative val="0"/>
            <c:bubble3D val="0"/>
            <c:spPr>
              <a:solidFill>
                <a:schemeClr val="accent6"/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7-3F59-4BCC-9689-1101850C0FE8}"/>
              </c:ext>
            </c:extLst>
          </c:dPt>
          <c:dPt>
            <c:idx val="9"/>
            <c:invertIfNegative val="0"/>
            <c:bubble3D val="0"/>
            <c:spPr>
              <a:solidFill>
                <a:schemeClr val="tx2">
                  <a:lumMod val="60000"/>
                  <a:lumOff val="40000"/>
                </a:schemeClr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8-3F59-4BCC-9689-1101850C0FE8}"/>
              </c:ext>
            </c:extLst>
          </c:dPt>
          <c:dPt>
            <c:idx val="11"/>
            <c:invertIfNegative val="0"/>
            <c:bubble3D val="0"/>
            <c:spPr>
              <a:solidFill>
                <a:schemeClr val="accent2"/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9-3F59-4BCC-9689-1101850C0FE8}"/>
              </c:ext>
            </c:extLst>
          </c:dPt>
          <c:dPt>
            <c:idx val="12"/>
            <c:invertIfNegative val="0"/>
            <c:bubble3D val="0"/>
            <c:spPr>
              <a:solidFill>
                <a:srgbClr val="FFC000"/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A-3F59-4BCC-9689-1101850C0FE8}"/>
              </c:ext>
            </c:extLst>
          </c:dPt>
          <c:dPt>
            <c:idx val="13"/>
            <c:invertIfNegative val="0"/>
            <c:bubble3D val="0"/>
            <c:spPr>
              <a:solidFill>
                <a:schemeClr val="accent6"/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B-3F59-4BCC-9689-1101850C0FE8}"/>
              </c:ext>
            </c:extLst>
          </c:dPt>
          <c:dPt>
            <c:idx val="14"/>
            <c:invertIfNegative val="0"/>
            <c:bubble3D val="0"/>
            <c:spPr>
              <a:solidFill>
                <a:schemeClr val="tx2">
                  <a:lumMod val="60000"/>
                  <a:lumOff val="40000"/>
                </a:schemeClr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C-3F59-4BCC-9689-1101850C0FE8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6D32327E-209D-405A-8A07-904846090259}" type="CELLRANGE">
                      <a:rPr lang="tr-TR"/>
                      <a:pPr/>
                      <a:t>[CELLRANGE]</a:t>
                    </a:fld>
                    <a:endParaRPr lang="tr-T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D-3F59-4BCC-9689-1101850C0FE8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27323FCB-50DF-40B3-8CAD-E15EEE13B185}" type="CELLRANGE">
                      <a:rPr lang="tr-TR"/>
                      <a:pPr/>
                      <a:t>[CELLRANGE]</a:t>
                    </a:fld>
                    <a:endParaRPr lang="tr-T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1-3F59-4BCC-9689-1101850C0FE8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823138CB-ED8D-4893-9A14-025A538F4BC7}" type="CELLRANGE">
                      <a:rPr lang="tr-TR"/>
                      <a:pPr/>
                      <a:t>[CELLRANGE]</a:t>
                    </a:fld>
                    <a:endParaRPr lang="tr-T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2-3F59-4BCC-9689-1101850C0FE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Century Gothic" panose="020B0502020202020204" pitchFamily="34" charset="0"/>
                    <a:ea typeface="+mn-ea"/>
                    <a:cs typeface="+mn-cs"/>
                  </a:defRPr>
                </a:pPr>
                <a:endParaRPr lang="tr-TR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[0]!sumChartX</c:f>
              <c:strCache>
                <c:ptCount val="3"/>
                <c:pt idx="0">
                  <c:v>HKD</c:v>
                </c:pt>
                <c:pt idx="1">
                  <c:v>EUR</c:v>
                </c:pt>
                <c:pt idx="2">
                  <c:v>CHF</c:v>
                </c:pt>
              </c:strCache>
            </c:strRef>
          </c:cat>
          <c:val>
            <c:numRef>
              <c:f>[0]!sumChartY</c:f>
              <c:numCache>
                <c:formatCode>General</c:formatCode>
                <c:ptCount val="3"/>
                <c:pt idx="0">
                  <c:v>294.01034291851954</c:v>
                </c:pt>
                <c:pt idx="1">
                  <c:v>349.99999999999994</c:v>
                </c:pt>
                <c:pt idx="2">
                  <c:v>119.57328606478529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CountTotal!$E$11:$E$25</c15:f>
                <c15:dlblRangeCache>
                  <c:ptCount val="15"/>
                  <c:pt idx="0">
                    <c:v>294,0</c:v>
                  </c:pt>
                  <c:pt idx="1">
                    <c:v>350,0</c:v>
                  </c:pt>
                  <c:pt idx="2">
                    <c:v>119,6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DB35-426F-8690-C333588B0399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1632464816"/>
        <c:axId val="751160416"/>
      </c:barChart>
      <c:catAx>
        <c:axId val="16324648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1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tr-TR"/>
          </a:p>
        </c:txPr>
        <c:crossAx val="751160416"/>
        <c:crosses val="autoZero"/>
        <c:auto val="1"/>
        <c:lblAlgn val="ctr"/>
        <c:lblOffset val="100"/>
        <c:noMultiLvlLbl val="0"/>
      </c:catAx>
      <c:valAx>
        <c:axId val="751160416"/>
        <c:scaling>
          <c:orientation val="minMax"/>
        </c:scaling>
        <c:delete val="1"/>
        <c:axPos val="l"/>
        <c:title>
          <c:tx>
            <c:strRef>
              <c:f>CountTotal!$D$8</c:f>
              <c:strCache>
                <c:ptCount val="1"/>
                <c:pt idx="0">
                  <c:v>EUR</c:v>
                </c:pt>
              </c:strCache>
            </c:strRef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spc="100" baseline="0">
                  <a:solidFill>
                    <a:schemeClr val="tx2"/>
                  </a:solidFill>
                  <a:latin typeface="Century Gothic" panose="020B0502020202020204" pitchFamily="34" charset="0"/>
                  <a:ea typeface="+mn-ea"/>
                  <a:cs typeface="+mn-cs"/>
                </a:defRPr>
              </a:pPr>
              <a:endParaRPr lang="tr-TR"/>
            </a:p>
          </c:txPr>
        </c:title>
        <c:numFmt formatCode="General" sourceLinked="1"/>
        <c:majorTickMark val="none"/>
        <c:minorTickMark val="none"/>
        <c:tickLblPos val="nextTo"/>
        <c:crossAx val="16324648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3175" cap="flat" cmpd="sng" algn="ctr">
      <a:solidFill>
        <a:schemeClr val="bg1">
          <a:lumMod val="75000"/>
        </a:schemeClr>
      </a:solidFill>
      <a:round/>
    </a:ln>
    <a:effectLst/>
  </c:spPr>
  <c:txPr>
    <a:bodyPr/>
    <a:lstStyle/>
    <a:p>
      <a:pPr>
        <a:defRPr/>
      </a:pPr>
      <a:endParaRPr lang="tr-T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CompareCurrencies!$O$8</c:f>
          <c:strCache>
            <c:ptCount val="1"/>
            <c:pt idx="0">
              <c:v>Compare Currencies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tr-TR"/>
        </a:p>
      </c:txPr>
    </c:title>
    <c:autoTitleDeleted val="0"/>
    <c:plotArea>
      <c:layout/>
      <c:scatterChart>
        <c:scatterStyle val="smoothMarker"/>
        <c:varyColors val="0"/>
        <c:ser>
          <c:idx val="5"/>
          <c:order val="0"/>
          <c:tx>
            <c:strRef>
              <c:f>Calc!$W$5</c:f>
              <c:strCache>
                <c:ptCount val="1"/>
                <c:pt idx="0">
                  <c:v>1 EUR to USD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pPr>
              <a:solidFill>
                <a:srgbClr val="00B050"/>
              </a:solidFill>
              <a:ln>
                <a:solidFill>
                  <a:srgbClr val="00B050"/>
                </a:solidFill>
              </a:ln>
            </c:spPr>
          </c:marker>
          <c:xVal>
            <c:numRef>
              <c:f>[0]!compareD</c:f>
              <c:numCache>
                <c:formatCode>General</c:formatCode>
                <c:ptCount val="16"/>
                <c:pt idx="0">
                  <c:v>44910</c:v>
                </c:pt>
                <c:pt idx="1">
                  <c:v>44911</c:v>
                </c:pt>
                <c:pt idx="2">
                  <c:v>44914</c:v>
                </c:pt>
                <c:pt idx="3">
                  <c:v>44915</c:v>
                </c:pt>
                <c:pt idx="4">
                  <c:v>44916</c:v>
                </c:pt>
                <c:pt idx="5">
                  <c:v>44917</c:v>
                </c:pt>
                <c:pt idx="6">
                  <c:v>44918</c:v>
                </c:pt>
                <c:pt idx="7">
                  <c:v>44929</c:v>
                </c:pt>
                <c:pt idx="8">
                  <c:v>44930</c:v>
                </c:pt>
                <c:pt idx="9">
                  <c:v>44931</c:v>
                </c:pt>
                <c:pt idx="10">
                  <c:v>44932</c:v>
                </c:pt>
                <c:pt idx="11">
                  <c:v>44935</c:v>
                </c:pt>
                <c:pt idx="12">
                  <c:v>44936</c:v>
                </c:pt>
                <c:pt idx="13">
                  <c:v>44937</c:v>
                </c:pt>
                <c:pt idx="14">
                  <c:v>44938</c:v>
                </c:pt>
                <c:pt idx="15">
                  <c:v>44939</c:v>
                </c:pt>
              </c:numCache>
            </c:numRef>
          </c:xVal>
          <c:yVal>
            <c:numRef>
              <c:f>[0]!compare1cur</c:f>
              <c:numCache>
                <c:formatCode>General</c:formatCode>
                <c:ptCount val="16"/>
                <c:pt idx="0">
                  <c:v>1.062099757791914</c:v>
                </c:pt>
                <c:pt idx="1">
                  <c:v>1.0619003667953155</c:v>
                </c:pt>
                <c:pt idx="2">
                  <c:v>1.0597994499030219</c:v>
                </c:pt>
                <c:pt idx="3">
                  <c:v>1.0598994830135893</c:v>
                </c:pt>
                <c:pt idx="4">
                  <c:v>1.063599406457044</c:v>
                </c:pt>
                <c:pt idx="5">
                  <c:v>1.0633001895956713</c:v>
                </c:pt>
                <c:pt idx="6">
                  <c:v>1.0621996451970512</c:v>
                </c:pt>
                <c:pt idx="7">
                  <c:v>1.0545003151537073</c:v>
                </c:pt>
                <c:pt idx="8">
                  <c:v>1.0599000286967026</c:v>
                </c:pt>
                <c:pt idx="9">
                  <c:v>1.0600997662520184</c:v>
                </c:pt>
                <c:pt idx="10">
                  <c:v>1.0499998010565226</c:v>
                </c:pt>
                <c:pt idx="11">
                  <c:v>1.0696004981219998</c:v>
                </c:pt>
                <c:pt idx="12">
                  <c:v>1.0723005828420424</c:v>
                </c:pt>
                <c:pt idx="13">
                  <c:v>1.0747003855347987</c:v>
                </c:pt>
                <c:pt idx="14">
                  <c:v>1.0771993639195032</c:v>
                </c:pt>
                <c:pt idx="15">
                  <c:v>1.0813993783836626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48E-4E72-8F7F-7570E077F84A}"/>
            </c:ext>
          </c:extLst>
        </c:ser>
        <c:ser>
          <c:idx val="6"/>
          <c:order val="1"/>
          <c:tx>
            <c:strRef>
              <c:f>Calc!$X$5</c:f>
              <c:strCache>
                <c:ptCount val="1"/>
                <c:pt idx="0">
                  <c:v>1 EUR to GBP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circle"/>
            <c:size val="5"/>
            <c:spPr>
              <a:solidFill>
                <a:schemeClr val="accent1"/>
              </a:solidFill>
              <a:ln>
                <a:solidFill>
                  <a:schemeClr val="accent1"/>
                </a:solidFill>
              </a:ln>
            </c:spPr>
          </c:marker>
          <c:xVal>
            <c:numRef>
              <c:f>[0]!compareD</c:f>
              <c:numCache>
                <c:formatCode>General</c:formatCode>
                <c:ptCount val="16"/>
                <c:pt idx="0">
                  <c:v>44910</c:v>
                </c:pt>
                <c:pt idx="1">
                  <c:v>44911</c:v>
                </c:pt>
                <c:pt idx="2">
                  <c:v>44914</c:v>
                </c:pt>
                <c:pt idx="3">
                  <c:v>44915</c:v>
                </c:pt>
                <c:pt idx="4">
                  <c:v>44916</c:v>
                </c:pt>
                <c:pt idx="5">
                  <c:v>44917</c:v>
                </c:pt>
                <c:pt idx="6">
                  <c:v>44918</c:v>
                </c:pt>
                <c:pt idx="7">
                  <c:v>44929</c:v>
                </c:pt>
                <c:pt idx="8">
                  <c:v>44930</c:v>
                </c:pt>
                <c:pt idx="9">
                  <c:v>44931</c:v>
                </c:pt>
                <c:pt idx="10">
                  <c:v>44932</c:v>
                </c:pt>
                <c:pt idx="11">
                  <c:v>44935</c:v>
                </c:pt>
                <c:pt idx="12">
                  <c:v>44936</c:v>
                </c:pt>
                <c:pt idx="13">
                  <c:v>44937</c:v>
                </c:pt>
                <c:pt idx="14">
                  <c:v>44938</c:v>
                </c:pt>
                <c:pt idx="15">
                  <c:v>44939</c:v>
                </c:pt>
              </c:numCache>
            </c:numRef>
          </c:xVal>
          <c:yVal>
            <c:numRef>
              <c:f>[0]!compare2cur</c:f>
              <c:numCache>
                <c:formatCode>General</c:formatCode>
                <c:ptCount val="16"/>
                <c:pt idx="0">
                  <c:v>0.86286426005191774</c:v>
                </c:pt>
                <c:pt idx="1">
                  <c:v>0.87105293875720957</c:v>
                </c:pt>
                <c:pt idx="2">
                  <c:v>0.86957859120270686</c:v>
                </c:pt>
                <c:pt idx="3">
                  <c:v>0.87166358325592819</c:v>
                </c:pt>
                <c:pt idx="4">
                  <c:v>0.87871724864999889</c:v>
                </c:pt>
                <c:pt idx="5">
                  <c:v>0.88284650189975356</c:v>
                </c:pt>
                <c:pt idx="6">
                  <c:v>0.88017882802359526</c:v>
                </c:pt>
                <c:pt idx="7">
                  <c:v>0.88368446741506923</c:v>
                </c:pt>
                <c:pt idx="8">
                  <c:v>0.87911093988537481</c:v>
                </c:pt>
                <c:pt idx="9">
                  <c:v>0.88176316031724733</c:v>
                </c:pt>
                <c:pt idx="10">
                  <c:v>0.88618771666870022</c:v>
                </c:pt>
                <c:pt idx="11">
                  <c:v>0.88080050017477451</c:v>
                </c:pt>
                <c:pt idx="12">
                  <c:v>0.88247911604600826</c:v>
                </c:pt>
                <c:pt idx="13">
                  <c:v>0.88613203759356085</c:v>
                </c:pt>
                <c:pt idx="14">
                  <c:v>0.88552690465271755</c:v>
                </c:pt>
                <c:pt idx="15">
                  <c:v>0.88828610100106098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48E-4E72-8F7F-7570E077F84A}"/>
            </c:ext>
          </c:extLst>
        </c:ser>
        <c:ser>
          <c:idx val="7"/>
          <c:order val="2"/>
          <c:tx>
            <c:strRef>
              <c:f>Calc!$Y$5</c:f>
              <c:strCache>
                <c:ptCount val="1"/>
                <c:pt idx="0">
                  <c:v>1 EUR to CAD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circle"/>
            <c:size val="5"/>
            <c:spPr>
              <a:solidFill>
                <a:srgbClr val="FFC000"/>
              </a:solidFill>
              <a:ln>
                <a:solidFill>
                  <a:srgbClr val="FFC000"/>
                </a:solidFill>
              </a:ln>
            </c:spPr>
          </c:marker>
          <c:xVal>
            <c:numRef>
              <c:f>[0]!compareD</c:f>
              <c:numCache>
                <c:formatCode>General</c:formatCode>
                <c:ptCount val="16"/>
                <c:pt idx="0">
                  <c:v>44910</c:v>
                </c:pt>
                <c:pt idx="1">
                  <c:v>44911</c:v>
                </c:pt>
                <c:pt idx="2">
                  <c:v>44914</c:v>
                </c:pt>
                <c:pt idx="3">
                  <c:v>44915</c:v>
                </c:pt>
                <c:pt idx="4">
                  <c:v>44916</c:v>
                </c:pt>
                <c:pt idx="5">
                  <c:v>44917</c:v>
                </c:pt>
                <c:pt idx="6">
                  <c:v>44918</c:v>
                </c:pt>
                <c:pt idx="7">
                  <c:v>44929</c:v>
                </c:pt>
                <c:pt idx="8">
                  <c:v>44930</c:v>
                </c:pt>
                <c:pt idx="9">
                  <c:v>44931</c:v>
                </c:pt>
                <c:pt idx="10">
                  <c:v>44932</c:v>
                </c:pt>
                <c:pt idx="11">
                  <c:v>44935</c:v>
                </c:pt>
                <c:pt idx="12">
                  <c:v>44936</c:v>
                </c:pt>
                <c:pt idx="13">
                  <c:v>44937</c:v>
                </c:pt>
                <c:pt idx="14">
                  <c:v>44938</c:v>
                </c:pt>
                <c:pt idx="15">
                  <c:v>44939</c:v>
                </c:pt>
              </c:numCache>
            </c:numRef>
          </c:xVal>
          <c:yVal>
            <c:numRef>
              <c:f>[0]!compare3cur</c:f>
              <c:numCache>
                <c:formatCode>General</c:formatCode>
                <c:ptCount val="16"/>
                <c:pt idx="0">
                  <c:v>1.4487051955548618</c:v>
                </c:pt>
                <c:pt idx="1">
                  <c:v>1.4534218473261042</c:v>
                </c:pt>
                <c:pt idx="2">
                  <c:v>1.4469439019609267</c:v>
                </c:pt>
                <c:pt idx="3">
                  <c:v>1.443688653816813</c:v>
                </c:pt>
                <c:pt idx="4">
                  <c:v>1.4477727493599646</c:v>
                </c:pt>
                <c:pt idx="5">
                  <c:v>1.4520431131975986</c:v>
                </c:pt>
                <c:pt idx="6">
                  <c:v>1.4449111119157101</c:v>
                </c:pt>
                <c:pt idx="7">
                  <c:v>1.4402373397892858</c:v>
                </c:pt>
                <c:pt idx="8">
                  <c:v>1.4317139792119282</c:v>
                </c:pt>
                <c:pt idx="9">
                  <c:v>1.4379182492313258</c:v>
                </c:pt>
                <c:pt idx="10">
                  <c:v>1.4160290187913847</c:v>
                </c:pt>
                <c:pt idx="11">
                  <c:v>1.4306979726571107</c:v>
                </c:pt>
                <c:pt idx="12">
                  <c:v>1.439133550089835</c:v>
                </c:pt>
                <c:pt idx="13">
                  <c:v>1.4427852095174292</c:v>
                </c:pt>
                <c:pt idx="14">
                  <c:v>1.4410782524254384</c:v>
                </c:pt>
                <c:pt idx="15">
                  <c:v>1.4497248714741249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48E-4E72-8F7F-7570E077F84A}"/>
            </c:ext>
          </c:extLst>
        </c:ser>
        <c:ser>
          <c:idx val="8"/>
          <c:order val="3"/>
          <c:tx>
            <c:strRef>
              <c:f>Calc!$Z$5</c:f>
              <c:strCache>
                <c:ptCount val="1"/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circle"/>
            <c:size val="5"/>
            <c:spPr>
              <a:solidFill>
                <a:srgbClr val="7030A0"/>
              </a:solidFill>
              <a:ln>
                <a:solidFill>
                  <a:srgbClr val="7030A0"/>
                </a:solidFill>
              </a:ln>
            </c:spPr>
          </c:marker>
          <c:xVal>
            <c:numRef>
              <c:f>[0]!compareD</c:f>
              <c:numCache>
                <c:formatCode>General</c:formatCode>
                <c:ptCount val="16"/>
                <c:pt idx="0">
                  <c:v>44910</c:v>
                </c:pt>
                <c:pt idx="1">
                  <c:v>44911</c:v>
                </c:pt>
                <c:pt idx="2">
                  <c:v>44914</c:v>
                </c:pt>
                <c:pt idx="3">
                  <c:v>44915</c:v>
                </c:pt>
                <c:pt idx="4">
                  <c:v>44916</c:v>
                </c:pt>
                <c:pt idx="5">
                  <c:v>44917</c:v>
                </c:pt>
                <c:pt idx="6">
                  <c:v>44918</c:v>
                </c:pt>
                <c:pt idx="7">
                  <c:v>44929</c:v>
                </c:pt>
                <c:pt idx="8">
                  <c:v>44930</c:v>
                </c:pt>
                <c:pt idx="9">
                  <c:v>44931</c:v>
                </c:pt>
                <c:pt idx="10">
                  <c:v>44932</c:v>
                </c:pt>
                <c:pt idx="11">
                  <c:v>44935</c:v>
                </c:pt>
                <c:pt idx="12">
                  <c:v>44936</c:v>
                </c:pt>
                <c:pt idx="13">
                  <c:v>44937</c:v>
                </c:pt>
                <c:pt idx="14">
                  <c:v>44938</c:v>
                </c:pt>
                <c:pt idx="15">
                  <c:v>44939</c:v>
                </c:pt>
              </c:numCache>
            </c:numRef>
          </c:xVal>
          <c:yVal>
            <c:numRef>
              <c:f>[0]!compare4cur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948E-4E72-8F7F-7570E077F84A}"/>
            </c:ext>
          </c:extLst>
        </c:ser>
        <c:ser>
          <c:idx val="9"/>
          <c:order val="4"/>
          <c:tx>
            <c:strRef>
              <c:f>Calc!$AA$5</c:f>
              <c:strCache>
                <c:ptCount val="1"/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circl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xVal>
            <c:numRef>
              <c:f>[0]!compareD</c:f>
              <c:numCache>
                <c:formatCode>General</c:formatCode>
                <c:ptCount val="16"/>
                <c:pt idx="0">
                  <c:v>44910</c:v>
                </c:pt>
                <c:pt idx="1">
                  <c:v>44911</c:v>
                </c:pt>
                <c:pt idx="2">
                  <c:v>44914</c:v>
                </c:pt>
                <c:pt idx="3">
                  <c:v>44915</c:v>
                </c:pt>
                <c:pt idx="4">
                  <c:v>44916</c:v>
                </c:pt>
                <c:pt idx="5">
                  <c:v>44917</c:v>
                </c:pt>
                <c:pt idx="6">
                  <c:v>44918</c:v>
                </c:pt>
                <c:pt idx="7">
                  <c:v>44929</c:v>
                </c:pt>
                <c:pt idx="8">
                  <c:v>44930</c:v>
                </c:pt>
                <c:pt idx="9">
                  <c:v>44931</c:v>
                </c:pt>
                <c:pt idx="10">
                  <c:v>44932</c:v>
                </c:pt>
                <c:pt idx="11">
                  <c:v>44935</c:v>
                </c:pt>
                <c:pt idx="12">
                  <c:v>44936</c:v>
                </c:pt>
                <c:pt idx="13">
                  <c:v>44937</c:v>
                </c:pt>
                <c:pt idx="14">
                  <c:v>44938</c:v>
                </c:pt>
                <c:pt idx="15">
                  <c:v>44939</c:v>
                </c:pt>
              </c:numCache>
            </c:numRef>
          </c:xVal>
          <c:yVal>
            <c:numRef>
              <c:f>[0]!compare5cur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948E-4E72-8F7F-7570E077F8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90802016"/>
        <c:axId val="1439676704"/>
      </c:scatterChart>
      <c:valAx>
        <c:axId val="1790802016"/>
        <c:scaling>
          <c:orientation val="minMax"/>
          <c:max val="44942"/>
          <c:min val="44909"/>
        </c:scaling>
        <c:delete val="0"/>
        <c:axPos val="b"/>
        <c:numFmt formatCode="m/d/yyyy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r-TR"/>
          </a:p>
        </c:txPr>
        <c:crossAx val="1439676704"/>
        <c:crosses val="autoZero"/>
        <c:crossBetween val="midCat"/>
      </c:valAx>
      <c:valAx>
        <c:axId val="1439676704"/>
        <c:scaling>
          <c:orientation val="minMax"/>
          <c:max val="1.4824902842726264"/>
          <c:min val="0.8369783322503602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[$EUR]\ #,##0.0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r-TR"/>
          </a:p>
        </c:txPr>
        <c:crossAx val="1790802016"/>
        <c:crosses val="autoZero"/>
        <c:crossBetween val="midCat"/>
      </c:valAx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r-TR"/>
        </a:p>
      </c:txPr>
    </c:legend>
    <c:plotVisOnly val="1"/>
    <c:dispBlanksAs val="gap"/>
    <c:showDLblsOverMax val="0"/>
  </c:chart>
  <c:spPr>
    <a:ln>
      <a:solidFill>
        <a:schemeClr val="bg1">
          <a:lumMod val="75000"/>
        </a:schemeClr>
      </a:solidFill>
    </a:ln>
  </c:spPr>
  <c:txPr>
    <a:bodyPr/>
    <a:lstStyle/>
    <a:p>
      <a:pPr>
        <a:defRPr/>
      </a:pPr>
      <a:endParaRPr lang="tr-T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Calc!$AM$4</c:f>
          <c:strCache>
            <c:ptCount val="1"/>
            <c:pt idx="0">
              <c:v>1 JPY to USD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tr-TR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Calc!$AM$5</c:f>
              <c:strCache>
                <c:ptCount val="1"/>
                <c:pt idx="0">
                  <c:v>ECB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[0]!compareDate</c:f>
              <c:numCache>
                <c:formatCode>General</c:formatCode>
                <c:ptCount val="14"/>
                <c:pt idx="0">
                  <c:v>44910</c:v>
                </c:pt>
                <c:pt idx="1">
                  <c:v>44911</c:v>
                </c:pt>
                <c:pt idx="2">
                  <c:v>44914</c:v>
                </c:pt>
                <c:pt idx="3">
                  <c:v>44915</c:v>
                </c:pt>
                <c:pt idx="4">
                  <c:v>44916</c:v>
                </c:pt>
                <c:pt idx="5">
                  <c:v>44917</c:v>
                </c:pt>
                <c:pt idx="6">
                  <c:v>44918</c:v>
                </c:pt>
                <c:pt idx="7">
                  <c:v>44930</c:v>
                </c:pt>
                <c:pt idx="8">
                  <c:v>44931</c:v>
                </c:pt>
                <c:pt idx="9">
                  <c:v>44932</c:v>
                </c:pt>
                <c:pt idx="10">
                  <c:v>44936</c:v>
                </c:pt>
                <c:pt idx="11">
                  <c:v>44937</c:v>
                </c:pt>
                <c:pt idx="12">
                  <c:v>44938</c:v>
                </c:pt>
                <c:pt idx="13">
                  <c:v>44939</c:v>
                </c:pt>
              </c:numCache>
            </c:numRef>
          </c:xVal>
          <c:yVal>
            <c:numRef>
              <c:f>[0]!compareECB</c:f>
              <c:numCache>
                <c:formatCode>General</c:formatCode>
                <c:ptCount val="14"/>
                <c:pt idx="0">
                  <c:v>7.3212931688150552E-3</c:v>
                </c:pt>
                <c:pt idx="1">
                  <c:v>7.2967772967772971E-3</c:v>
                </c:pt>
                <c:pt idx="2">
                  <c:v>7.3266505357760109E-3</c:v>
                </c:pt>
                <c:pt idx="3">
                  <c:v>7.5394793000426799E-3</c:v>
                </c:pt>
                <c:pt idx="4">
                  <c:v>7.5814384489272238E-3</c:v>
                </c:pt>
                <c:pt idx="5">
                  <c:v>7.572283150548355E-3</c:v>
                </c:pt>
                <c:pt idx="6">
                  <c:v>7.5408206730086602E-3</c:v>
                </c:pt>
                <c:pt idx="7">
                  <c:v>7.6394695113161312E-3</c:v>
                </c:pt>
                <c:pt idx="8">
                  <c:v>7.5211067754522888E-3</c:v>
                </c:pt>
                <c:pt idx="9">
                  <c:v>7.4309978768577496E-3</c:v>
                </c:pt>
                <c:pt idx="10">
                  <c:v>7.5556651634723793E-3</c:v>
                </c:pt>
                <c:pt idx="11">
                  <c:v>7.5359371713063592E-3</c:v>
                </c:pt>
                <c:pt idx="12">
                  <c:v>7.6609060522011222E-3</c:v>
                </c:pt>
                <c:pt idx="13">
                  <c:v>7.77873687239246E-3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A0D-4E2B-B567-2A82E16DC95C}"/>
            </c:ext>
          </c:extLst>
        </c:ser>
        <c:ser>
          <c:idx val="1"/>
          <c:order val="1"/>
          <c:tx>
            <c:strRef>
              <c:f>Calc!$AN$5</c:f>
              <c:strCache>
                <c:ptCount val="1"/>
                <c:pt idx="0">
                  <c:v>IMF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[0]!compareDate</c:f>
              <c:numCache>
                <c:formatCode>General</c:formatCode>
                <c:ptCount val="14"/>
                <c:pt idx="0">
                  <c:v>44910</c:v>
                </c:pt>
                <c:pt idx="1">
                  <c:v>44911</c:v>
                </c:pt>
                <c:pt idx="2">
                  <c:v>44914</c:v>
                </c:pt>
                <c:pt idx="3">
                  <c:v>44915</c:v>
                </c:pt>
                <c:pt idx="4">
                  <c:v>44916</c:v>
                </c:pt>
                <c:pt idx="5">
                  <c:v>44917</c:v>
                </c:pt>
                <c:pt idx="6">
                  <c:v>44918</c:v>
                </c:pt>
                <c:pt idx="7">
                  <c:v>44930</c:v>
                </c:pt>
                <c:pt idx="8">
                  <c:v>44931</c:v>
                </c:pt>
                <c:pt idx="9">
                  <c:v>44932</c:v>
                </c:pt>
                <c:pt idx="10">
                  <c:v>44936</c:v>
                </c:pt>
                <c:pt idx="11">
                  <c:v>44937</c:v>
                </c:pt>
                <c:pt idx="12">
                  <c:v>44938</c:v>
                </c:pt>
                <c:pt idx="13">
                  <c:v>44939</c:v>
                </c:pt>
              </c:numCache>
            </c:numRef>
          </c:xVal>
          <c:yVal>
            <c:numRef>
              <c:f>[0]!compareIMF</c:f>
              <c:numCache>
                <c:formatCode>General</c:formatCode>
                <c:ptCount val="14"/>
                <c:pt idx="0">
                  <c:v>7.3871603098134208E-3</c:v>
                </c:pt>
                <c:pt idx="1">
                  <c:v>7.2658587771538916E-3</c:v>
                </c:pt>
                <c:pt idx="2">
                  <c:v>7.3442998227937961E-3</c:v>
                </c:pt>
                <c:pt idx="3">
                  <c:v>7.5125846253548696E-3</c:v>
                </c:pt>
                <c:pt idx="4">
                  <c:v>7.5912891976780425E-3</c:v>
                </c:pt>
                <c:pt idx="5">
                  <c:v>7.5884069703037798E-3</c:v>
                </c:pt>
                <c:pt idx="6">
                  <c:v>7.5386310674830943E-3</c:v>
                </c:pt>
                <c:pt idx="7">
                  <c:v>7.6359256021302294E-3</c:v>
                </c:pt>
                <c:pt idx="8">
                  <c:v>7.5728879009751282E-3</c:v>
                </c:pt>
                <c:pt idx="9">
                  <c:v>7.4827947049204034E-3</c:v>
                </c:pt>
                <c:pt idx="10">
                  <c:v>7.5872485697230669E-3</c:v>
                </c:pt>
                <c:pt idx="11">
                  <c:v>7.5551540127009181E-3</c:v>
                </c:pt>
                <c:pt idx="12">
                  <c:v>7.5814961333779615E-3</c:v>
                </c:pt>
                <c:pt idx="13">
                  <c:v>7.7381390613728146E-3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A0D-4E2B-B567-2A82E16DC9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39201680"/>
        <c:axId val="1587933264"/>
      </c:scatterChart>
      <c:valAx>
        <c:axId val="1739201680"/>
        <c:scaling>
          <c:orientation val="minMax"/>
          <c:max val="44942"/>
          <c:min val="44909"/>
        </c:scaling>
        <c:delete val="0"/>
        <c:axPos val="b"/>
        <c:numFmt formatCode="dd/mm/yyyy;@" sourceLinked="0"/>
        <c:majorTickMark val="out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r-TR"/>
          </a:p>
        </c:txPr>
        <c:crossAx val="1587933264"/>
        <c:crosses val="autoZero"/>
        <c:crossBetween val="midCat"/>
      </c:valAx>
      <c:valAx>
        <c:axId val="1587933264"/>
        <c:scaling>
          <c:orientation val="minMax"/>
          <c:min val="7.193200189382353E-3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[$USD]\ #,##0.0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r-TR"/>
          </a:p>
        </c:txPr>
        <c:crossAx val="173920168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r-T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bg1">
          <a:lumMod val="75000"/>
        </a:schemeClr>
      </a:solidFill>
      <a:round/>
    </a:ln>
    <a:effectLst/>
  </c:spPr>
  <c:txPr>
    <a:bodyPr/>
    <a:lstStyle/>
    <a:p>
      <a:pPr>
        <a:defRPr/>
      </a:pPr>
      <a:endParaRPr lang="tr-T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5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ECB90Days!A9"/><Relationship Id="rId13" Type="http://schemas.openxmlformats.org/officeDocument/2006/relationships/image" Target="../media/image3.png"/><Relationship Id="rId3" Type="http://schemas.openxmlformats.org/officeDocument/2006/relationships/hyperlink" Target="#CompareCurrencies!A5"/><Relationship Id="rId7" Type="http://schemas.openxmlformats.org/officeDocument/2006/relationships/hyperlink" Target="#DailyCurrencyRates!A9"/><Relationship Id="rId2" Type="http://schemas.openxmlformats.org/officeDocument/2006/relationships/hyperlink" Target="#CheckRate!A8"/><Relationship Id="rId16" Type="http://schemas.openxmlformats.org/officeDocument/2006/relationships/image" Target="../media/image4.png"/><Relationship Id="rId1" Type="http://schemas.openxmlformats.org/officeDocument/2006/relationships/hyperlink" Target="#CountTotal!A11"/><Relationship Id="rId6" Type="http://schemas.openxmlformats.org/officeDocument/2006/relationships/hyperlink" Target="#IMFYear!A10"/><Relationship Id="rId11" Type="http://schemas.openxmlformats.org/officeDocument/2006/relationships/image" Target="../media/image2.png"/><Relationship Id="rId5" Type="http://schemas.openxmlformats.org/officeDocument/2006/relationships/image" Target="../media/image1.png"/><Relationship Id="rId4" Type="http://schemas.openxmlformats.org/officeDocument/2006/relationships/hyperlink" Target="#CompareSources!A5"/><Relationship Id="rId14" Type="http://schemas.microsoft.com/office/2007/relationships/hdphoto" Target="../media/hdphoto1.wdp"/><Relationship Id="rId17" Type="http://schemas.openxmlformats.org/officeDocument/2006/relationships/image" Target="../media/image6.png"/><Relationship Id="rId18" Type="http://schemas.openxmlformats.org/officeDocument/2006/relationships/hyperlink" Target="https://masterproductivitykit.com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Dashboard!A5"/><Relationship Id="rId7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1.xml"/><Relationship Id="rId4" Type="http://schemas.openxmlformats.org/officeDocument/2006/relationships/image" Target="../media/image5.png"/><Relationship Id="rId9" Type="http://schemas.openxmlformats.org/officeDocument/2006/relationships/image" Target="../media/image4.png"/><Relationship Id="rId10" Type="http://schemas.openxmlformats.org/officeDocument/2006/relationships/image" Target="../media/image7.png"/><Relationship Id="rId11" Type="http://schemas.openxmlformats.org/officeDocument/2006/relationships/hyperlink" Target="https://masterproductivitykit.com/" TargetMode="Externa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image" Target="../media/image5.png"/><Relationship Id="rId2" Type="http://schemas.openxmlformats.org/officeDocument/2006/relationships/hyperlink" Target="#Dashboard!A5"/><Relationship Id="rId1" Type="http://schemas.openxmlformats.org/officeDocument/2006/relationships/image" Target="../media/image1.png"/><Relationship Id="rId6" Type="http://schemas.openxmlformats.org/officeDocument/2006/relationships/image" Target="../media/image2.png"/><Relationship Id="rId9" Type="http://schemas.openxmlformats.org/officeDocument/2006/relationships/image" Target="../media/image8.png"/><Relationship Id="rId10" Type="http://schemas.openxmlformats.org/officeDocument/2006/relationships/hyperlink" Target="https://masterproductivitykit.com/" TargetMode="Externa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Dashboard!A5"/><Relationship Id="rId7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2.xml"/><Relationship Id="rId4" Type="http://schemas.openxmlformats.org/officeDocument/2006/relationships/image" Target="../media/image5.png"/><Relationship Id="rId9" Type="http://schemas.openxmlformats.org/officeDocument/2006/relationships/image" Target="../media/image4.png"/><Relationship Id="rId10" Type="http://schemas.openxmlformats.org/officeDocument/2006/relationships/image" Target="../media/image9.png"/><Relationship Id="rId11" Type="http://schemas.openxmlformats.org/officeDocument/2006/relationships/hyperlink" Target="https://masterproductivitykit.com/" TargetMode="Externa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Dashboard!A5"/><Relationship Id="rId7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3.xml"/><Relationship Id="rId4" Type="http://schemas.openxmlformats.org/officeDocument/2006/relationships/image" Target="../media/image5.png"/><Relationship Id="rId9" Type="http://schemas.openxmlformats.org/officeDocument/2006/relationships/image" Target="../media/image4.png"/><Relationship Id="rId10" Type="http://schemas.openxmlformats.org/officeDocument/2006/relationships/image" Target="../media/image10.png"/><Relationship Id="rId11" Type="http://schemas.openxmlformats.org/officeDocument/2006/relationships/hyperlink" Target="https://masterproductivitykit.com/" TargetMode="Externa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hyperlink" Target="#Dashboard!A5"/><Relationship Id="rId1" Type="http://schemas.openxmlformats.org/officeDocument/2006/relationships/image" Target="../media/image1.png"/><Relationship Id="rId5" Type="http://schemas.openxmlformats.org/officeDocument/2006/relationships/image" Target="../media/image4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hyperlink" Target="#Dashboard!A5"/><Relationship Id="rId1" Type="http://schemas.openxmlformats.org/officeDocument/2006/relationships/image" Target="../media/image1.png"/><Relationship Id="rId5" Type="http://schemas.openxmlformats.org/officeDocument/2006/relationships/image" Target="../media/image4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7" Type="http://schemas.openxmlformats.org/officeDocument/2006/relationships/image" Target="../media/image4.png"/><Relationship Id="rId2" Type="http://schemas.openxmlformats.org/officeDocument/2006/relationships/hyperlink" Target="#Dashboard!A5"/><Relationship Id="rId1" Type="http://schemas.openxmlformats.org/officeDocument/2006/relationships/image" Target="../media/image1.png"/><Relationship Id="rId5" Type="http://schemas.openxmlformats.org/officeDocument/2006/relationships/image" Target="../media/image2.png"/><Relationship Id="rId8" Type="http://schemas.openxmlformats.org/officeDocument/2006/relationships/image" Target="../media/image11.png"/><Relationship Id="rId9" Type="http://schemas.openxmlformats.org/officeDocument/2006/relationships/hyperlink" Target="https://masterproductivitykit.com/" TargetMode="Externa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hyperlink" Target="#Dashboard!A5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360000</xdr:colOff>
      <xdr:row>8</xdr:row>
      <xdr:rowOff>175500</xdr:rowOff>
    </xdr:from>
    <xdr:to>
      <xdr:col>4</xdr:col>
      <xdr:colOff>784500</xdr:colOff>
      <xdr:row>11</xdr:row>
      <xdr:rowOff>72000</xdr:rowOff>
    </xdr:to>
    <xdr:sp macro="" textlink="">
      <xdr:nvSpPr>
        <xdr:cNvPr id="2" name="Rectangle: Rounded Corners 1">
          <a:hlinkClick xmlns:r="http://schemas.openxmlformats.org/officeDocument/2006/relationships" r:id="rId1" tooltip="SUM TOTAL VALUE INTO ONE CURRENCY"/>
          <a:extLst>
            <a:ext uri="{FF2B5EF4-FFF2-40B4-BE49-F238E27FC236}">
              <a16:creationId xmlns:a16="http://schemas.microsoft.com/office/drawing/2014/main" id="{13F9BCBA-16A1-4E7A-81E9-DA69965DABEA}"/>
            </a:ext>
          </a:extLst>
        </xdr:cNvPr>
        <xdr:cNvSpPr/>
      </xdr:nvSpPr>
      <xdr:spPr>
        <a:xfrm>
          <a:off x="1188675" y="1375650"/>
          <a:ext cx="2520000" cy="468000"/>
        </a:xfrm>
        <a:prstGeom prst="round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overflow" horzOverflow="overflow" lIns="0" tIns="0" rIns="0" bIns="0" rtlCol="0" anchor="ctr" anchorCtr="1"/>
        <a:lstStyle/>
        <a:p>
          <a:pPr algn="ctr"/>
          <a:r>
            <a:rPr lang="tr-TR" sz="1100" b="1" baseline="0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SUM TOTAL VALUE</a:t>
          </a:r>
        </a:p>
        <a:p>
          <a:pPr algn="ctr"/>
          <a:r>
            <a:rPr lang="tr-TR" sz="1100" b="1" baseline="0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INTO ONE CURRENCY</a:t>
          </a:r>
          <a:endParaRPr lang="en-US" sz="1100" b="1">
            <a:effectLst>
              <a:outerShdw blurRad="50800" dist="38100" dir="13500000" algn="br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2</xdr:col>
      <xdr:colOff>360000</xdr:colOff>
      <xdr:row>12</xdr:row>
      <xdr:rowOff>88000</xdr:rowOff>
    </xdr:from>
    <xdr:to>
      <xdr:col>4</xdr:col>
      <xdr:colOff>784500</xdr:colOff>
      <xdr:row>14</xdr:row>
      <xdr:rowOff>175000</xdr:rowOff>
    </xdr:to>
    <xdr:sp macro="" textlink="">
      <xdr:nvSpPr>
        <xdr:cNvPr id="3" name="Rectangle: Rounded Corners 2">
          <a:hlinkClick xmlns:r="http://schemas.openxmlformats.org/officeDocument/2006/relationships" r:id="rId2" tooltip="COMPARE EXCHANGE RATE"/>
          <a:extLst>
            <a:ext uri="{FF2B5EF4-FFF2-40B4-BE49-F238E27FC236}">
              <a16:creationId xmlns:a16="http://schemas.microsoft.com/office/drawing/2014/main" id="{6E2F55BF-454D-492F-B16E-BECDC0021732}"/>
            </a:ext>
          </a:extLst>
        </xdr:cNvPr>
        <xdr:cNvSpPr/>
      </xdr:nvSpPr>
      <xdr:spPr>
        <a:xfrm>
          <a:off x="1188675" y="2050150"/>
          <a:ext cx="2520000" cy="468000"/>
        </a:xfrm>
        <a:prstGeom prst="round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overflow" horzOverflow="overflow" lIns="0" tIns="0" rIns="0" bIns="0" rtlCol="0" anchor="ctr" anchorCtr="1"/>
        <a:lstStyle/>
        <a:p>
          <a:pPr algn="ctr"/>
          <a:r>
            <a:rPr lang="tr-TR" sz="1100" b="1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COMPARE EXCHANGE</a:t>
          </a:r>
          <a:r>
            <a:rPr lang="tr-TR" sz="1100" b="1" baseline="0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 RATE</a:t>
          </a:r>
        </a:p>
        <a:p>
          <a:pPr algn="ctr"/>
          <a:r>
            <a:rPr lang="tr-TR" sz="1100" b="1" baseline="0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(BY SOURCE &amp; DATE)</a:t>
          </a:r>
          <a:endParaRPr lang="en-US" sz="1100" b="1">
            <a:effectLst>
              <a:outerShdw blurRad="50800" dist="38100" dir="13500000" algn="br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2</xdr:col>
      <xdr:colOff>360000</xdr:colOff>
      <xdr:row>16</xdr:row>
      <xdr:rowOff>500</xdr:rowOff>
    </xdr:from>
    <xdr:to>
      <xdr:col>4</xdr:col>
      <xdr:colOff>784500</xdr:colOff>
      <xdr:row>18</xdr:row>
      <xdr:rowOff>87500</xdr:rowOff>
    </xdr:to>
    <xdr:sp macro="" textlink="">
      <xdr:nvSpPr>
        <xdr:cNvPr id="4" name="Rectangle: Rounded Corners 3">
          <a:hlinkClick xmlns:r="http://schemas.openxmlformats.org/officeDocument/2006/relationships" r:id="rId3" tooltip="HISTORY CHART CURRENCIES COMPARE"/>
          <a:extLst>
            <a:ext uri="{FF2B5EF4-FFF2-40B4-BE49-F238E27FC236}">
              <a16:creationId xmlns:a16="http://schemas.microsoft.com/office/drawing/2014/main" id="{8C5FBAE7-9005-455A-8ABE-AAA4367A75B4}"/>
            </a:ext>
          </a:extLst>
        </xdr:cNvPr>
        <xdr:cNvSpPr/>
      </xdr:nvSpPr>
      <xdr:spPr>
        <a:xfrm>
          <a:off x="1188675" y="2724650"/>
          <a:ext cx="2520000" cy="468000"/>
        </a:xfrm>
        <a:prstGeom prst="round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overflow" horzOverflow="overflow" lIns="0" tIns="0" rIns="0" bIns="0" rtlCol="0" anchor="ctr" anchorCtr="1"/>
        <a:lstStyle/>
        <a:p>
          <a:pPr algn="ctr"/>
          <a:r>
            <a:rPr lang="tr-TR" sz="1100" b="1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HISTORY</a:t>
          </a:r>
          <a:r>
            <a:rPr lang="tr-TR" sz="1100" b="1" baseline="0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 CHART</a:t>
          </a:r>
        </a:p>
        <a:p>
          <a:pPr algn="ctr"/>
          <a:r>
            <a:rPr lang="tr-TR" sz="1100" b="1" baseline="0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CURRENCIES COMPARE</a:t>
          </a:r>
        </a:p>
      </xdr:txBody>
    </xdr:sp>
    <xdr:clientData/>
  </xdr:twoCellAnchor>
  <xdr:twoCellAnchor editAs="oneCell">
    <xdr:from>
      <xdr:col>2</xdr:col>
      <xdr:colOff>360000</xdr:colOff>
      <xdr:row>19</xdr:row>
      <xdr:rowOff>103500</xdr:rowOff>
    </xdr:from>
    <xdr:to>
      <xdr:col>4</xdr:col>
      <xdr:colOff>784500</xdr:colOff>
      <xdr:row>22</xdr:row>
      <xdr:rowOff>0</xdr:rowOff>
    </xdr:to>
    <xdr:sp macro="" textlink="">
      <xdr:nvSpPr>
        <xdr:cNvPr id="6" name="Rectangle: Rounded Corners 5">
          <a:hlinkClick xmlns:r="http://schemas.openxmlformats.org/officeDocument/2006/relationships" r:id="rId4" tooltip="HISTORY CHART COMPARE SOURCES"/>
          <a:extLst>
            <a:ext uri="{FF2B5EF4-FFF2-40B4-BE49-F238E27FC236}">
              <a16:creationId xmlns:a16="http://schemas.microsoft.com/office/drawing/2014/main" id="{06C8BF35-3589-438E-A20F-CABF4A083086}"/>
            </a:ext>
          </a:extLst>
        </xdr:cNvPr>
        <xdr:cNvSpPr/>
      </xdr:nvSpPr>
      <xdr:spPr>
        <a:xfrm>
          <a:off x="1188675" y="3399150"/>
          <a:ext cx="2520000" cy="468000"/>
        </a:xfrm>
        <a:prstGeom prst="round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overflow" horzOverflow="overflow" lIns="0" tIns="0" rIns="0" bIns="0" rtlCol="0" anchor="ctr" anchorCtr="1"/>
        <a:lstStyle/>
        <a:p>
          <a:pPr algn="ctr"/>
          <a:r>
            <a:rPr lang="tr-TR" sz="1100" b="1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HISTORY</a:t>
          </a:r>
          <a:r>
            <a:rPr lang="tr-TR" sz="1100" b="1" baseline="0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 CHART</a:t>
          </a:r>
        </a:p>
        <a:p>
          <a:pPr algn="ctr"/>
          <a:r>
            <a:rPr lang="tr-TR" sz="1100" b="1" baseline="0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COMPARE SOURCES</a:t>
          </a:r>
        </a:p>
      </xdr:txBody>
    </xdr:sp>
    <xdr:clientData/>
  </xdr:twoCellAnchor>
  <xdr:twoCellAnchor editAs="oneCell">
    <xdr:from>
      <xdr:col>7</xdr:col>
      <xdr:colOff>1318575</xdr:colOff>
      <xdr:row>20</xdr:row>
      <xdr:rowOff>137400</xdr:rowOff>
    </xdr:from>
    <xdr:to>
      <xdr:col>8</xdr:col>
      <xdr:colOff>936075</xdr:colOff>
      <xdr:row>22</xdr:row>
      <xdr:rowOff>152400</xdr:rowOff>
    </xdr:to>
    <xdr:sp macro="[0]!refreshAll3" textlink="">
      <xdr:nvSpPr>
        <xdr:cNvPr id="10" name="Rectangle: Rounded Corners 9">
          <a:extLst>
            <a:ext uri="{FF2B5EF4-FFF2-40B4-BE49-F238E27FC236}">
              <a16:creationId xmlns:a16="http://schemas.microsoft.com/office/drawing/2014/main" id="{2AF4F102-A5B9-459B-A36F-B3D3EEC25809}"/>
            </a:ext>
          </a:extLst>
        </xdr:cNvPr>
        <xdr:cNvSpPr/>
      </xdr:nvSpPr>
      <xdr:spPr>
        <a:xfrm>
          <a:off x="7586025" y="3642600"/>
          <a:ext cx="1332000" cy="396000"/>
        </a:xfrm>
        <a:prstGeom prst="roundRect">
          <a:avLst/>
        </a:prstGeom>
        <a:solidFill>
          <a:srgbClr val="70AD47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marL="0" indent="0" algn="ctr"/>
          <a:r>
            <a:rPr lang="tr-TR" sz="1100" b="1">
              <a:solidFill>
                <a:schemeClr val="lt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REFRESH DAILY</a:t>
          </a:r>
          <a:endParaRPr lang="en-US" sz="1100" b="1">
            <a:solidFill>
              <a:schemeClr val="lt1"/>
            </a:solidFill>
            <a:effectLst>
              <a:outerShdw blurRad="50800" dist="38100" dir="13500000" algn="br" rotWithShape="0">
                <a:prstClr val="black">
                  <a:alpha val="40000"/>
                </a:prstClr>
              </a:outerShdw>
            </a:effectLst>
            <a:latin typeface="Arial"/>
            <a:ea typeface="+mn-ea"/>
            <a:cs typeface="Arial"/>
          </a:endParaRPr>
        </a:p>
      </xdr:txBody>
    </xdr:sp>
    <xdr:clientData fPrintsWithSheet="0"/>
  </xdr:twoCellAnchor>
  <xdr:twoCellAnchor editAs="oneCell">
    <xdr:from>
      <xdr:col>1</xdr:col>
      <xdr:colOff>142178</xdr:colOff>
      <xdr:row>1</xdr:row>
      <xdr:rowOff>78225</xdr:rowOff>
    </xdr:from>
    <xdr:to>
      <xdr:col>2</xdr:col>
      <xdr:colOff>294170</xdr:colOff>
      <xdr:row>2</xdr:row>
      <xdr:rowOff>226575</xdr:rowOff>
    </xdr:to>
    <xdr:pic>
      <xdr:nvPicPr>
        <xdr:cNvPr id="8" name="mainicon">
          <a:extLst>
            <a:ext uri="{FF2B5EF4-FFF2-40B4-BE49-F238E27FC236}">
              <a16:creationId xmlns:a16="http://schemas.microsoft.com/office/drawing/2014/main" id="{2FD75D85-6FDE-4D84-A249-A66B25BD7CA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677" r="24758"/>
        <a:stretch/>
      </xdr:blipFill>
      <xdr:spPr>
        <a:xfrm>
          <a:off x="389828" y="163950"/>
          <a:ext cx="399642" cy="396000"/>
        </a:xfrm>
        <a:prstGeom prst="rect">
          <a:avLst/>
        </a:prstGeom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</xdr:pic>
    <xdr:clientData/>
  </xdr:twoCellAnchor>
  <xdr:twoCellAnchor editAs="oneCell">
    <xdr:from>
      <xdr:col>2</xdr:col>
      <xdr:colOff>0</xdr:colOff>
      <xdr:row>6</xdr:row>
      <xdr:rowOff>91418</xdr:rowOff>
    </xdr:from>
    <xdr:to>
      <xdr:col>5</xdr:col>
      <xdr:colOff>30075</xdr:colOff>
      <xdr:row>7</xdr:row>
      <xdr:rowOff>120081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705847E-942C-49C8-B61E-C467773BA2CC}"/>
            </a:ext>
          </a:extLst>
        </xdr:cNvPr>
        <xdr:cNvSpPr txBox="1"/>
      </xdr:nvSpPr>
      <xdr:spPr>
        <a:xfrm>
          <a:off x="828675" y="910568"/>
          <a:ext cx="3240000" cy="21916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square" lIns="0" tIns="0" rIns="0" bIns="0" rtlCol="0" anchor="ctr">
          <a:spAutoFit/>
        </a:bodyPr>
        <a:lstStyle/>
        <a:p>
          <a:pPr algn="ctr"/>
          <a:r>
            <a:rPr lang="tr-TR" sz="1400" b="1">
              <a:solidFill>
                <a:schemeClr val="tx2"/>
              </a:solidFill>
            </a:rPr>
            <a:t>OUTPUT</a:t>
          </a:r>
          <a:r>
            <a:rPr lang="tr-TR" sz="1400" b="1" baseline="0">
              <a:solidFill>
                <a:schemeClr val="tx2"/>
              </a:solidFill>
            </a:rPr>
            <a:t> / CALCULATIONS</a:t>
          </a:r>
          <a:endParaRPr lang="en-US" sz="1400" b="1">
            <a:solidFill>
              <a:schemeClr val="tx2"/>
            </a:solidFill>
          </a:endParaRPr>
        </a:p>
      </xdr:txBody>
    </xdr:sp>
    <xdr:clientData/>
  </xdr:twoCellAnchor>
  <xdr:twoCellAnchor editAs="oneCell">
    <xdr:from>
      <xdr:col>5</xdr:col>
      <xdr:colOff>1047750</xdr:colOff>
      <xdr:row>6</xdr:row>
      <xdr:rowOff>80579</xdr:rowOff>
    </xdr:from>
    <xdr:to>
      <xdr:col>8</xdr:col>
      <xdr:colOff>344400</xdr:colOff>
      <xdr:row>7</xdr:row>
      <xdr:rowOff>109242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FCE00E2D-9D14-4799-A676-7CF6E198B16E}"/>
            </a:ext>
          </a:extLst>
        </xdr:cNvPr>
        <xdr:cNvSpPr txBox="1"/>
      </xdr:nvSpPr>
      <xdr:spPr>
        <a:xfrm>
          <a:off x="5086350" y="899729"/>
          <a:ext cx="3240000" cy="21916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square" lIns="0" tIns="0" rIns="0" bIns="0" rtlCol="0" anchor="ctr">
          <a:spAutoFit/>
        </a:bodyPr>
        <a:lstStyle/>
        <a:p>
          <a:pPr algn="ctr"/>
          <a:r>
            <a:rPr lang="tr-TR" sz="1400" b="1">
              <a:solidFill>
                <a:schemeClr val="tx2"/>
              </a:solidFill>
            </a:rPr>
            <a:t>EXCHANGE RATES DATABASES</a:t>
          </a:r>
          <a:endParaRPr lang="en-US" sz="1400" b="1">
            <a:solidFill>
              <a:schemeClr val="tx2"/>
            </a:solidFill>
          </a:endParaRPr>
        </a:p>
      </xdr:txBody>
    </xdr:sp>
    <xdr:clientData/>
  </xdr:twoCellAnchor>
  <xdr:twoCellAnchor editAs="oneCell">
    <xdr:from>
      <xdr:col>6</xdr:col>
      <xdr:colOff>308925</xdr:colOff>
      <xdr:row>8</xdr:row>
      <xdr:rowOff>175500</xdr:rowOff>
    </xdr:from>
    <xdr:to>
      <xdr:col>8</xdr:col>
      <xdr:colOff>0</xdr:colOff>
      <xdr:row>11</xdr:row>
      <xdr:rowOff>72000</xdr:rowOff>
    </xdr:to>
    <xdr:sp macro="" textlink="">
      <xdr:nvSpPr>
        <xdr:cNvPr id="14" name="Rectangle: Rounded Corners 13">
          <a:hlinkClick xmlns:r="http://schemas.openxmlformats.org/officeDocument/2006/relationships" r:id="rId6" tooltip="IMF"/>
          <a:extLst>
            <a:ext uri="{FF2B5EF4-FFF2-40B4-BE49-F238E27FC236}">
              <a16:creationId xmlns:a16="http://schemas.microsoft.com/office/drawing/2014/main" id="{64761A50-1EDA-4C1F-BF7B-DCD9A242DA43}"/>
            </a:ext>
          </a:extLst>
        </xdr:cNvPr>
        <xdr:cNvSpPr/>
      </xdr:nvSpPr>
      <xdr:spPr>
        <a:xfrm>
          <a:off x="5461950" y="1375650"/>
          <a:ext cx="2520000" cy="468000"/>
        </a:xfrm>
        <a:prstGeom prst="roundRect">
          <a:avLst/>
        </a:prstGeom>
        <a:gradFill flip="none" rotWithShape="1">
          <a:gsLst>
            <a:gs pos="0">
              <a:schemeClr val="accent5">
                <a:lumMod val="67000"/>
              </a:schemeClr>
            </a:gs>
            <a:gs pos="48000">
              <a:schemeClr val="accent5">
                <a:lumMod val="97000"/>
                <a:lumOff val="3000"/>
              </a:schemeClr>
            </a:gs>
            <a:gs pos="100000">
              <a:schemeClr val="accent5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overflow" horzOverflow="overflow" lIns="0" tIns="0" rIns="0" bIns="0" rtlCol="0" anchor="ctr" anchorCtr="1"/>
        <a:lstStyle/>
        <a:p>
          <a:pPr algn="ctr"/>
          <a:r>
            <a:rPr lang="tr-TR" sz="1100" b="1" baseline="0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IMF (LAST YEAR)</a:t>
          </a:r>
          <a:endParaRPr lang="en-US" sz="1100" b="1">
            <a:effectLst>
              <a:outerShdw blurRad="50800" dist="38100" dir="13500000" algn="br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6</xdr:col>
      <xdr:colOff>308925</xdr:colOff>
      <xdr:row>16</xdr:row>
      <xdr:rowOff>36825</xdr:rowOff>
    </xdr:from>
    <xdr:to>
      <xdr:col>8</xdr:col>
      <xdr:colOff>0</xdr:colOff>
      <xdr:row>18</xdr:row>
      <xdr:rowOff>123825</xdr:rowOff>
    </xdr:to>
    <xdr:sp macro="" textlink="">
      <xdr:nvSpPr>
        <xdr:cNvPr id="18" name="Rectangle: Rounded Corners 17">
          <a:hlinkClick xmlns:r="http://schemas.openxmlformats.org/officeDocument/2006/relationships" r:id="rId7" tooltip="DAILY EXCHANGE RATE"/>
          <a:extLst>
            <a:ext uri="{FF2B5EF4-FFF2-40B4-BE49-F238E27FC236}">
              <a16:creationId xmlns:a16="http://schemas.microsoft.com/office/drawing/2014/main" id="{24C875FA-0CA6-45F6-B710-8D13A60CA83A}"/>
            </a:ext>
          </a:extLst>
        </xdr:cNvPr>
        <xdr:cNvSpPr/>
      </xdr:nvSpPr>
      <xdr:spPr>
        <a:xfrm>
          <a:off x="5461950" y="2780025"/>
          <a:ext cx="2520000" cy="468000"/>
        </a:xfrm>
        <a:prstGeom prst="roundRect">
          <a:avLst/>
        </a:prstGeom>
        <a:gradFill flip="none" rotWithShape="1">
          <a:gsLst>
            <a:gs pos="0">
              <a:schemeClr val="accent5">
                <a:lumMod val="67000"/>
              </a:schemeClr>
            </a:gs>
            <a:gs pos="48000">
              <a:schemeClr val="accent5">
                <a:lumMod val="97000"/>
                <a:lumOff val="3000"/>
              </a:schemeClr>
            </a:gs>
            <a:gs pos="100000">
              <a:schemeClr val="accent5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overflow" horzOverflow="overflow" lIns="0" tIns="0" rIns="0" bIns="0" rtlCol="0" anchor="ctr" anchorCtr="1"/>
        <a:lstStyle/>
        <a:p>
          <a:pPr algn="ctr"/>
          <a:r>
            <a:rPr lang="tr-TR" sz="1100" b="1" baseline="0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DAILY EXCHANGE RATE</a:t>
          </a:r>
          <a:endParaRPr lang="en-US" sz="1100" b="1">
            <a:effectLst>
              <a:outerShdw blurRad="50800" dist="38100" dir="13500000" algn="br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6</xdr:col>
      <xdr:colOff>308925</xdr:colOff>
      <xdr:row>12</xdr:row>
      <xdr:rowOff>124325</xdr:rowOff>
    </xdr:from>
    <xdr:to>
      <xdr:col>8</xdr:col>
      <xdr:colOff>0</xdr:colOff>
      <xdr:row>15</xdr:row>
      <xdr:rowOff>20825</xdr:rowOff>
    </xdr:to>
    <xdr:sp macro="" textlink="">
      <xdr:nvSpPr>
        <xdr:cNvPr id="19" name="Rectangle: Rounded Corners 18">
          <a:hlinkClick xmlns:r="http://schemas.openxmlformats.org/officeDocument/2006/relationships" r:id="rId8" tooltip="ECB"/>
          <a:extLst>
            <a:ext uri="{FF2B5EF4-FFF2-40B4-BE49-F238E27FC236}">
              <a16:creationId xmlns:a16="http://schemas.microsoft.com/office/drawing/2014/main" id="{2021C7CC-2CFF-4C36-AE00-A2663AB8C492}"/>
            </a:ext>
          </a:extLst>
        </xdr:cNvPr>
        <xdr:cNvSpPr/>
      </xdr:nvSpPr>
      <xdr:spPr>
        <a:xfrm>
          <a:off x="5461950" y="2105525"/>
          <a:ext cx="2520000" cy="468000"/>
        </a:xfrm>
        <a:prstGeom prst="roundRect">
          <a:avLst/>
        </a:prstGeom>
        <a:gradFill flip="none" rotWithShape="1">
          <a:gsLst>
            <a:gs pos="0">
              <a:schemeClr val="accent5">
                <a:lumMod val="67000"/>
              </a:schemeClr>
            </a:gs>
            <a:gs pos="48000">
              <a:schemeClr val="accent5">
                <a:lumMod val="97000"/>
                <a:lumOff val="3000"/>
              </a:schemeClr>
            </a:gs>
            <a:gs pos="100000">
              <a:schemeClr val="accent5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overflow" horzOverflow="overflow" lIns="0" tIns="0" rIns="0" bIns="0" rtlCol="0" anchor="ctr" anchorCtr="1"/>
        <a:lstStyle/>
        <a:p>
          <a:pPr algn="ctr"/>
          <a:r>
            <a:rPr lang="tr-TR" sz="1100" b="1" baseline="0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ECB (LAST 90 DAYS)</a:t>
          </a:r>
          <a:endParaRPr lang="en-US" sz="1100" b="1">
            <a:effectLst>
              <a:outerShdw blurRad="50800" dist="38100" dir="13500000" algn="br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2</xdr:col>
      <xdr:colOff>0</xdr:colOff>
      <xdr:row>8</xdr:row>
      <xdr:rowOff>0</xdr:rowOff>
    </xdr:from>
    <xdr:to>
      <xdr:col>5</xdr:col>
      <xdr:colOff>30075</xdr:colOff>
      <xdr:row>8</xdr:row>
      <xdr:rowOff>0</xdr:rowOff>
    </xdr:to>
    <xdr:cxnSp macro="">
      <xdr:nvCxnSpPr>
        <xdr:cNvPr id="28" name="Straight Connector 27">
          <a:extLst>
            <a:ext uri="{FF2B5EF4-FFF2-40B4-BE49-F238E27FC236}">
              <a16:creationId xmlns:a16="http://schemas.microsoft.com/office/drawing/2014/main" id="{3EB8EB85-1FF1-47D8-9A1D-75521BFC9A7D}"/>
            </a:ext>
          </a:extLst>
        </xdr:cNvPr>
        <xdr:cNvCxnSpPr/>
      </xdr:nvCxnSpPr>
      <xdr:spPr>
        <a:xfrm>
          <a:off x="828675" y="1200150"/>
          <a:ext cx="3240000" cy="0"/>
        </a:xfrm>
        <a:prstGeom prst="line">
          <a:avLst/>
        </a:prstGeom>
        <a:ln w="57150">
          <a:solidFill>
            <a:srgbClr val="1F4E78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1047750</xdr:colOff>
      <xdr:row>8</xdr:row>
      <xdr:rowOff>0</xdr:rowOff>
    </xdr:from>
    <xdr:to>
      <xdr:col>8</xdr:col>
      <xdr:colOff>344400</xdr:colOff>
      <xdr:row>8</xdr:row>
      <xdr:rowOff>0</xdr:rowOff>
    </xdr:to>
    <xdr:cxnSp macro="">
      <xdr:nvCxnSpPr>
        <xdr:cNvPr id="30" name="Straight Connector 29">
          <a:extLst>
            <a:ext uri="{FF2B5EF4-FFF2-40B4-BE49-F238E27FC236}">
              <a16:creationId xmlns:a16="http://schemas.microsoft.com/office/drawing/2014/main" id="{3F6C5F41-6301-4D6A-A079-12F1C6A0B020}"/>
            </a:ext>
          </a:extLst>
        </xdr:cNvPr>
        <xdr:cNvCxnSpPr/>
      </xdr:nvCxnSpPr>
      <xdr:spPr>
        <a:xfrm>
          <a:off x="5086350" y="1200150"/>
          <a:ext cx="3240000" cy="0"/>
        </a:xfrm>
        <a:prstGeom prst="line">
          <a:avLst/>
        </a:prstGeom>
        <a:ln w="57150">
          <a:solidFill>
            <a:srgbClr val="1F4E78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6</xdr:col>
      <xdr:colOff>445890</xdr:colOff>
      <xdr:row>28</xdr:row>
      <xdr:rowOff>45585</xdr:rowOff>
    </xdr:from>
    <xdr:to>
      <xdr:col>6</xdr:col>
      <xdr:colOff>708510</xdr:colOff>
      <xdr:row>30</xdr:row>
      <xdr:rowOff>178935</xdr:rowOff>
    </xdr:to>
    <xdr:sp macro="" textlink="">
      <xdr:nvSpPr>
        <xdr:cNvPr id="25" name="Left Arrow 1">
          <a:extLst>
            <a:ext uri="{FF2B5EF4-FFF2-40B4-BE49-F238E27FC236}">
              <a16:creationId xmlns:a16="http://schemas.microsoft.com/office/drawing/2014/main" id="{129B0E83-6D5B-49C1-947F-575337E375B8}"/>
            </a:ext>
          </a:extLst>
        </xdr:cNvPr>
        <xdr:cNvSpPr/>
      </xdr:nvSpPr>
      <xdr:spPr>
        <a:xfrm rot="5400000">
          <a:off x="5558775" y="5391150"/>
          <a:ext cx="342900" cy="262620"/>
        </a:xfrm>
        <a:prstGeom prst="leftArrow">
          <a:avLst/>
        </a:prstGeom>
        <a:solidFill>
          <a:srgbClr val="FFFFFF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endParaRPr lang="tr-TR" sz="1100"/>
        </a:p>
      </xdr:txBody>
    </xdr:sp>
    <xdr:clientData fPrintsWithSheet="0"/>
  </xdr:twoCellAnchor>
  <xdr:twoCellAnchor editAs="oneCell">
    <xdr:from>
      <xdr:col>8</xdr:col>
      <xdr:colOff>321127</xdr:colOff>
      <xdr:row>18</xdr:row>
      <xdr:rowOff>148110</xdr:rowOff>
    </xdr:from>
    <xdr:to>
      <xdr:col>8</xdr:col>
      <xdr:colOff>583747</xdr:colOff>
      <xdr:row>20</xdr:row>
      <xdr:rowOff>55110</xdr:rowOff>
    </xdr:to>
    <xdr:sp macro="" textlink="">
      <xdr:nvSpPr>
        <xdr:cNvPr id="29" name="Left Arrow 1">
          <a:extLst>
            <a:ext uri="{FF2B5EF4-FFF2-40B4-BE49-F238E27FC236}">
              <a16:creationId xmlns:a16="http://schemas.microsoft.com/office/drawing/2014/main" id="{C7F17137-E15D-4BDF-9BAD-524E39E73129}"/>
            </a:ext>
          </a:extLst>
        </xdr:cNvPr>
        <xdr:cNvSpPr/>
      </xdr:nvSpPr>
      <xdr:spPr>
        <a:xfrm rot="18900000" flipV="1">
          <a:off x="7957012" y="3285000"/>
          <a:ext cx="288000" cy="262620"/>
        </a:xfrm>
        <a:prstGeom prst="leftArrow">
          <a:avLst/>
        </a:prstGeom>
        <a:solidFill>
          <a:srgbClr val="FFFFFF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endParaRPr lang="tr-TR" sz="1100"/>
        </a:p>
      </xdr:txBody>
    </xdr:sp>
    <xdr:clientData fPrintsWithSheet="0"/>
  </xdr:twoCellAnchor>
  <xdr:twoCellAnchor editAs="oneCell">
    <xdr:from>
      <xdr:col>5</xdr:col>
      <xdr:colOff>480375</xdr:colOff>
      <xdr:row>20</xdr:row>
      <xdr:rowOff>137400</xdr:rowOff>
    </xdr:from>
    <xdr:to>
      <xdr:col>6</xdr:col>
      <xdr:colOff>697950</xdr:colOff>
      <xdr:row>22</xdr:row>
      <xdr:rowOff>152400</xdr:rowOff>
    </xdr:to>
    <xdr:sp macro="[0]!refreshAll1" textlink="">
      <xdr:nvSpPr>
        <xdr:cNvPr id="34" name="Rectangle: Rounded Corners 33">
          <a:extLst>
            <a:ext uri="{FF2B5EF4-FFF2-40B4-BE49-F238E27FC236}">
              <a16:creationId xmlns:a16="http://schemas.microsoft.com/office/drawing/2014/main" id="{6BE96041-A892-4A16-A2E4-63641C411C38}"/>
            </a:ext>
          </a:extLst>
        </xdr:cNvPr>
        <xdr:cNvSpPr/>
      </xdr:nvSpPr>
      <xdr:spPr>
        <a:xfrm>
          <a:off x="4518975" y="3642600"/>
          <a:ext cx="1332000" cy="396000"/>
        </a:xfrm>
        <a:prstGeom prst="roundRect">
          <a:avLst/>
        </a:prstGeom>
        <a:solidFill>
          <a:srgbClr val="70AD47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marL="0" indent="0" algn="ctr"/>
          <a:r>
            <a:rPr lang="tr-TR" sz="1100" b="1">
              <a:solidFill>
                <a:schemeClr val="lt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REFRESH IMF</a:t>
          </a:r>
          <a:endParaRPr lang="en-US" sz="1100" b="1">
            <a:solidFill>
              <a:schemeClr val="lt1"/>
            </a:solidFill>
            <a:effectLst>
              <a:outerShdw blurRad="50800" dist="38100" dir="13500000" algn="br" rotWithShape="0">
                <a:prstClr val="black">
                  <a:alpha val="40000"/>
                </a:prstClr>
              </a:outerShdw>
            </a:effectLst>
            <a:latin typeface="Arial"/>
            <a:ea typeface="+mn-ea"/>
            <a:cs typeface="Arial"/>
          </a:endParaRPr>
        </a:p>
      </xdr:txBody>
    </xdr:sp>
    <xdr:clientData fPrintsWithSheet="0"/>
  </xdr:twoCellAnchor>
  <xdr:twoCellAnchor editAs="oneCell">
    <xdr:from>
      <xdr:col>6</xdr:col>
      <xdr:colOff>899475</xdr:colOff>
      <xdr:row>20</xdr:row>
      <xdr:rowOff>137400</xdr:rowOff>
    </xdr:from>
    <xdr:to>
      <xdr:col>7</xdr:col>
      <xdr:colOff>1117050</xdr:colOff>
      <xdr:row>22</xdr:row>
      <xdr:rowOff>152400</xdr:rowOff>
    </xdr:to>
    <xdr:sp macro="[0]!refreshAll2" textlink="">
      <xdr:nvSpPr>
        <xdr:cNvPr id="35" name="Rectangle: Rounded Corners 34">
          <a:extLst>
            <a:ext uri="{FF2B5EF4-FFF2-40B4-BE49-F238E27FC236}">
              <a16:creationId xmlns:a16="http://schemas.microsoft.com/office/drawing/2014/main" id="{DBF24049-076D-4F0A-BD46-1570F1734AE6}"/>
            </a:ext>
          </a:extLst>
        </xdr:cNvPr>
        <xdr:cNvSpPr/>
      </xdr:nvSpPr>
      <xdr:spPr>
        <a:xfrm>
          <a:off x="6052500" y="3642600"/>
          <a:ext cx="1332000" cy="396000"/>
        </a:xfrm>
        <a:prstGeom prst="roundRect">
          <a:avLst/>
        </a:prstGeom>
        <a:solidFill>
          <a:srgbClr val="70AD47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marL="0" indent="0" algn="ctr"/>
          <a:r>
            <a:rPr lang="tr-TR" sz="1100" b="1">
              <a:solidFill>
                <a:schemeClr val="lt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REFRESH ECB</a:t>
          </a:r>
          <a:endParaRPr lang="en-US" sz="1100" b="1">
            <a:solidFill>
              <a:schemeClr val="lt1"/>
            </a:solidFill>
            <a:effectLst>
              <a:outerShdw blurRad="50800" dist="38100" dir="13500000" algn="br" rotWithShape="0">
                <a:prstClr val="black">
                  <a:alpha val="40000"/>
                </a:prstClr>
              </a:outerShdw>
            </a:effectLst>
            <a:latin typeface="Arial"/>
            <a:ea typeface="+mn-ea"/>
            <a:cs typeface="Arial"/>
          </a:endParaRPr>
        </a:p>
      </xdr:txBody>
    </xdr:sp>
    <xdr:clientData fPrintsWithSheet="0"/>
  </xdr:twoCellAnchor>
  <xdr:oneCellAnchor>
    <xdr:from>
      <xdr:col>8</xdr:col>
      <xdr:colOff>447675</xdr:colOff>
      <xdr:row>1</xdr:row>
      <xdr:rowOff>104775</xdr:rowOff>
    </xdr:from>
    <xdr:ext cx="1014221" cy="291600"/>
    <xdr:pic>
      <xdr:nvPicPr>
        <xdr:cNvPr id="1035" name="mpkLogo">
          <a:hlinkClick xmlns:a="http://schemas.openxmlformats.org/drawingml/2006/main" xmlns:r="http://schemas.openxmlformats.org/officeDocument/2006/relationships" r:id="rId18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17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014221" cy="2916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257176</xdr:colOff>
      <xdr:row>11</xdr:row>
      <xdr:rowOff>1</xdr:rowOff>
    </xdr:from>
    <xdr:to>
      <xdr:col>8</xdr:col>
      <xdr:colOff>1</xdr:colOff>
      <xdr:row>47</xdr:row>
      <xdr:rowOff>1</xdr:rowOff>
    </xdr:to>
    <xdr:graphicFrame macro="">
      <xdr:nvGraphicFramePr>
        <xdr:cNvPr id="35" name="Chart 34">
          <a:extLst>
            <a:ext uri="{FF2B5EF4-FFF2-40B4-BE49-F238E27FC236}">
              <a16:creationId xmlns:a16="http://schemas.microsoft.com/office/drawing/2014/main" id="{10495782-2B94-44BA-8DFA-4D3F568A5CA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142179</xdr:colOff>
      <xdr:row>1</xdr:row>
      <xdr:rowOff>78225</xdr:rowOff>
    </xdr:from>
    <xdr:to>
      <xdr:col>2</xdr:col>
      <xdr:colOff>294171</xdr:colOff>
      <xdr:row>2</xdr:row>
      <xdr:rowOff>226575</xdr:rowOff>
    </xdr:to>
    <xdr:pic>
      <xdr:nvPicPr>
        <xdr:cNvPr id="19" name="mainicon">
          <a:extLst>
            <a:ext uri="{FF2B5EF4-FFF2-40B4-BE49-F238E27FC236}">
              <a16:creationId xmlns:a16="http://schemas.microsoft.com/office/drawing/2014/main" id="{200677A4-AEB1-4419-8457-4FF4DDB08C4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677" r="24758"/>
        <a:stretch/>
      </xdr:blipFill>
      <xdr:spPr>
        <a:xfrm>
          <a:off x="389829" y="163950"/>
          <a:ext cx="399642" cy="396000"/>
        </a:xfrm>
        <a:prstGeom prst="rect">
          <a:avLst/>
        </a:prstGeom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</xdr:pic>
    <xdr:clientData/>
  </xdr:twoCellAnchor>
  <xdr:twoCellAnchor editAs="oneCell">
    <xdr:from>
      <xdr:col>9</xdr:col>
      <xdr:colOff>250869</xdr:colOff>
      <xdr:row>1</xdr:row>
      <xdr:rowOff>19050</xdr:rowOff>
    </xdr:from>
    <xdr:to>
      <xdr:col>11</xdr:col>
      <xdr:colOff>132819</xdr:colOff>
      <xdr:row>2</xdr:row>
      <xdr:rowOff>221400</xdr:rowOff>
    </xdr:to>
    <xdr:grpSp>
      <xdr:nvGrpSpPr>
        <xdr:cNvPr id="3" name="backtomenu">
          <a:hlinkClick xmlns:r="http://schemas.openxmlformats.org/officeDocument/2006/relationships" r:id="rId3" tooltip="Go to"/>
          <a:extLst>
            <a:ext uri="{FF2B5EF4-FFF2-40B4-BE49-F238E27FC236}">
              <a16:creationId xmlns:a16="http://schemas.microsoft.com/office/drawing/2014/main" id="{1D2FED2D-D953-4ECA-A972-0C3DA2C2B2B8}"/>
            </a:ext>
          </a:extLst>
        </xdr:cNvPr>
        <xdr:cNvGrpSpPr/>
      </xdr:nvGrpSpPr>
      <xdr:grpSpPr>
        <a:xfrm>
          <a:off x="9975894" y="104775"/>
          <a:ext cx="1044000" cy="450000"/>
          <a:chOff x="6972831" y="127063"/>
          <a:chExt cx="1044000" cy="450000"/>
        </a:xfrm>
      </xdr:grpSpPr>
      <xdr:sp macro="" textlink="">
        <xdr:nvSpPr>
          <xdr:cNvPr id="4" name="Rounded Rectangle 2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81FF69D6-C9CD-53F6-5012-844AA1AF5041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5" name="Picture 4" descr="http://swiss-delicious.com/images/1024/icons/back.png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D4AD0879-F47A-7162-3B19-462A339B2CB9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oneCellAnchor>
    <xdr:from>
      <xdr:col>7</xdr:col>
      <xdr:colOff>323850</xdr:colOff>
      <xdr:row>1</xdr:row>
      <xdr:rowOff>104775</xdr:rowOff>
    </xdr:from>
    <xdr:ext cx="1014221" cy="291600"/>
    <xdr:pic>
      <xdr:nvPicPr>
        <xdr:cNvPr id="1035" name="mpkLogo">
          <a:hlinkClick xmlns:a="http://schemas.openxmlformats.org/drawingml/2006/main" xmlns:r="http://schemas.openxmlformats.org/officeDocument/2006/relationships" r:id="rId11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10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014221" cy="2916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142179</xdr:colOff>
      <xdr:row>1</xdr:row>
      <xdr:rowOff>78225</xdr:rowOff>
    </xdr:from>
    <xdr:to>
      <xdr:col>2</xdr:col>
      <xdr:colOff>294171</xdr:colOff>
      <xdr:row>2</xdr:row>
      <xdr:rowOff>226575</xdr:rowOff>
    </xdr:to>
    <xdr:pic>
      <xdr:nvPicPr>
        <xdr:cNvPr id="16" name="mainicon">
          <a:extLst>
            <a:ext uri="{FF2B5EF4-FFF2-40B4-BE49-F238E27FC236}">
              <a16:creationId xmlns:a16="http://schemas.microsoft.com/office/drawing/2014/main" id="{31BFA26A-F997-4A59-8103-3D12E3A8F04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677" r="24758"/>
        <a:stretch/>
      </xdr:blipFill>
      <xdr:spPr>
        <a:xfrm>
          <a:off x="389829" y="163950"/>
          <a:ext cx="399642" cy="396000"/>
        </a:xfrm>
        <a:prstGeom prst="rect">
          <a:avLst/>
        </a:prstGeom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</xdr:pic>
    <xdr:clientData/>
  </xdr:twoCellAnchor>
  <xdr:twoCellAnchor editAs="oneCell">
    <xdr:from>
      <xdr:col>10</xdr:col>
      <xdr:colOff>250869</xdr:colOff>
      <xdr:row>1</xdr:row>
      <xdr:rowOff>19050</xdr:rowOff>
    </xdr:from>
    <xdr:to>
      <xdr:col>12</xdr:col>
      <xdr:colOff>132819</xdr:colOff>
      <xdr:row>2</xdr:row>
      <xdr:rowOff>221400</xdr:rowOff>
    </xdr:to>
    <xdr:grpSp>
      <xdr:nvGrpSpPr>
        <xdr:cNvPr id="3" name="backtomenu">
          <a:hlinkClick xmlns:r="http://schemas.openxmlformats.org/officeDocument/2006/relationships" r:id="rId2" tooltip="Go to"/>
          <a:extLst>
            <a:ext uri="{FF2B5EF4-FFF2-40B4-BE49-F238E27FC236}">
              <a16:creationId xmlns:a16="http://schemas.microsoft.com/office/drawing/2014/main" id="{81A0BFDD-BCEE-4D6D-B662-C097F9AAA883}"/>
            </a:ext>
          </a:extLst>
        </xdr:cNvPr>
        <xdr:cNvGrpSpPr/>
      </xdr:nvGrpSpPr>
      <xdr:grpSpPr>
        <a:xfrm>
          <a:off x="9966369" y="104775"/>
          <a:ext cx="1044000" cy="450000"/>
          <a:chOff x="6972831" y="127063"/>
          <a:chExt cx="1044000" cy="450000"/>
        </a:xfrm>
      </xdr:grpSpPr>
      <xdr:sp macro="" textlink="">
        <xdr:nvSpPr>
          <xdr:cNvPr id="4" name="Rounded Rectangle 2">
            <a:hlinkClick xmlns:r="http://schemas.openxmlformats.org/officeDocument/2006/relationships" r:id="rId2" tooltip="Go to"/>
            <a:extLst>
              <a:ext uri="{FF2B5EF4-FFF2-40B4-BE49-F238E27FC236}">
                <a16:creationId xmlns:a16="http://schemas.microsoft.com/office/drawing/2014/main" id="{6750A9AA-A06D-7C3D-9AF9-4B1D639ED7B6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5" name="Picture 4" descr="http://swiss-delicious.com/images/1024/icons/back.png">
            <a:hlinkClick xmlns:r="http://schemas.openxmlformats.org/officeDocument/2006/relationships" r:id="rId2" tooltip="Go to"/>
            <a:extLst>
              <a:ext uri="{FF2B5EF4-FFF2-40B4-BE49-F238E27FC236}">
                <a16:creationId xmlns:a16="http://schemas.microsoft.com/office/drawing/2014/main" id="{0AD080C4-A2F8-6022-D8C4-99EE48079205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oneCellAnchor>
    <xdr:from>
      <xdr:col>7</xdr:col>
      <xdr:colOff>952500</xdr:colOff>
      <xdr:row>1</xdr:row>
      <xdr:rowOff>104775</xdr:rowOff>
    </xdr:from>
    <xdr:ext cx="1014221" cy="291600"/>
    <xdr:pic>
      <xdr:nvPicPr>
        <xdr:cNvPr id="1016" name="mpkLogo">
          <a:hlinkClick xmlns:a="http://schemas.openxmlformats.org/drawingml/2006/main" xmlns:r="http://schemas.openxmlformats.org/officeDocument/2006/relationships" r:id="rId10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9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014221" cy="2916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10</xdr:row>
      <xdr:rowOff>0</xdr:rowOff>
    </xdr:from>
    <xdr:to>
      <xdr:col>15</xdr:col>
      <xdr:colOff>0</xdr:colOff>
      <xdr:row>32</xdr:row>
      <xdr:rowOff>76200</xdr:rowOff>
    </xdr:to>
    <xdr:graphicFrame macro="">
      <xdr:nvGraphicFramePr>
        <xdr:cNvPr id="34" name="compareCurrencies">
          <a:extLst>
            <a:ext uri="{FF2B5EF4-FFF2-40B4-BE49-F238E27FC236}">
              <a16:creationId xmlns:a16="http://schemas.microsoft.com/office/drawing/2014/main" id="{AC4E5547-93FE-4C33-8917-586D162D93C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142179</xdr:colOff>
      <xdr:row>1</xdr:row>
      <xdr:rowOff>78225</xdr:rowOff>
    </xdr:from>
    <xdr:to>
      <xdr:col>2</xdr:col>
      <xdr:colOff>294171</xdr:colOff>
      <xdr:row>2</xdr:row>
      <xdr:rowOff>226575</xdr:rowOff>
    </xdr:to>
    <xdr:pic>
      <xdr:nvPicPr>
        <xdr:cNvPr id="38" name="mainicon">
          <a:extLst>
            <a:ext uri="{FF2B5EF4-FFF2-40B4-BE49-F238E27FC236}">
              <a16:creationId xmlns:a16="http://schemas.microsoft.com/office/drawing/2014/main" id="{D49A9FB0-63FB-4FB1-BD63-137467EDC79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677" r="24758"/>
        <a:stretch/>
      </xdr:blipFill>
      <xdr:spPr>
        <a:xfrm>
          <a:off x="389829" y="163950"/>
          <a:ext cx="399642" cy="396000"/>
        </a:xfrm>
        <a:prstGeom prst="rect">
          <a:avLst/>
        </a:prstGeom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</xdr:pic>
    <xdr:clientData/>
  </xdr:twoCellAnchor>
  <xdr:twoCellAnchor editAs="oneCell">
    <xdr:from>
      <xdr:col>16</xdr:col>
      <xdr:colOff>250869</xdr:colOff>
      <xdr:row>1</xdr:row>
      <xdr:rowOff>19050</xdr:rowOff>
    </xdr:from>
    <xdr:to>
      <xdr:col>18</xdr:col>
      <xdr:colOff>132819</xdr:colOff>
      <xdr:row>2</xdr:row>
      <xdr:rowOff>221400</xdr:rowOff>
    </xdr:to>
    <xdr:grpSp>
      <xdr:nvGrpSpPr>
        <xdr:cNvPr id="3" name="backtomenu">
          <a:hlinkClick xmlns:r="http://schemas.openxmlformats.org/officeDocument/2006/relationships" r:id="rId3" tooltip="Go to"/>
          <a:extLst>
            <a:ext uri="{FF2B5EF4-FFF2-40B4-BE49-F238E27FC236}">
              <a16:creationId xmlns:a16="http://schemas.microsoft.com/office/drawing/2014/main" id="{40A87605-0DC4-4FC2-B595-97100A02467D}"/>
            </a:ext>
          </a:extLst>
        </xdr:cNvPr>
        <xdr:cNvGrpSpPr/>
      </xdr:nvGrpSpPr>
      <xdr:grpSpPr>
        <a:xfrm>
          <a:off x="9956844" y="104775"/>
          <a:ext cx="1044000" cy="450000"/>
          <a:chOff x="6972831" y="127063"/>
          <a:chExt cx="1044000" cy="450000"/>
        </a:xfrm>
      </xdr:grpSpPr>
      <xdr:sp macro="" textlink="">
        <xdr:nvSpPr>
          <xdr:cNvPr id="4" name="Rounded Rectangle 2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F41FCC5E-CD69-DF9F-5BAD-8E1E2C71A048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5" name="Picture 4" descr="http://swiss-delicious.com/images/1024/icons/back.png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E626EC1D-9D2A-59C2-0188-AC130F17E824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12</xdr:col>
      <xdr:colOff>815475</xdr:colOff>
      <xdr:row>1</xdr:row>
      <xdr:rowOff>114225</xdr:rowOff>
    </xdr:from>
    <xdr:to>
      <xdr:col>14</xdr:col>
      <xdr:colOff>0</xdr:colOff>
      <xdr:row>2</xdr:row>
      <xdr:rowOff>190575</xdr:rowOff>
    </xdr:to>
    <xdr:sp macro="[0]!adjustCompareCourrencies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F4956D6C-3D78-421C-B5C1-74548E8A5DCF}"/>
            </a:ext>
          </a:extLst>
        </xdr:cNvPr>
        <xdr:cNvSpPr/>
      </xdr:nvSpPr>
      <xdr:spPr>
        <a:xfrm>
          <a:off x="6663825" y="199950"/>
          <a:ext cx="1080000" cy="324000"/>
        </a:xfrm>
        <a:prstGeom prst="roundRect">
          <a:avLst/>
        </a:prstGeom>
        <a:solidFill>
          <a:srgbClr val="70AD47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marL="0" indent="0" algn="ctr"/>
          <a:r>
            <a:rPr lang="tr-TR" sz="1100" b="1">
              <a:solidFill>
                <a:schemeClr val="lt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REFRESH CHART</a:t>
          </a:r>
          <a:endParaRPr lang="en-US" sz="1100" b="1">
            <a:solidFill>
              <a:schemeClr val="lt1"/>
            </a:solidFill>
            <a:effectLst>
              <a:outerShdw blurRad="50800" dist="38100" dir="13500000" algn="br" rotWithShape="0">
                <a:prstClr val="black">
                  <a:alpha val="40000"/>
                </a:prstClr>
              </a:outerShdw>
            </a:effectLst>
            <a:latin typeface="Arial"/>
            <a:ea typeface="+mn-ea"/>
            <a:cs typeface="Arial"/>
          </a:endParaRPr>
        </a:p>
      </xdr:txBody>
    </xdr:sp>
    <xdr:clientData fPrintsWithSheet="0"/>
  </xdr:twoCellAnchor>
  <xdr:oneCellAnchor>
    <xdr:from>
      <xdr:col>14</xdr:col>
      <xdr:colOff>352425</xdr:colOff>
      <xdr:row>1</xdr:row>
      <xdr:rowOff>104775</xdr:rowOff>
    </xdr:from>
    <xdr:ext cx="1014221" cy="291600"/>
    <xdr:pic>
      <xdr:nvPicPr>
        <xdr:cNvPr id="1038" name="mpkLogo">
          <a:hlinkClick xmlns:a="http://schemas.openxmlformats.org/drawingml/2006/main" xmlns:r="http://schemas.openxmlformats.org/officeDocument/2006/relationships" r:id="rId11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10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014221" cy="2916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9</xdr:row>
      <xdr:rowOff>180974</xdr:rowOff>
    </xdr:from>
    <xdr:to>
      <xdr:col>11</xdr:col>
      <xdr:colOff>0</xdr:colOff>
      <xdr:row>32</xdr:row>
      <xdr:rowOff>190499</xdr:rowOff>
    </xdr:to>
    <xdr:graphicFrame macro="">
      <xdr:nvGraphicFramePr>
        <xdr:cNvPr id="2" name="compareSources">
          <a:extLst>
            <a:ext uri="{FF2B5EF4-FFF2-40B4-BE49-F238E27FC236}">
              <a16:creationId xmlns:a16="http://schemas.microsoft.com/office/drawing/2014/main" id="{51967074-00D5-4952-A1D7-52FACC55787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142179</xdr:colOff>
      <xdr:row>1</xdr:row>
      <xdr:rowOff>78225</xdr:rowOff>
    </xdr:from>
    <xdr:to>
      <xdr:col>2</xdr:col>
      <xdr:colOff>294171</xdr:colOff>
      <xdr:row>2</xdr:row>
      <xdr:rowOff>226575</xdr:rowOff>
    </xdr:to>
    <xdr:pic>
      <xdr:nvPicPr>
        <xdr:cNvPr id="15" name="mainicon">
          <a:extLst>
            <a:ext uri="{FF2B5EF4-FFF2-40B4-BE49-F238E27FC236}">
              <a16:creationId xmlns:a16="http://schemas.microsoft.com/office/drawing/2014/main" id="{4F54B785-D56D-4EF9-A17A-8A0A07EEAD6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677" r="24758"/>
        <a:stretch/>
      </xdr:blipFill>
      <xdr:spPr>
        <a:xfrm>
          <a:off x="389829" y="163950"/>
          <a:ext cx="399642" cy="396000"/>
        </a:xfrm>
        <a:prstGeom prst="rect">
          <a:avLst/>
        </a:prstGeom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</xdr:pic>
    <xdr:clientData/>
  </xdr:twoCellAnchor>
  <xdr:twoCellAnchor editAs="oneCell">
    <xdr:from>
      <xdr:col>12</xdr:col>
      <xdr:colOff>250869</xdr:colOff>
      <xdr:row>1</xdr:row>
      <xdr:rowOff>19050</xdr:rowOff>
    </xdr:from>
    <xdr:to>
      <xdr:col>14</xdr:col>
      <xdr:colOff>132819</xdr:colOff>
      <xdr:row>2</xdr:row>
      <xdr:rowOff>221400</xdr:rowOff>
    </xdr:to>
    <xdr:grpSp>
      <xdr:nvGrpSpPr>
        <xdr:cNvPr id="4" name="backtomenu">
          <a:hlinkClick xmlns:r="http://schemas.openxmlformats.org/officeDocument/2006/relationships" r:id="rId3" tooltip="Go to"/>
          <a:extLst>
            <a:ext uri="{FF2B5EF4-FFF2-40B4-BE49-F238E27FC236}">
              <a16:creationId xmlns:a16="http://schemas.microsoft.com/office/drawing/2014/main" id="{DBD569EC-EABA-4BFE-A5F7-C28E740F9EC7}"/>
            </a:ext>
          </a:extLst>
        </xdr:cNvPr>
        <xdr:cNvGrpSpPr/>
      </xdr:nvGrpSpPr>
      <xdr:grpSpPr>
        <a:xfrm>
          <a:off x="9956844" y="104775"/>
          <a:ext cx="1044000" cy="450000"/>
          <a:chOff x="6972831" y="127063"/>
          <a:chExt cx="1044000" cy="450000"/>
        </a:xfrm>
      </xdr:grpSpPr>
      <xdr:sp macro="" textlink="">
        <xdr:nvSpPr>
          <xdr:cNvPr id="5" name="Rounded Rectangle 2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A9BA15B1-EC71-71DE-3810-44D5FA97F65E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6" name="Picture 5" descr="http://swiss-delicious.com/images/1024/icons/back.png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D81FC931-62F0-4E01-AB03-4D028AE59626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8</xdr:col>
      <xdr:colOff>1348875</xdr:colOff>
      <xdr:row>1</xdr:row>
      <xdr:rowOff>114225</xdr:rowOff>
    </xdr:from>
    <xdr:to>
      <xdr:col>9</xdr:col>
      <xdr:colOff>514350</xdr:colOff>
      <xdr:row>2</xdr:row>
      <xdr:rowOff>190575</xdr:rowOff>
    </xdr:to>
    <xdr:sp macro="[0]!adjustCompareSources" textlink="">
      <xdr:nvSpPr>
        <xdr:cNvPr id="18" name="Rectangle: Rounded Corners 17">
          <a:extLst>
            <a:ext uri="{FF2B5EF4-FFF2-40B4-BE49-F238E27FC236}">
              <a16:creationId xmlns:a16="http://schemas.microsoft.com/office/drawing/2014/main" id="{1D024E9A-A99F-4D98-86C1-B956F42265EE}"/>
            </a:ext>
          </a:extLst>
        </xdr:cNvPr>
        <xdr:cNvSpPr/>
      </xdr:nvSpPr>
      <xdr:spPr>
        <a:xfrm>
          <a:off x="6663825" y="199950"/>
          <a:ext cx="1080000" cy="324000"/>
        </a:xfrm>
        <a:prstGeom prst="roundRect">
          <a:avLst/>
        </a:prstGeom>
        <a:solidFill>
          <a:srgbClr val="70AD47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marL="0" indent="0" algn="ctr"/>
          <a:r>
            <a:rPr lang="tr-TR" sz="1100" b="1">
              <a:solidFill>
                <a:schemeClr val="lt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REFRESH CHART</a:t>
          </a:r>
          <a:endParaRPr lang="en-US" sz="1100" b="1">
            <a:solidFill>
              <a:schemeClr val="lt1"/>
            </a:solidFill>
            <a:effectLst>
              <a:outerShdw blurRad="50800" dist="38100" dir="13500000" algn="br" rotWithShape="0">
                <a:prstClr val="black">
                  <a:alpha val="40000"/>
                </a:prstClr>
              </a:outerShdw>
            </a:effectLst>
            <a:latin typeface="Arial"/>
            <a:ea typeface="+mn-ea"/>
            <a:cs typeface="Arial"/>
          </a:endParaRPr>
        </a:p>
      </xdr:txBody>
    </xdr:sp>
    <xdr:clientData fPrintsWithSheet="0"/>
  </xdr:twoCellAnchor>
  <xdr:oneCellAnchor>
    <xdr:from>
      <xdr:col>9</xdr:col>
      <xdr:colOff>866775</xdr:colOff>
      <xdr:row>1</xdr:row>
      <xdr:rowOff>104775</xdr:rowOff>
    </xdr:from>
    <xdr:ext cx="1014221" cy="291600"/>
    <xdr:pic>
      <xdr:nvPicPr>
        <xdr:cNvPr id="1018" name="mpkLogo">
          <a:hlinkClick xmlns:a="http://schemas.openxmlformats.org/drawingml/2006/main" xmlns:r="http://schemas.openxmlformats.org/officeDocument/2006/relationships" r:id="rId11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10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014221" cy="2916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142179</xdr:colOff>
      <xdr:row>1</xdr:row>
      <xdr:rowOff>78225</xdr:rowOff>
    </xdr:from>
    <xdr:to>
      <xdr:col>1</xdr:col>
      <xdr:colOff>544996</xdr:colOff>
      <xdr:row>2</xdr:row>
      <xdr:rowOff>226575</xdr:rowOff>
    </xdr:to>
    <xdr:pic>
      <xdr:nvPicPr>
        <xdr:cNvPr id="17" name="mainicon">
          <a:extLst>
            <a:ext uri="{FF2B5EF4-FFF2-40B4-BE49-F238E27FC236}">
              <a16:creationId xmlns:a16="http://schemas.microsoft.com/office/drawing/2014/main" id="{6008C57B-FED2-4BF8-B43A-E7F6BF32BA9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677" r="24758"/>
        <a:stretch/>
      </xdr:blipFill>
      <xdr:spPr>
        <a:xfrm>
          <a:off x="389829" y="163950"/>
          <a:ext cx="399642" cy="396000"/>
        </a:xfrm>
        <a:prstGeom prst="rect">
          <a:avLst/>
        </a:prstGeom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</xdr:pic>
    <xdr:clientData/>
  </xdr:twoCellAnchor>
  <xdr:twoCellAnchor editAs="oneCell">
    <xdr:from>
      <xdr:col>41</xdr:col>
      <xdr:colOff>250869</xdr:colOff>
      <xdr:row>1</xdr:row>
      <xdr:rowOff>19050</xdr:rowOff>
    </xdr:from>
    <xdr:to>
      <xdr:col>41</xdr:col>
      <xdr:colOff>1294869</xdr:colOff>
      <xdr:row>2</xdr:row>
      <xdr:rowOff>221400</xdr:rowOff>
    </xdr:to>
    <xdr:grpSp>
      <xdr:nvGrpSpPr>
        <xdr:cNvPr id="3" name="backtomenu">
          <a:hlinkClick xmlns:r="http://schemas.openxmlformats.org/officeDocument/2006/relationships" r:id="rId2" tooltip="Go to"/>
          <a:extLst>
            <a:ext uri="{FF2B5EF4-FFF2-40B4-BE49-F238E27FC236}">
              <a16:creationId xmlns:a16="http://schemas.microsoft.com/office/drawing/2014/main" id="{DC2582FC-B15C-4034-837C-BA015ED208D3}"/>
            </a:ext>
          </a:extLst>
        </xdr:cNvPr>
        <xdr:cNvGrpSpPr/>
      </xdr:nvGrpSpPr>
      <xdr:grpSpPr>
        <a:xfrm>
          <a:off x="26606544" y="104775"/>
          <a:ext cx="1044000" cy="450000"/>
          <a:chOff x="6972831" y="127063"/>
          <a:chExt cx="1044000" cy="450000"/>
        </a:xfrm>
      </xdr:grpSpPr>
      <xdr:sp macro="" textlink="">
        <xdr:nvSpPr>
          <xdr:cNvPr id="4" name="Rounded Rectangle 2">
            <a:hlinkClick xmlns:r="http://schemas.openxmlformats.org/officeDocument/2006/relationships" r:id="rId2" tooltip="Go to"/>
            <a:extLst>
              <a:ext uri="{FF2B5EF4-FFF2-40B4-BE49-F238E27FC236}">
                <a16:creationId xmlns:a16="http://schemas.microsoft.com/office/drawing/2014/main" id="{A2B2D04F-FDE3-F741-4971-7DBF6801579F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5" name="Picture 4" descr="http://swiss-delicious.com/images/1024/icons/back.png">
            <a:hlinkClick xmlns:r="http://schemas.openxmlformats.org/officeDocument/2006/relationships" r:id="rId2" tooltip="Go to"/>
            <a:extLst>
              <a:ext uri="{FF2B5EF4-FFF2-40B4-BE49-F238E27FC236}">
                <a16:creationId xmlns:a16="http://schemas.microsoft.com/office/drawing/2014/main" id="{61ED8B69-BFC9-9885-5301-A593DFED86B9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18</xdr:col>
      <xdr:colOff>250869</xdr:colOff>
      <xdr:row>1</xdr:row>
      <xdr:rowOff>47625</xdr:rowOff>
    </xdr:from>
    <xdr:to>
      <xdr:col>19</xdr:col>
      <xdr:colOff>647169</xdr:colOff>
      <xdr:row>2</xdr:row>
      <xdr:rowOff>249975</xdr:rowOff>
    </xdr:to>
    <xdr:grpSp>
      <xdr:nvGrpSpPr>
        <xdr:cNvPr id="7" name="backtomenu">
          <a:hlinkClick xmlns:r="http://schemas.openxmlformats.org/officeDocument/2006/relationships" r:id="rId2" tooltip="Go to"/>
          <a:extLst>
            <a:ext uri="{FF2B5EF4-FFF2-40B4-BE49-F238E27FC236}">
              <a16:creationId xmlns:a16="http://schemas.microsoft.com/office/drawing/2014/main" id="{0C102D4A-15E8-4E47-9FEF-224A5B8CDBC4}"/>
            </a:ext>
          </a:extLst>
        </xdr:cNvPr>
        <xdr:cNvGrpSpPr/>
      </xdr:nvGrpSpPr>
      <xdr:grpSpPr>
        <a:xfrm>
          <a:off x="11709444" y="133350"/>
          <a:ext cx="1044000" cy="450000"/>
          <a:chOff x="6972831" y="127063"/>
          <a:chExt cx="1044000" cy="450000"/>
        </a:xfrm>
      </xdr:grpSpPr>
      <xdr:sp macro="" textlink="">
        <xdr:nvSpPr>
          <xdr:cNvPr id="8" name="Rounded Rectangle 2">
            <a:hlinkClick xmlns:r="http://schemas.openxmlformats.org/officeDocument/2006/relationships" r:id="rId2" tooltip="Go to"/>
            <a:extLst>
              <a:ext uri="{FF2B5EF4-FFF2-40B4-BE49-F238E27FC236}">
                <a16:creationId xmlns:a16="http://schemas.microsoft.com/office/drawing/2014/main" id="{3629D178-3B7E-40DF-789D-26812807F4F8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9" name="Picture 8" descr="http://swiss-delicious.com/images/1024/icons/back.png">
            <a:hlinkClick xmlns:r="http://schemas.openxmlformats.org/officeDocument/2006/relationships" r:id="rId2" tooltip="Go to"/>
            <a:extLst>
              <a:ext uri="{FF2B5EF4-FFF2-40B4-BE49-F238E27FC236}">
                <a16:creationId xmlns:a16="http://schemas.microsoft.com/office/drawing/2014/main" id="{9467A24E-C5E1-20B4-59BF-7E9C66E83A5D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142179</xdr:colOff>
      <xdr:row>1</xdr:row>
      <xdr:rowOff>78225</xdr:rowOff>
    </xdr:from>
    <xdr:to>
      <xdr:col>2</xdr:col>
      <xdr:colOff>541821</xdr:colOff>
      <xdr:row>2</xdr:row>
      <xdr:rowOff>226575</xdr:rowOff>
    </xdr:to>
    <xdr:pic>
      <xdr:nvPicPr>
        <xdr:cNvPr id="10" name="mainicon">
          <a:extLst>
            <a:ext uri="{FF2B5EF4-FFF2-40B4-BE49-F238E27FC236}">
              <a16:creationId xmlns:a16="http://schemas.microsoft.com/office/drawing/2014/main" id="{9E986FAD-2D03-47B8-852D-F05228A3B9A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677" r="24758"/>
        <a:stretch/>
      </xdr:blipFill>
      <xdr:spPr>
        <a:xfrm>
          <a:off x="389829" y="163950"/>
          <a:ext cx="399642" cy="396000"/>
        </a:xfrm>
        <a:prstGeom prst="rect">
          <a:avLst/>
        </a:prstGeom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</xdr:pic>
    <xdr:clientData/>
  </xdr:twoCellAnchor>
  <xdr:twoCellAnchor editAs="oneCell">
    <xdr:from>
      <xdr:col>19</xdr:col>
      <xdr:colOff>250870</xdr:colOff>
      <xdr:row>1</xdr:row>
      <xdr:rowOff>47625</xdr:rowOff>
    </xdr:from>
    <xdr:to>
      <xdr:col>20</xdr:col>
      <xdr:colOff>647170</xdr:colOff>
      <xdr:row>2</xdr:row>
      <xdr:rowOff>249975</xdr:rowOff>
    </xdr:to>
    <xdr:grpSp>
      <xdr:nvGrpSpPr>
        <xdr:cNvPr id="3" name="backtomenu">
          <a:hlinkClick xmlns:r="http://schemas.openxmlformats.org/officeDocument/2006/relationships" r:id="rId2" tooltip="Go to"/>
          <a:extLst>
            <a:ext uri="{FF2B5EF4-FFF2-40B4-BE49-F238E27FC236}">
              <a16:creationId xmlns:a16="http://schemas.microsoft.com/office/drawing/2014/main" id="{12BA1A08-134E-43A9-A3C3-B3FB1F35DFAF}"/>
            </a:ext>
          </a:extLst>
        </xdr:cNvPr>
        <xdr:cNvGrpSpPr/>
      </xdr:nvGrpSpPr>
      <xdr:grpSpPr>
        <a:xfrm>
          <a:off x="11709445" y="133350"/>
          <a:ext cx="1044000" cy="450000"/>
          <a:chOff x="6972831" y="127063"/>
          <a:chExt cx="1044000" cy="450000"/>
        </a:xfrm>
      </xdr:grpSpPr>
      <xdr:sp macro="" textlink="">
        <xdr:nvSpPr>
          <xdr:cNvPr id="4" name="Rounded Rectangle 2">
            <a:hlinkClick xmlns:r="http://schemas.openxmlformats.org/officeDocument/2006/relationships" r:id="rId2" tooltip="Go to"/>
            <a:extLst>
              <a:ext uri="{FF2B5EF4-FFF2-40B4-BE49-F238E27FC236}">
                <a16:creationId xmlns:a16="http://schemas.microsoft.com/office/drawing/2014/main" id="{1EAF6F40-3DE9-D954-5E0D-E1E8837E10E5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5" name="Picture 4" descr="http://swiss-delicious.com/images/1024/icons/back.png">
            <a:hlinkClick xmlns:r="http://schemas.openxmlformats.org/officeDocument/2006/relationships" r:id="rId2" tooltip="Go to"/>
            <a:extLst>
              <a:ext uri="{FF2B5EF4-FFF2-40B4-BE49-F238E27FC236}">
                <a16:creationId xmlns:a16="http://schemas.microsoft.com/office/drawing/2014/main" id="{51F0D2FE-6D61-F0E6-B509-E61C2587E393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35</xdr:col>
      <xdr:colOff>250869</xdr:colOff>
      <xdr:row>1</xdr:row>
      <xdr:rowOff>19050</xdr:rowOff>
    </xdr:from>
    <xdr:to>
      <xdr:col>42</xdr:col>
      <xdr:colOff>75669</xdr:colOff>
      <xdr:row>2</xdr:row>
      <xdr:rowOff>221400</xdr:rowOff>
    </xdr:to>
    <xdr:grpSp>
      <xdr:nvGrpSpPr>
        <xdr:cNvPr id="6" name="backtomenu">
          <a:hlinkClick xmlns:r="http://schemas.openxmlformats.org/officeDocument/2006/relationships" r:id="rId2" tooltip="Go to"/>
          <a:extLst>
            <a:ext uri="{FF2B5EF4-FFF2-40B4-BE49-F238E27FC236}">
              <a16:creationId xmlns:a16="http://schemas.microsoft.com/office/drawing/2014/main" id="{39425190-4BDF-4127-9C11-7C63CF4E3B37}"/>
            </a:ext>
          </a:extLst>
        </xdr:cNvPr>
        <xdr:cNvGrpSpPr/>
      </xdr:nvGrpSpPr>
      <xdr:grpSpPr>
        <a:xfrm>
          <a:off x="22072644" y="104775"/>
          <a:ext cx="1044000" cy="450000"/>
          <a:chOff x="6972831" y="127063"/>
          <a:chExt cx="1044000" cy="450000"/>
        </a:xfrm>
      </xdr:grpSpPr>
      <xdr:sp macro="" textlink="">
        <xdr:nvSpPr>
          <xdr:cNvPr id="7" name="Rounded Rectangle 2">
            <a:hlinkClick xmlns:r="http://schemas.openxmlformats.org/officeDocument/2006/relationships" r:id="rId2" tooltip="Go to"/>
            <a:extLst>
              <a:ext uri="{FF2B5EF4-FFF2-40B4-BE49-F238E27FC236}">
                <a16:creationId xmlns:a16="http://schemas.microsoft.com/office/drawing/2014/main" id="{B72F0A14-96B1-0CC2-9061-68F235630348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8" name="Picture 7" descr="http://swiss-delicious.com/images/1024/icons/back.png">
            <a:hlinkClick xmlns:r="http://schemas.openxmlformats.org/officeDocument/2006/relationships" r:id="rId2" tooltip="Go to"/>
            <a:extLst>
              <a:ext uri="{FF2B5EF4-FFF2-40B4-BE49-F238E27FC236}">
                <a16:creationId xmlns:a16="http://schemas.microsoft.com/office/drawing/2014/main" id="{FE0124B4-EC6E-E4CB-B80E-A15826ABEC86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142179</xdr:colOff>
      <xdr:row>1</xdr:row>
      <xdr:rowOff>78225</xdr:rowOff>
    </xdr:from>
    <xdr:to>
      <xdr:col>1</xdr:col>
      <xdr:colOff>541821</xdr:colOff>
      <xdr:row>2</xdr:row>
      <xdr:rowOff>226575</xdr:rowOff>
    </xdr:to>
    <xdr:pic>
      <xdr:nvPicPr>
        <xdr:cNvPr id="12" name="mainicon">
          <a:extLst>
            <a:ext uri="{FF2B5EF4-FFF2-40B4-BE49-F238E27FC236}">
              <a16:creationId xmlns:a16="http://schemas.microsoft.com/office/drawing/2014/main" id="{E056F190-7D94-4D75-A8FB-489A0D0C031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677" r="24758"/>
        <a:stretch/>
      </xdr:blipFill>
      <xdr:spPr>
        <a:xfrm>
          <a:off x="389829" y="163950"/>
          <a:ext cx="399642" cy="396000"/>
        </a:xfrm>
        <a:prstGeom prst="rect">
          <a:avLst/>
        </a:prstGeom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</xdr:pic>
    <xdr:clientData/>
  </xdr:twoCellAnchor>
  <xdr:twoCellAnchor editAs="oneCell">
    <xdr:from>
      <xdr:col>9</xdr:col>
      <xdr:colOff>250869</xdr:colOff>
      <xdr:row>1</xdr:row>
      <xdr:rowOff>19050</xdr:rowOff>
    </xdr:from>
    <xdr:to>
      <xdr:col>11</xdr:col>
      <xdr:colOff>132819</xdr:colOff>
      <xdr:row>2</xdr:row>
      <xdr:rowOff>221400</xdr:rowOff>
    </xdr:to>
    <xdr:grpSp>
      <xdr:nvGrpSpPr>
        <xdr:cNvPr id="3" name="backtomenu">
          <a:hlinkClick xmlns:r="http://schemas.openxmlformats.org/officeDocument/2006/relationships" r:id="rId2" tooltip="Go to"/>
          <a:extLst>
            <a:ext uri="{FF2B5EF4-FFF2-40B4-BE49-F238E27FC236}">
              <a16:creationId xmlns:a16="http://schemas.microsoft.com/office/drawing/2014/main" id="{1B4BBFCB-B902-40D5-8F53-A301FE34D502}"/>
            </a:ext>
          </a:extLst>
        </xdr:cNvPr>
        <xdr:cNvGrpSpPr/>
      </xdr:nvGrpSpPr>
      <xdr:grpSpPr>
        <a:xfrm>
          <a:off x="9956844" y="104775"/>
          <a:ext cx="1044000" cy="450000"/>
          <a:chOff x="6972831" y="127063"/>
          <a:chExt cx="1044000" cy="450000"/>
        </a:xfrm>
      </xdr:grpSpPr>
      <xdr:sp macro="" textlink="">
        <xdr:nvSpPr>
          <xdr:cNvPr id="4" name="Rounded Rectangle 2">
            <a:hlinkClick xmlns:r="http://schemas.openxmlformats.org/officeDocument/2006/relationships" r:id="rId2" tooltip="Go to"/>
            <a:extLst>
              <a:ext uri="{FF2B5EF4-FFF2-40B4-BE49-F238E27FC236}">
                <a16:creationId xmlns:a16="http://schemas.microsoft.com/office/drawing/2014/main" id="{D1A12F7A-4240-1B17-5344-698EC3F49F23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5" name="Picture 4" descr="http://swiss-delicious.com/images/1024/icons/back.png">
            <a:hlinkClick xmlns:r="http://schemas.openxmlformats.org/officeDocument/2006/relationships" r:id="rId2" tooltip="Go to"/>
            <a:extLst>
              <a:ext uri="{FF2B5EF4-FFF2-40B4-BE49-F238E27FC236}">
                <a16:creationId xmlns:a16="http://schemas.microsoft.com/office/drawing/2014/main" id="{87185A0C-75D6-08BE-DB3D-B502350389D8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oneCellAnchor>
    <xdr:from>
      <xdr:col>7</xdr:col>
      <xdr:colOff>952500</xdr:colOff>
      <xdr:row>1</xdr:row>
      <xdr:rowOff>104775</xdr:rowOff>
    </xdr:from>
    <xdr:ext cx="1014221" cy="291600"/>
    <xdr:pic>
      <xdr:nvPicPr>
        <xdr:cNvPr id="1012" name="mpkLogo">
          <a:hlinkClick xmlns:a="http://schemas.openxmlformats.org/drawingml/2006/main" xmlns:r="http://schemas.openxmlformats.org/officeDocument/2006/relationships" r:id="rId9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8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014221" cy="2916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250869</xdr:colOff>
      <xdr:row>1</xdr:row>
      <xdr:rowOff>19050</xdr:rowOff>
    </xdr:from>
    <xdr:to>
      <xdr:col>4</xdr:col>
      <xdr:colOff>113769</xdr:colOff>
      <xdr:row>2</xdr:row>
      <xdr:rowOff>221400</xdr:rowOff>
    </xdr:to>
    <xdr:grpSp>
      <xdr:nvGrpSpPr>
        <xdr:cNvPr id="2" name="backtomenu">
          <a:hlinkClick xmlns:r="http://schemas.openxmlformats.org/officeDocument/2006/relationships" r:id="rId1" tooltip="Go to"/>
          <a:extLst>
            <a:ext uri="{FF2B5EF4-FFF2-40B4-BE49-F238E27FC236}">
              <a16:creationId xmlns:a16="http://schemas.microsoft.com/office/drawing/2014/main" id="{0208E1CC-9D4F-4B54-80D8-C67F64D4B5C4}"/>
            </a:ext>
          </a:extLst>
        </xdr:cNvPr>
        <xdr:cNvGrpSpPr/>
      </xdr:nvGrpSpPr>
      <xdr:grpSpPr>
        <a:xfrm>
          <a:off x="10309269" y="104775"/>
          <a:ext cx="1044000" cy="450000"/>
          <a:chOff x="6972831" y="127063"/>
          <a:chExt cx="1044000" cy="450000"/>
        </a:xfrm>
      </xdr:grpSpPr>
      <xdr:sp macro="" textlink="">
        <xdr:nvSpPr>
          <xdr:cNvPr id="3" name="Rounded Rectangle 2">
            <a:hlinkClick xmlns:r="http://schemas.openxmlformats.org/officeDocument/2006/relationships" r:id="rId1" tooltip="Go to"/>
            <a:extLst>
              <a:ext uri="{FF2B5EF4-FFF2-40B4-BE49-F238E27FC236}">
                <a16:creationId xmlns:a16="http://schemas.microsoft.com/office/drawing/2014/main" id="{590A34E7-1E3A-EE15-167C-6C6478FA6906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4" name="Picture 3" descr="http://swiss-delicious.com/images/1024/icons/back.png">
            <a:hlinkClick xmlns:r="http://schemas.openxmlformats.org/officeDocument/2006/relationships" r:id="rId1" tooltip="Go to"/>
            <a:extLst>
              <a:ext uri="{FF2B5EF4-FFF2-40B4-BE49-F238E27FC236}">
                <a16:creationId xmlns:a16="http://schemas.microsoft.com/office/drawing/2014/main" id="{A644A436-D6A4-FC43-1007-BE569D2D9E83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A8B0614-8EF1-4977-A48D-8171763A8FB0}" name="Table1" displayName="Table1" ref="B9:AO259" totalsRowShown="0" headerRowDxfId="57" dataDxfId="56" tableBorderDxfId="55">
  <tableColumns count="40">
    <tableColumn id="1" xr3:uid="{91AADF4C-0E53-499E-A516-475E9A774235}" name="Date" dataDxfId="54"/>
    <tableColumn id="2" xr3:uid="{18F381A1-4422-4A76-A9E7-934277A5792D}" name="Algerian dinar_x000d__x000a__x000d__x000a_(DZD)" dataDxfId="53"/>
    <tableColumn id="3" xr3:uid="{FB0D63FB-3459-4293-ADDF-16E4498A272F}" name="Australian dollar_x000d__x000a__x000d__x000a_(AUD)" dataDxfId="52"/>
    <tableColumn id="4" xr3:uid="{9A49A0FC-85D1-4EFD-BC43-716A640A6ED6}" name="Botswana pula_x000d__x000a__x000d__x000a_(BWP)" dataDxfId="51"/>
    <tableColumn id="5" xr3:uid="{257B723E-6AFA-4240-A852-B4AAD490B84D}" name="Brazilian real_x000d__x000a__x000d__x000a_(BRL)" dataDxfId="50"/>
    <tableColumn id="6" xr3:uid="{234E47D4-42A5-4D45-8CF7-70951137A430}" name="Brunei dollar_x000d__x000a__x000d__x000a_(BND)" dataDxfId="49"/>
    <tableColumn id="7" xr3:uid="{C78E9090-FA29-489E-B7FD-C1121E9B5094}" name="Canadian dollar_x000d__x000a__x000d__x000a_(CAD)" dataDxfId="48"/>
    <tableColumn id="8" xr3:uid="{F28877CD-7F61-4B81-8C8B-DEA18056686A}" name="Chilean peso_x000d__x000a__x000d__x000a_(CLP)" dataDxfId="47"/>
    <tableColumn id="9" xr3:uid="{317620FD-AB08-4E20-80A4-9FD932C6C922}" name="Chinese yuan_x000d__x000a__x000d__x000a_(CNY)" dataDxfId="46"/>
    <tableColumn id="10" xr3:uid="{1BE3F0D1-AC5A-4C95-AAC7-82F2B593E575}" name="Colombian peso_x000d__x000a__x000d__x000a_(COP)" dataDxfId="45"/>
    <tableColumn id="11" xr3:uid="{C99ED2B1-6688-41E5-A76D-8C0CA7C996B7}" name="Czech koruna_x000d__x000a__x000d__x000a_(CZK)" dataDxfId="44"/>
    <tableColumn id="12" xr3:uid="{E335B163-909F-4B6F-847C-07E5A283AC39}" name="Danish krone_x000d__x000a__x000d__x000a_(DKK)" dataDxfId="43"/>
    <tableColumn id="13" xr3:uid="{934AC766-9CCC-4677-8D4D-C3308CFD57A1}" name="Euro_x000d__x000a__x000d__x000a_(EUR)" dataDxfId="42"/>
    <tableColumn id="14" xr3:uid="{2306AF9C-FBD8-4C06-A91D-51C1D558E117}" name="Indian rupee_x000d__x000a__x000d__x000a_(INR)" dataDxfId="41"/>
    <tableColumn id="15" xr3:uid="{0FD957FB-1F5D-4C5F-AE38-21230E79ED6B}" name="Israeli New Shekel_x000d__x000a__x000d__x000a_(ILS)" dataDxfId="40"/>
    <tableColumn id="16" xr3:uid="{EDFFB657-A6A1-4096-B00E-C41F39E99D5B}" name="Japanese yen_x000d__x000a__x000d__x000a_(JPY)" dataDxfId="39"/>
    <tableColumn id="17" xr3:uid="{91C9E91A-4026-4CB6-9956-462764292601}" name="Korean won_x000d__x000a__x000d__x000a_(KRW)" dataDxfId="38"/>
    <tableColumn id="18" xr3:uid="{EFF78889-3178-4ADB-856E-771C66FCA1F2}" name="Kuwaiti dinar_x000d__x000a__x000d__x000a_(KWD)" dataDxfId="37"/>
    <tableColumn id="19" xr3:uid="{9C680F18-F7FE-499B-B514-F3C409486935}" name="Malaysian ringgit_x000d__x000a__x000d__x000a_(MYR)" dataDxfId="36"/>
    <tableColumn id="20" xr3:uid="{1853F3B1-BBDD-4A45-A216-A3E3A096F049}" name="Mauritian rupee_x000d__x000a__x000d__x000a_(MUR)" dataDxfId="35"/>
    <tableColumn id="21" xr3:uid="{ECF97D2F-B749-4C6E-8679-C48752BE4F8F}" name="Mexican peso_x000d__x000a__x000d__x000a_(MXN)" dataDxfId="34"/>
    <tableColumn id="22" xr3:uid="{55BE188F-F8F2-4F4B-BDE4-6C8C4864168B}" name="New Zealand dollar_x000d__x000a__x000d__x000a_(NZD)" dataDxfId="33"/>
    <tableColumn id="23" xr3:uid="{795AE4AB-5B81-443D-8938-ECB179B19F48}" name="Norwegian krone_x000d__x000a__x000d__x000a_(NOK)" dataDxfId="32"/>
    <tableColumn id="24" xr3:uid="{12EE35DB-830A-4DAB-8507-BAE67A266B58}" name="Omani rial_x000d__x000a__x000d__x000a_(OMR)" dataDxfId="31"/>
    <tableColumn id="25" xr3:uid="{A610A704-12AE-4457-87FB-0E17429E7BE2}" name="Peruvian sol_x000d__x000a__x000d__x000a_(PEN)" dataDxfId="30"/>
    <tableColumn id="26" xr3:uid="{C211FE6D-83EE-406C-BA27-FA8635306C9F}" name="Philippine peso_x000d__x000a__x000d__x000a_(PHP)" dataDxfId="29"/>
    <tableColumn id="27" xr3:uid="{57D7E1BE-C913-48B6-B389-55ACDBE80780}" name="Polish zloty_x000d__x000a__x000d__x000a_(PLN)" dataDxfId="28"/>
    <tableColumn id="28" xr3:uid="{52407132-A232-419B-98E5-B0E53E8F8AB4}" name="Qatari riyal_x000d__x000a__x000d__x000a_(QAR)" dataDxfId="27"/>
    <tableColumn id="29" xr3:uid="{AD8C97B3-ECDC-4135-A076-9321FD348A84}" name="Russian ruble_x000d__x000a__x000d__x000a_(RUB)" dataDxfId="26"/>
    <tableColumn id="30" xr3:uid="{F58C7ECD-852F-4C1E-A002-5860488C2461}" name="Saudi Arabian riyal_x000d__x000a__x000d__x000a_(SAR)" dataDxfId="25"/>
    <tableColumn id="31" xr3:uid="{A6ACCF3F-4C1C-401C-8377-C359CD2041CB}" name="Singapore dollar_x000d__x000a__x000d__x000a_(SGD)" dataDxfId="24"/>
    <tableColumn id="32" xr3:uid="{2488935C-E480-4E1C-8DE9-2A6CFE2CA7BA}" name="South African rand_x000d__x000a__x000d__x000a_(ZAR)" dataDxfId="23"/>
    <tableColumn id="33" xr3:uid="{00B37EF0-3613-4C9A-AD72-150DF0EF3F3E}" name="Swedish krona_x000d__x000a__x000d__x000a_(SEK)" dataDxfId="22"/>
    <tableColumn id="34" xr3:uid="{638207F4-C909-43F9-A346-F779619A3864}" name="Swiss franc_x000d__x000a__x000d__x000a_(CHF)" dataDxfId="21"/>
    <tableColumn id="35" xr3:uid="{D888971D-D442-47DA-AC99-A86CF8CF8438}" name="Thai baht_x000d__x000a__x000d__x000a_(THB)" dataDxfId="20"/>
    <tableColumn id="36" xr3:uid="{0A4E97D1-0562-474F-8117-BE8AEEDFD655}" name="Trinidadian dollar_x000d__x000a__x000d__x000a_(TTD)" dataDxfId="19"/>
    <tableColumn id="37" xr3:uid="{4561A548-76E7-4750-90DE-61B064A02884}" name="U.A.E. dirham_x000d__x000a__x000d__x000a_(AED)" dataDxfId="18"/>
    <tableColumn id="38" xr3:uid="{D0D1CF44-8E65-4F07-B60D-B2DC76B6455A}" name="U.K. pound_x000d__x000a__x000d__x000a_(GBP)" dataDxfId="17"/>
    <tableColumn id="39" xr3:uid="{A47552DC-ED14-454E-B232-6A3767C82872}" name="U.S. dollar_x000d__x000a__x000d__x000a_(USD)" dataDxfId="16"/>
    <tableColumn id="40" xr3:uid="{EA7F44ED-3483-4473-BB90-7AA060EC2C4E}" name="Uruguayan peso_x000d__x000a__x000d__x000a_(UYU)" dataDxfId="15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C717A33-39EA-4A75-8F8A-2AB1FD374D28}" name="Table3" displayName="Table3" ref="E8:I140" totalsRowShown="0" headerRowDxfId="14" dataDxfId="12" headerRowBorderDxfId="13" tableBorderDxfId="11" totalsRowBorderDxfId="10">
  <tableColumns count="5">
    <tableColumn id="1" xr3:uid="{F8ED6A60-E1F7-42B0-B972-22A71A0CB136}" name="C" dataDxfId="9"/>
    <tableColumn id="2" xr3:uid="{FFE93935-EC38-4CB9-B1F4-620E53DCF249}" name="FROM" dataDxfId="8"/>
    <tableColumn id="5" xr3:uid="{F0AC6E20-8F1F-4BED-9B71-E1E6643B9DEF}" name="Column3" dataDxfId="7"/>
    <tableColumn id="3" xr3:uid="{756E3AD8-C5DA-4E8F-A2E7-83021F055246}" name="Column1" dataDxfId="6">
      <calculatedColumnFormula>C9*E9</calculatedColumnFormula>
    </tableColumn>
    <tableColumn id="4" xr3:uid="{F0864004-757B-437E-9CBC-C3792ECB4D74}" name="TO" dataDxfId="5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942DA84-E811-423A-BD8B-85960EC10704}" name="Table5" displayName="Table5" ref="B8:C140" totalsRowShown="0" headerRowDxfId="4" dataDxfId="3" tableBorderDxfId="2">
  <tableColumns count="2">
    <tableColumn id="1" xr3:uid="{360E513B-C991-47DE-B92A-CCB33BCF0E82}" name="Convert_x000a_ To" dataDxfId="1"/>
    <tableColumn id="2" xr3:uid="{F727E79F-FC40-4E75-B6B2-C69C84F23E46}" name="Exchange Rate" dataDxfId="0"/>
  </tableColumns>
  <tableStyleInfo name="Table Style 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table" Target="../tables/table3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CAD1E-C71E-45C1-81E6-CC435E00B2D0}">
  <sheetPr codeName="Sheet1">
    <pageSetUpPr fitToPage="1"/>
  </sheetPr>
  <dimension ref="B1:P48"/>
  <sheetViews>
    <sheetView showGridLines="0" showRowColHeaders="0" tabSelected="1" zoomScaleNormal="100" workbookViewId="0">
      <pane ySplit="4" topLeftCell="A5" activePane="bottomLeft" state="frozen"/>
      <selection activeCell="A5" sqref="A5"/>
      <selection pane="bottomLeft" activeCell="A5" sqref="A5"/>
    </sheetView>
  </sheetViews>
  <sheetFormatPr defaultColWidth="9.140625" defaultRowHeight="15" x14ac:dyDescent="0.25"/>
  <cols>
    <col min="1" max="2" width="3.7109375" style="94" customWidth="1"/>
    <col min="3" max="3" width="5.7109375" style="94" customWidth="1"/>
    <col min="4" max="4" width="25.7109375" style="94" customWidth="1"/>
    <col min="5" max="7" width="16.7109375" style="95" customWidth="1"/>
    <col min="8" max="8" width="25.7109375" style="95" customWidth="1"/>
    <col min="9" max="9" width="22.140625" style="94" customWidth="1"/>
    <col min="10" max="10" width="8.7109375" style="94" customWidth="1"/>
    <col min="11" max="11" width="12.5703125" style="94" customWidth="1"/>
    <col min="12" max="12" width="25.7109375" style="95" customWidth="1"/>
    <col min="13" max="13" width="12.7109375" style="95" customWidth="1"/>
    <col min="14" max="14" width="12.7109375" style="96" customWidth="1"/>
    <col min="15" max="15" width="3.7109375" style="95" customWidth="1"/>
    <col min="16" max="16" width="12.7109375" style="97" customWidth="1"/>
    <col min="17" max="17" width="12.7109375" style="94" customWidth="1"/>
    <col min="18" max="18" width="15.7109375" style="94" customWidth="1"/>
    <col min="19" max="19" width="5.7109375" style="94" customWidth="1"/>
    <col min="20" max="16384" width="9.140625" style="94"/>
  </cols>
  <sheetData>
    <row r="1" spans="2:16" s="82" customFormat="1" ht="6.75" customHeight="1" x14ac:dyDescent="0.25">
      <c r="B1" s="81"/>
      <c r="C1" s="81"/>
      <c r="E1" s="83"/>
      <c r="F1" s="83"/>
      <c r="G1" s="83"/>
    </row>
    <row r="2" spans="2:16" s="88" customFormat="1" ht="20.100000000000001" customHeight="1" x14ac:dyDescent="0.25">
      <c r="B2" s="84"/>
      <c r="C2" s="84"/>
      <c r="D2" s="84" t="s">
        <v>467</v>
      </c>
      <c r="E2" s="85"/>
      <c r="F2" s="85"/>
      <c r="G2" s="85"/>
      <c r="H2" s="85"/>
      <c r="I2" s="86"/>
      <c r="J2" s="85"/>
      <c r="K2" s="87"/>
    </row>
    <row r="3" spans="2:16" s="93" customFormat="1" ht="24" customHeight="1" x14ac:dyDescent="0.25">
      <c r="B3" s="89"/>
      <c r="C3" s="89"/>
      <c r="D3" s="89" t="s">
        <v>289</v>
      </c>
      <c r="E3" s="90"/>
      <c r="F3" s="90"/>
      <c r="G3" s="90"/>
      <c r="H3" s="90"/>
      <c r="I3" s="91"/>
      <c r="J3" s="90"/>
      <c r="K3" s="92"/>
    </row>
    <row r="4" spans="2:16" ht="3" customHeight="1" x14ac:dyDescent="0.25"/>
    <row r="5" spans="2:16" ht="3" customHeight="1" x14ac:dyDescent="0.25"/>
    <row r="6" spans="2:16" ht="9.9499999999999993" customHeight="1" x14ac:dyDescent="0.25">
      <c r="B6" s="98"/>
      <c r="C6" s="99"/>
      <c r="D6" s="99"/>
      <c r="E6" s="38"/>
      <c r="F6" s="38"/>
      <c r="G6" s="38"/>
      <c r="H6" s="38"/>
      <c r="I6" s="99"/>
      <c r="J6" s="100"/>
    </row>
    <row r="7" spans="2:16" x14ac:dyDescent="0.25">
      <c r="B7" s="101"/>
      <c r="C7" s="39"/>
      <c r="D7" s="39"/>
      <c r="E7" s="1"/>
      <c r="F7" s="1"/>
      <c r="G7" s="1"/>
      <c r="H7" s="1"/>
      <c r="I7" s="39"/>
      <c r="J7" s="102"/>
    </row>
    <row r="8" spans="2:16" x14ac:dyDescent="0.25">
      <c r="B8" s="101"/>
      <c r="C8" s="39"/>
      <c r="D8" s="39"/>
      <c r="E8" s="1"/>
      <c r="F8" s="1"/>
      <c r="G8" s="1"/>
      <c r="H8" s="1"/>
      <c r="I8" s="39"/>
      <c r="J8" s="102"/>
    </row>
    <row r="9" spans="2:16" x14ac:dyDescent="0.25">
      <c r="B9" s="101"/>
      <c r="C9" s="39"/>
      <c r="D9" s="39"/>
      <c r="E9" s="1"/>
      <c r="F9" s="1"/>
      <c r="G9" s="1"/>
      <c r="H9" s="1"/>
      <c r="I9" s="39"/>
      <c r="J9" s="102"/>
    </row>
    <row r="10" spans="2:16" x14ac:dyDescent="0.25">
      <c r="B10" s="101"/>
      <c r="C10" s="39"/>
      <c r="D10" s="1"/>
      <c r="E10" s="1"/>
      <c r="F10" s="1"/>
      <c r="G10" s="1"/>
      <c r="H10" s="39"/>
      <c r="I10" s="39"/>
      <c r="J10" s="40"/>
      <c r="K10" s="95"/>
      <c r="M10" s="96"/>
      <c r="N10" s="95"/>
      <c r="O10" s="97"/>
      <c r="P10" s="94"/>
    </row>
    <row r="11" spans="2:16" x14ac:dyDescent="0.25">
      <c r="B11" s="101"/>
      <c r="C11" s="39"/>
      <c r="D11" s="1"/>
      <c r="E11" s="1"/>
      <c r="F11" s="1"/>
      <c r="G11" s="39"/>
      <c r="H11" s="39"/>
      <c r="I11" s="39"/>
      <c r="J11" s="102"/>
      <c r="K11" s="95"/>
      <c r="M11" s="96"/>
      <c r="N11" s="95"/>
      <c r="O11" s="97"/>
      <c r="P11" s="94"/>
    </row>
    <row r="12" spans="2:16" x14ac:dyDescent="0.25">
      <c r="B12" s="101"/>
      <c r="C12" s="39"/>
      <c r="D12" s="1"/>
      <c r="E12" s="1"/>
      <c r="F12" s="1"/>
      <c r="G12" s="103"/>
      <c r="H12" s="39"/>
      <c r="I12" s="39"/>
      <c r="J12" s="104"/>
      <c r="K12" s="95"/>
      <c r="M12" s="96"/>
      <c r="N12" s="95"/>
      <c r="O12" s="97"/>
      <c r="P12" s="94"/>
    </row>
    <row r="13" spans="2:16" x14ac:dyDescent="0.25">
      <c r="B13" s="101"/>
      <c r="C13" s="39"/>
      <c r="D13" s="1"/>
      <c r="E13" s="1"/>
      <c r="F13" s="1"/>
      <c r="G13" s="105"/>
      <c r="H13" s="39"/>
      <c r="I13" s="39"/>
      <c r="J13" s="102"/>
      <c r="K13" s="95"/>
      <c r="M13" s="96"/>
      <c r="N13" s="95"/>
      <c r="O13" s="97"/>
      <c r="P13" s="94"/>
    </row>
    <row r="14" spans="2:16" x14ac:dyDescent="0.25">
      <c r="B14" s="101"/>
      <c r="C14" s="39"/>
      <c r="D14" s="1"/>
      <c r="E14" s="1"/>
      <c r="F14" s="1"/>
      <c r="G14" s="29"/>
      <c r="H14" s="39"/>
      <c r="I14" s="39"/>
      <c r="J14" s="102"/>
      <c r="K14" s="95"/>
      <c r="M14" s="96"/>
      <c r="N14" s="95"/>
      <c r="O14" s="97"/>
      <c r="P14" s="94"/>
    </row>
    <row r="15" spans="2:16" x14ac:dyDescent="0.25">
      <c r="B15" s="101"/>
      <c r="C15" s="39"/>
      <c r="D15" s="1"/>
      <c r="E15" s="1"/>
      <c r="F15" s="1"/>
      <c r="G15" s="29"/>
      <c r="H15" s="39"/>
      <c r="I15" s="39"/>
      <c r="J15" s="102"/>
      <c r="K15" s="95"/>
      <c r="M15" s="96"/>
      <c r="N15" s="95"/>
      <c r="O15" s="97"/>
      <c r="P15" s="94"/>
    </row>
    <row r="16" spans="2:16" x14ac:dyDescent="0.25">
      <c r="B16" s="101"/>
      <c r="C16" s="39"/>
      <c r="D16" s="1"/>
      <c r="E16" s="1"/>
      <c r="F16" s="1"/>
      <c r="G16" s="29"/>
      <c r="H16" s="39"/>
      <c r="I16" s="39"/>
      <c r="J16" s="102"/>
      <c r="K16" s="95"/>
      <c r="M16" s="96"/>
      <c r="N16" s="95"/>
      <c r="O16" s="97"/>
      <c r="P16" s="94"/>
    </row>
    <row r="17" spans="2:16" x14ac:dyDescent="0.25">
      <c r="B17" s="101"/>
      <c r="C17" s="39"/>
      <c r="D17" s="1"/>
      <c r="E17" s="1"/>
      <c r="F17" s="1"/>
      <c r="G17" s="29"/>
      <c r="H17" s="39"/>
      <c r="I17" s="39"/>
      <c r="J17" s="102"/>
      <c r="K17" s="95"/>
      <c r="M17" s="96"/>
      <c r="N17" s="95"/>
      <c r="O17" s="97"/>
      <c r="P17" s="94"/>
    </row>
    <row r="18" spans="2:16" x14ac:dyDescent="0.25">
      <c r="B18" s="101"/>
      <c r="C18" s="39"/>
      <c r="D18" s="1"/>
      <c r="E18" s="1"/>
      <c r="F18" s="1"/>
      <c r="G18" s="29"/>
      <c r="H18" s="39"/>
      <c r="I18" s="39"/>
      <c r="J18" s="102"/>
      <c r="K18" s="95"/>
      <c r="M18" s="96"/>
      <c r="N18" s="95"/>
      <c r="O18" s="97"/>
      <c r="P18" s="94"/>
    </row>
    <row r="19" spans="2:16" x14ac:dyDescent="0.25">
      <c r="B19" s="101"/>
      <c r="C19" s="39"/>
      <c r="D19" s="1"/>
      <c r="E19" s="1"/>
      <c r="F19" s="1"/>
      <c r="G19" s="29"/>
      <c r="H19" s="39"/>
      <c r="I19" s="39"/>
      <c r="J19" s="102"/>
      <c r="K19" s="95"/>
      <c r="M19" s="96"/>
      <c r="N19" s="95"/>
      <c r="O19" s="97"/>
      <c r="P19" s="94"/>
    </row>
    <row r="20" spans="2:16" x14ac:dyDescent="0.25">
      <c r="B20" s="101"/>
      <c r="C20" s="39"/>
      <c r="D20" s="1"/>
      <c r="E20" s="1"/>
      <c r="F20" s="1"/>
      <c r="G20" s="29"/>
      <c r="H20" s="39"/>
      <c r="I20" s="39"/>
      <c r="J20" s="102"/>
      <c r="K20" s="95"/>
      <c r="M20" s="96"/>
      <c r="N20" s="95"/>
      <c r="O20" s="97"/>
      <c r="P20" s="94"/>
    </row>
    <row r="21" spans="2:16" x14ac:dyDescent="0.25">
      <c r="B21" s="101"/>
      <c r="C21" s="39"/>
      <c r="D21" s="1"/>
      <c r="E21" s="1"/>
      <c r="F21" s="1"/>
      <c r="G21" s="29"/>
      <c r="H21" s="39"/>
      <c r="I21" s="39"/>
      <c r="J21" s="102"/>
      <c r="K21" s="95"/>
      <c r="M21" s="96"/>
      <c r="N21" s="95"/>
      <c r="O21" s="97"/>
      <c r="P21" s="94"/>
    </row>
    <row r="22" spans="2:16" x14ac:dyDescent="0.25">
      <c r="B22" s="101"/>
      <c r="C22" s="39"/>
      <c r="D22" s="1"/>
      <c r="E22" s="1"/>
      <c r="F22" s="1"/>
      <c r="G22" s="29"/>
      <c r="H22" s="39"/>
      <c r="I22" s="39"/>
      <c r="J22" s="102"/>
      <c r="K22" s="95"/>
      <c r="M22" s="96"/>
      <c r="N22" s="95"/>
      <c r="O22" s="97"/>
      <c r="P22" s="94"/>
    </row>
    <row r="23" spans="2:16" x14ac:dyDescent="0.25">
      <c r="B23" s="101"/>
      <c r="C23" s="39"/>
      <c r="D23" s="39"/>
      <c r="E23" s="1"/>
      <c r="F23" s="1"/>
      <c r="G23" s="1"/>
      <c r="H23" s="1"/>
      <c r="I23" s="39"/>
      <c r="J23" s="102"/>
      <c r="K23" s="95"/>
      <c r="M23" s="96"/>
      <c r="N23" s="95"/>
      <c r="O23" s="97"/>
      <c r="P23" s="94"/>
    </row>
    <row r="24" spans="2:16" ht="15" customHeight="1" x14ac:dyDescent="0.25">
      <c r="B24" s="101"/>
      <c r="C24" s="39"/>
      <c r="D24" s="39"/>
      <c r="E24" s="1"/>
      <c r="F24" s="1"/>
      <c r="G24" s="1"/>
      <c r="H24" s="1"/>
      <c r="I24" s="39"/>
      <c r="J24" s="102"/>
      <c r="K24" s="95"/>
      <c r="M24" s="96"/>
      <c r="N24" s="95"/>
      <c r="O24" s="97"/>
      <c r="P24" s="94"/>
    </row>
    <row r="25" spans="2:16" ht="24.95" customHeight="1" x14ac:dyDescent="0.25">
      <c r="B25" s="101"/>
      <c r="C25" s="39"/>
      <c r="D25" s="106" t="s">
        <v>259</v>
      </c>
      <c r="E25" s="106" t="s">
        <v>260</v>
      </c>
      <c r="F25" s="106" t="s">
        <v>261</v>
      </c>
      <c r="G25" s="106" t="s">
        <v>268</v>
      </c>
      <c r="H25" s="106" t="s">
        <v>283</v>
      </c>
      <c r="I25" s="106" t="s">
        <v>312</v>
      </c>
      <c r="J25" s="102"/>
      <c r="K25" s="95"/>
      <c r="M25" s="96"/>
      <c r="N25" s="95"/>
      <c r="O25" s="97"/>
      <c r="P25" s="94"/>
    </row>
    <row r="26" spans="2:16" ht="20.100000000000001" customHeight="1" x14ac:dyDescent="0.25">
      <c r="B26" s="101"/>
      <c r="C26" s="39"/>
      <c r="D26" s="209" t="s">
        <v>290</v>
      </c>
      <c r="E26" s="210" t="str">
        <f ca="1">IFERROR(IF(MATCH(TODAY(),IMFYear!$B$9:$B$259,0)&gt;0,"Yes","No"),"No")</f>
        <v>No</v>
      </c>
      <c r="F26" s="211" t="s">
        <v>264</v>
      </c>
      <c r="G26" s="179" t="s">
        <v>0</v>
      </c>
      <c r="H26" s="212">
        <f>IMFupdate</f>
        <v>44956</v>
      </c>
      <c r="I26" s="213" t="s">
        <v>315</v>
      </c>
      <c r="J26" s="102"/>
      <c r="K26" s="95"/>
      <c r="M26" s="96"/>
      <c r="N26" s="95"/>
      <c r="O26" s="97"/>
      <c r="P26" s="94"/>
    </row>
    <row r="27" spans="2:16" ht="20.100000000000001" customHeight="1" x14ac:dyDescent="0.25">
      <c r="B27" s="101"/>
      <c r="C27" s="39"/>
      <c r="D27" s="209" t="s">
        <v>263</v>
      </c>
      <c r="E27" s="210" t="str">
        <f ca="1">IFERROR(IF(MATCH(TODAY(),ECB90Days!$C$8:$C$98,0),"Yes","No"),"No")</f>
        <v>No</v>
      </c>
      <c r="F27" s="211" t="s">
        <v>264</v>
      </c>
      <c r="G27" s="179" t="s">
        <v>0</v>
      </c>
      <c r="H27" s="212">
        <f>ECB90DaysUpdate</f>
        <v>44956</v>
      </c>
      <c r="I27" s="213" t="s">
        <v>315</v>
      </c>
      <c r="J27" s="102"/>
      <c r="K27" s="95"/>
      <c r="M27" s="96"/>
      <c r="N27" s="95"/>
      <c r="O27" s="97"/>
      <c r="P27" s="94"/>
    </row>
    <row r="28" spans="2:16" ht="20.100000000000001" customHeight="1" x14ac:dyDescent="0.25">
      <c r="B28" s="101"/>
      <c r="C28" s="39"/>
      <c r="D28" s="209" t="s">
        <v>262</v>
      </c>
      <c r="E28" s="210" t="str">
        <f ca="1">IF(DailyCurrencyRates!C6&lt;TODAY(),"Not updated","Yes")</f>
        <v>Not updated</v>
      </c>
      <c r="F28" s="211" t="s">
        <v>266</v>
      </c>
      <c r="G28" s="179" t="s">
        <v>0</v>
      </c>
      <c r="H28" s="212">
        <f>EXupdate</f>
        <v>44957</v>
      </c>
      <c r="I28" s="213" t="s">
        <v>315</v>
      </c>
      <c r="J28" s="102"/>
      <c r="K28" s="95"/>
      <c r="M28" s="96"/>
      <c r="N28" s="95"/>
      <c r="O28" s="97"/>
      <c r="P28" s="94"/>
    </row>
    <row r="29" spans="2:16" ht="9.9499999999999993" customHeight="1" x14ac:dyDescent="0.25">
      <c r="B29" s="107"/>
      <c r="C29" s="108"/>
      <c r="D29" s="108"/>
      <c r="E29" s="109"/>
      <c r="F29" s="109"/>
      <c r="G29" s="109"/>
      <c r="H29" s="109"/>
      <c r="I29" s="108"/>
      <c r="J29" s="110"/>
    </row>
    <row r="30" spans="2:16" s="111" customFormat="1" ht="7.35" customHeight="1" x14ac:dyDescent="0.25"/>
    <row r="31" spans="2:16" ht="23.1" customHeight="1" x14ac:dyDescent="0.25">
      <c r="B31" s="112"/>
      <c r="C31" s="113"/>
      <c r="D31" s="113"/>
      <c r="E31" s="114"/>
      <c r="F31" s="114"/>
      <c r="G31" s="113"/>
      <c r="H31" s="113"/>
      <c r="I31" s="113"/>
      <c r="J31" s="115"/>
      <c r="L31" s="94"/>
      <c r="M31" s="94"/>
      <c r="N31" s="94"/>
      <c r="O31" s="94"/>
      <c r="P31" s="94"/>
    </row>
    <row r="34" spans="2:16" x14ac:dyDescent="0.25">
      <c r="B34" s="116"/>
      <c r="C34" s="116"/>
      <c r="D34" s="117"/>
      <c r="E34" s="94"/>
    </row>
    <row r="35" spans="2:16" x14ac:dyDescent="0.25">
      <c r="B35" s="116"/>
      <c r="C35" s="116"/>
      <c r="E35" s="94"/>
      <c r="F35" s="94"/>
      <c r="L35" s="94"/>
      <c r="M35" s="94"/>
      <c r="N35" s="94"/>
      <c r="O35" s="94"/>
      <c r="P35" s="94"/>
    </row>
    <row r="36" spans="2:16" x14ac:dyDescent="0.25">
      <c r="E36" s="94"/>
      <c r="F36" s="94"/>
      <c r="L36" s="94"/>
      <c r="M36" s="94"/>
      <c r="N36" s="94"/>
      <c r="O36" s="94"/>
      <c r="P36" s="94"/>
    </row>
    <row r="37" spans="2:16" x14ac:dyDescent="0.25">
      <c r="E37" s="94"/>
      <c r="F37" s="94"/>
      <c r="L37" s="94"/>
      <c r="M37" s="94"/>
      <c r="N37" s="94"/>
      <c r="O37" s="94"/>
      <c r="P37" s="94"/>
    </row>
    <row r="38" spans="2:16" x14ac:dyDescent="0.25">
      <c r="E38" s="94"/>
      <c r="F38" s="94"/>
    </row>
    <row r="39" spans="2:16" x14ac:dyDescent="0.25">
      <c r="E39" s="94"/>
      <c r="F39" s="94"/>
      <c r="L39" s="94"/>
      <c r="M39" s="94"/>
    </row>
    <row r="40" spans="2:16" x14ac:dyDescent="0.25">
      <c r="E40" s="94"/>
      <c r="F40" s="94"/>
      <c r="L40" s="94"/>
      <c r="M40" s="94"/>
    </row>
    <row r="41" spans="2:16" x14ac:dyDescent="0.25">
      <c r="E41" s="94"/>
      <c r="F41" s="94"/>
    </row>
    <row r="42" spans="2:16" x14ac:dyDescent="0.25">
      <c r="E42" s="94"/>
      <c r="F42" s="94"/>
    </row>
    <row r="43" spans="2:16" x14ac:dyDescent="0.25">
      <c r="E43" s="94"/>
      <c r="F43" s="94"/>
    </row>
    <row r="44" spans="2:16" x14ac:dyDescent="0.25">
      <c r="E44" s="94"/>
      <c r="F44" s="94"/>
    </row>
    <row r="45" spans="2:16" x14ac:dyDescent="0.25">
      <c r="F45" s="96"/>
    </row>
    <row r="46" spans="2:16" x14ac:dyDescent="0.25">
      <c r="F46" s="96"/>
    </row>
    <row r="47" spans="2:16" x14ac:dyDescent="0.25">
      <c r="F47" s="96"/>
    </row>
    <row r="48" spans="2:16" x14ac:dyDescent="0.25">
      <c r="F48" s="96"/>
    </row>
  </sheetData>
  <sheetProtection algorithmName="SHA-512" hashValue="xWtGbEnsWmJiYZ77jFsPg2/u9xCGlT7tDY6rwHK29bYlJDoF64NSm2OAt36s2XnHRi7IbHeZhknWajHSuwe7Yg==" saltValue="9suDgSZx8KQSHf95hVLlVQ==" spinCount="100000" sheet="1" objects="1" scenarios="1"/>
  <printOptions horizontalCentered="1"/>
  <pageMargins left="0.31496062992125984" right="0.31496062992125984" top="0.31496062992125984" bottom="0.31496062992125984" header="0.31496062992125984" footer="0.31496062992125984"/>
  <pageSetup scale="93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3">
        <x14:dataValidation type="list" allowBlank="1" showInputMessage="1" showErrorMessage="1" xr:uid="{BEDA9BC3-22E9-4B44-B3C4-4F77D6D9554C}">
          <x14:formula1>
            <xm:f>Calc!$AR$6:$AR$132</xm:f>
          </x14:formula1>
          <xm:sqref>G28</xm:sqref>
        </x14:dataValidation>
        <x14:dataValidation type="list" allowBlank="1" showInputMessage="1" showErrorMessage="1" xr:uid="{6E020043-BFF9-4DC4-BC76-87A6D272C67D}">
          <x14:formula1>
            <xm:f>Calc!$AQ$6:$AQ$38</xm:f>
          </x14:formula1>
          <xm:sqref>G27</xm:sqref>
        </x14:dataValidation>
        <x14:dataValidation type="list" allowBlank="1" showInputMessage="1" showErrorMessage="1" xr:uid="{897DA707-4AA8-4C4F-9D0A-9D6C0F877CB3}">
          <x14:formula1>
            <xm:f>Calc!$AP$6:$AP$44</xm:f>
          </x14:formula1>
          <xm:sqref>G26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E3FF8-1C7E-449F-9D6D-768D6C7415A8}">
  <sheetPr codeName="Sheet3">
    <pageSetUpPr fitToPage="1"/>
  </sheetPr>
  <dimension ref="B1:J51"/>
  <sheetViews>
    <sheetView showGridLines="0" showRowColHeaders="0" zoomScaleNormal="100" workbookViewId="0">
      <pane ySplit="10" topLeftCell="A11" activePane="bottomLeft" state="frozen"/>
      <selection pane="bottomLeft" activeCell="A11" sqref="A11"/>
    </sheetView>
  </sheetViews>
  <sheetFormatPr defaultColWidth="9.140625" defaultRowHeight="15" outlineLevelRow="1" x14ac:dyDescent="0.25"/>
  <cols>
    <col min="1" max="2" width="3.7109375" style="120" customWidth="1"/>
    <col min="3" max="5" width="15.7109375" style="120" customWidth="1"/>
    <col min="6" max="6" width="25.28515625" style="120" customWidth="1"/>
    <col min="7" max="7" width="37" style="120" customWidth="1"/>
    <col min="8" max="8" width="25.28515625" style="120" customWidth="1"/>
    <col min="9" max="9" width="3.7109375" style="120" customWidth="1"/>
    <col min="10" max="11" width="8.7109375" style="120" customWidth="1"/>
    <col min="12" max="15" width="9.140625" style="120"/>
    <col min="16" max="17" width="18.28515625" style="120" bestFit="1" customWidth="1"/>
    <col min="18" max="18" width="24.7109375" style="120" bestFit="1" customWidth="1"/>
    <col min="19" max="16384" width="9.140625" style="120"/>
  </cols>
  <sheetData>
    <row r="1" spans="2:10" s="82" customFormat="1" ht="6.75" customHeight="1" x14ac:dyDescent="0.25">
      <c r="B1" s="81"/>
      <c r="E1" s="83"/>
      <c r="F1" s="83"/>
    </row>
    <row r="2" spans="2:10" s="88" customFormat="1" ht="20.100000000000001" customHeight="1" x14ac:dyDescent="0.25">
      <c r="B2" s="84"/>
      <c r="C2" s="118" t="s">
        <v>467</v>
      </c>
      <c r="D2" s="85"/>
      <c r="E2" s="85"/>
      <c r="F2" s="85"/>
      <c r="G2" s="85"/>
      <c r="H2" s="86"/>
      <c r="I2" s="85"/>
      <c r="J2" s="87"/>
    </row>
    <row r="3" spans="2:10" s="93" customFormat="1" ht="24" customHeight="1" x14ac:dyDescent="0.25">
      <c r="B3" s="89"/>
      <c r="C3" s="119" t="s">
        <v>293</v>
      </c>
      <c r="D3" s="90"/>
      <c r="E3" s="90"/>
      <c r="F3" s="90"/>
      <c r="G3" s="90"/>
      <c r="H3" s="91"/>
      <c r="I3" s="90"/>
      <c r="J3" s="92"/>
    </row>
    <row r="4" spans="2:10" ht="3" customHeight="1" x14ac:dyDescent="0.25"/>
    <row r="5" spans="2:10" ht="3" customHeight="1" x14ac:dyDescent="0.25"/>
    <row r="6" spans="2:10" x14ac:dyDescent="0.25">
      <c r="B6" s="121"/>
      <c r="C6" s="122"/>
      <c r="D6" s="122"/>
      <c r="E6" s="122"/>
      <c r="F6" s="122"/>
      <c r="G6" s="122"/>
      <c r="H6" s="122"/>
      <c r="I6" s="35"/>
    </row>
    <row r="7" spans="2:10" ht="20.100000000000001" customHeight="1" x14ac:dyDescent="0.25">
      <c r="B7" s="123"/>
      <c r="C7" s="250" t="s">
        <v>273</v>
      </c>
      <c r="D7" s="251"/>
      <c r="E7"/>
      <c r="F7"/>
      <c r="G7" s="124" t="s">
        <v>308</v>
      </c>
      <c r="H7"/>
      <c r="I7" s="36"/>
    </row>
    <row r="8" spans="2:10" ht="20.100000000000001" customHeight="1" x14ac:dyDescent="0.25">
      <c r="B8" s="123"/>
      <c r="C8" s="125" t="s">
        <v>272</v>
      </c>
      <c r="D8" s="76" t="s">
        <v>1</v>
      </c>
      <c r="E8"/>
      <c r="F8"/>
      <c r="G8" s="75" t="s">
        <v>307</v>
      </c>
      <c r="H8"/>
      <c r="I8" s="36"/>
    </row>
    <row r="9" spans="2:10" x14ac:dyDescent="0.25">
      <c r="B9" s="123"/>
      <c r="C9"/>
      <c r="D9"/>
      <c r="E9" s="1"/>
      <c r="F9"/>
      <c r="G9"/>
      <c r="H9"/>
      <c r="I9" s="36"/>
    </row>
    <row r="10" spans="2:10" ht="20.100000000000001" customHeight="1" x14ac:dyDescent="0.25">
      <c r="B10" s="123"/>
      <c r="C10" s="125" t="s">
        <v>271</v>
      </c>
      <c r="D10" s="125" t="s">
        <v>265</v>
      </c>
      <c r="E10" s="41" t="str">
        <f>"IN " &amp;exchangeTo</f>
        <v>IN EUR</v>
      </c>
      <c r="F10"/>
      <c r="G10"/>
      <c r="H10"/>
      <c r="I10" s="36"/>
    </row>
    <row r="11" spans="2:10" x14ac:dyDescent="0.25">
      <c r="B11" s="123"/>
      <c r="C11" s="77">
        <v>2500</v>
      </c>
      <c r="D11" s="77" t="s">
        <v>6</v>
      </c>
      <c r="E11" s="214">
        <f t="array" ref="E11">IFERROR(IF(OR(LEN(exchangeTo)=0,LEN(D11)=0),"",C11* IFERROR((1/INDEX(DailyCurrencyRates!$C$9:$C$140,MATCH(CountTotal!D11&amp;"USD",DailyCurrencyRates!$I$9:$I$140&amp;DailyCurrencyRates!$F$9:$F$140,0),1))*INDEX(DailyCurrencyRates!$C$9:$C$140,MATCH("USD"&amp;exchangeTo,DailyCurrencyRates!$F$9:$F$140&amp;DailyCurrencyRates!$I$9:$I$140,0),1),"")),"")</f>
        <v>294.01034291851954</v>
      </c>
      <c r="F11"/>
      <c r="G11"/>
      <c r="H11"/>
      <c r="I11" s="36"/>
    </row>
    <row r="12" spans="2:10" x14ac:dyDescent="0.25">
      <c r="B12" s="123"/>
      <c r="C12" s="77">
        <v>350</v>
      </c>
      <c r="D12" s="77" t="s">
        <v>1</v>
      </c>
      <c r="E12" s="214">
        <f t="array" ref="E12">IFERROR(IF(OR(LEN(exchangeTo)=0,LEN(D12)=0),"",C12* IFERROR((1/INDEX(DailyCurrencyRates!$C$9:$C$140,MATCH(CountTotal!D12&amp;"USD",DailyCurrencyRates!$I$9:$I$140&amp;DailyCurrencyRates!$F$9:$F$140,0),1))*INDEX(DailyCurrencyRates!$C$9:$C$140,MATCH("USD"&amp;exchangeTo,DailyCurrencyRates!$F$9:$F$140&amp;DailyCurrencyRates!$I$9:$I$140,0),1),"")),"")</f>
        <v>349.99999999999994</v>
      </c>
      <c r="F12"/>
      <c r="G12"/>
      <c r="H12"/>
      <c r="I12" s="36"/>
    </row>
    <row r="13" spans="2:10" x14ac:dyDescent="0.25">
      <c r="B13" s="123"/>
      <c r="C13" s="77">
        <v>120</v>
      </c>
      <c r="D13" s="77" t="s">
        <v>4</v>
      </c>
      <c r="E13" s="214">
        <f t="array" ref="E13">IFERROR(IF(OR(LEN(exchangeTo)=0,LEN(D13)=0),"",C13* IFERROR((1/INDEX(DailyCurrencyRates!$C$9:$C$140,MATCH(CountTotal!D13&amp;"USD",DailyCurrencyRates!$I$9:$I$140&amp;DailyCurrencyRates!$F$9:$F$140,0),1))*INDEX(DailyCurrencyRates!$C$9:$C$140,MATCH("USD"&amp;exchangeTo,DailyCurrencyRates!$F$9:$F$140&amp;DailyCurrencyRates!$I$9:$I$140,0),1),"")),"")</f>
        <v>119.57328606478529</v>
      </c>
      <c r="F13"/>
      <c r="G13"/>
      <c r="H13" s="126"/>
      <c r="I13" s="127"/>
    </row>
    <row r="14" spans="2:10" x14ac:dyDescent="0.25">
      <c r="B14" s="123"/>
      <c r="C14" s="77"/>
      <c r="D14" s="77"/>
      <c r="E14" s="214" t="str">
        <f t="array" ref="E14">IFERROR(IF(OR(LEN(exchangeTo)=0,LEN(D14)=0),"",C14* IFERROR((1/INDEX(DailyCurrencyRates!$C$9:$C$140,MATCH(CountTotal!D14&amp;"USD",DailyCurrencyRates!$I$9:$I$140&amp;DailyCurrencyRates!$F$9:$F$140,0),1))*INDEX(DailyCurrencyRates!$C$9:$C$140,MATCH("USD"&amp;exchangeTo,DailyCurrencyRates!$F$9:$F$140&amp;DailyCurrencyRates!$I$9:$I$140,0),1),"")),"")</f>
        <v/>
      </c>
      <c r="F14"/>
      <c r="G14"/>
      <c r="H14" s="126"/>
      <c r="I14" s="127"/>
    </row>
    <row r="15" spans="2:10" x14ac:dyDescent="0.25">
      <c r="B15" s="123"/>
      <c r="C15" s="218"/>
      <c r="D15" s="219"/>
      <c r="E15" s="220"/>
      <c r="F15"/>
      <c r="G15"/>
      <c r="H15" s="126"/>
      <c r="I15" s="127"/>
    </row>
    <row r="16" spans="2:10" x14ac:dyDescent="0.25">
      <c r="B16" s="123"/>
      <c r="C16" s="218"/>
      <c r="D16" s="219"/>
      <c r="E16" s="220"/>
      <c r="F16"/>
      <c r="G16"/>
      <c r="H16" s="126"/>
      <c r="I16" s="127"/>
    </row>
    <row r="17" spans="2:9" x14ac:dyDescent="0.25">
      <c r="B17" s="123"/>
      <c r="C17" s="218"/>
      <c r="D17" s="219"/>
      <c r="E17" s="220"/>
      <c r="F17"/>
      <c r="G17"/>
      <c r="H17" s="126"/>
      <c r="I17" s="127"/>
    </row>
    <row r="18" spans="2:9" x14ac:dyDescent="0.25">
      <c r="B18" s="123"/>
      <c r="C18" s="218"/>
      <c r="D18" s="219"/>
      <c r="E18" s="220"/>
      <c r="F18"/>
      <c r="G18"/>
      <c r="H18" s="126"/>
      <c r="I18" s="127"/>
    </row>
    <row r="19" spans="2:9" x14ac:dyDescent="0.25">
      <c r="B19" s="123"/>
      <c r="C19" s="218"/>
      <c r="D19" s="219"/>
      <c r="E19" s="220"/>
      <c r="F19"/>
      <c r="G19"/>
      <c r="H19" s="126"/>
      <c r="I19" s="127"/>
    </row>
    <row r="20" spans="2:9" x14ac:dyDescent="0.25">
      <c r="B20" s="123"/>
      <c r="C20" s="218"/>
      <c r="D20" s="219"/>
      <c r="E20" s="220"/>
      <c r="F20"/>
      <c r="G20"/>
      <c r="H20" s="126"/>
      <c r="I20" s="127"/>
    </row>
    <row r="21" spans="2:9" x14ac:dyDescent="0.25">
      <c r="B21" s="123"/>
      <c r="C21" s="218"/>
      <c r="D21" s="219"/>
      <c r="E21" s="220"/>
      <c r="F21"/>
      <c r="G21"/>
      <c r="H21" s="126"/>
      <c r="I21" s="127"/>
    </row>
    <row r="22" spans="2:9" x14ac:dyDescent="0.25">
      <c r="B22" s="123"/>
      <c r="C22" s="218"/>
      <c r="D22" s="219"/>
      <c r="E22" s="220"/>
      <c r="F22"/>
      <c r="G22"/>
      <c r="H22" s="126"/>
      <c r="I22" s="127"/>
    </row>
    <row r="23" spans="2:9" x14ac:dyDescent="0.25">
      <c r="B23" s="123"/>
      <c r="C23" s="218"/>
      <c r="D23" s="219"/>
      <c r="E23" s="220"/>
      <c r="F23"/>
      <c r="G23"/>
      <c r="H23" s="128"/>
      <c r="I23" s="36"/>
    </row>
    <row r="24" spans="2:9" x14ac:dyDescent="0.25">
      <c r="B24" s="123"/>
      <c r="C24" s="218"/>
      <c r="D24" s="219"/>
      <c r="E24" s="220"/>
      <c r="F24"/>
      <c r="G24"/>
      <c r="H24"/>
      <c r="I24" s="36"/>
    </row>
    <row r="25" spans="2:9" x14ac:dyDescent="0.25">
      <c r="B25" s="123"/>
      <c r="C25" s="218"/>
      <c r="D25" s="219"/>
      <c r="E25" s="220"/>
      <c r="F25"/>
      <c r="G25"/>
      <c r="H25"/>
      <c r="I25" s="36"/>
    </row>
    <row r="26" spans="2:9" hidden="1" outlineLevel="1" x14ac:dyDescent="0.25">
      <c r="B26" s="123"/>
      <c r="C26" s="218"/>
      <c r="D26" s="219"/>
      <c r="E26" s="220"/>
      <c r="F26"/>
      <c r="G26"/>
      <c r="H26"/>
      <c r="I26" s="36"/>
    </row>
    <row r="27" spans="2:9" hidden="1" outlineLevel="1" x14ac:dyDescent="0.25">
      <c r="B27" s="123"/>
      <c r="C27" s="218"/>
      <c r="D27" s="219"/>
      <c r="E27" s="220"/>
      <c r="F27"/>
      <c r="G27"/>
      <c r="H27"/>
      <c r="I27" s="36"/>
    </row>
    <row r="28" spans="2:9" hidden="1" outlineLevel="1" x14ac:dyDescent="0.25">
      <c r="B28" s="123"/>
      <c r="C28" s="218"/>
      <c r="D28" s="219"/>
      <c r="E28" s="220"/>
      <c r="F28"/>
      <c r="G28"/>
      <c r="H28"/>
      <c r="I28" s="36"/>
    </row>
    <row r="29" spans="2:9" hidden="1" outlineLevel="1" x14ac:dyDescent="0.25">
      <c r="B29" s="123"/>
      <c r="C29" s="218"/>
      <c r="D29" s="219"/>
      <c r="E29" s="220"/>
      <c r="F29"/>
      <c r="G29"/>
      <c r="H29"/>
      <c r="I29" s="36"/>
    </row>
    <row r="30" spans="2:9" hidden="1" outlineLevel="1" x14ac:dyDescent="0.25">
      <c r="B30" s="123"/>
      <c r="C30" s="218"/>
      <c r="D30" s="219"/>
      <c r="E30" s="220"/>
      <c r="F30"/>
      <c r="G30"/>
      <c r="H30"/>
      <c r="I30" s="36"/>
    </row>
    <row r="31" spans="2:9" hidden="1" outlineLevel="1" x14ac:dyDescent="0.25">
      <c r="B31" s="123"/>
      <c r="C31" s="218"/>
      <c r="D31" s="219"/>
      <c r="E31" s="220"/>
      <c r="F31"/>
      <c r="G31"/>
      <c r="H31"/>
      <c r="I31" s="36"/>
    </row>
    <row r="32" spans="2:9" hidden="1" outlineLevel="1" x14ac:dyDescent="0.25">
      <c r="B32" s="123"/>
      <c r="C32" s="218"/>
      <c r="D32" s="219"/>
      <c r="E32" s="220"/>
      <c r="F32"/>
      <c r="G32"/>
      <c r="H32"/>
      <c r="I32" s="36"/>
    </row>
    <row r="33" spans="2:9" hidden="1" outlineLevel="1" x14ac:dyDescent="0.25">
      <c r="B33" s="123"/>
      <c r="C33" s="218"/>
      <c r="D33" s="219"/>
      <c r="E33" s="220"/>
      <c r="F33"/>
      <c r="G33"/>
      <c r="H33"/>
      <c r="I33" s="36"/>
    </row>
    <row r="34" spans="2:9" hidden="1" outlineLevel="1" x14ac:dyDescent="0.25">
      <c r="B34" s="123"/>
      <c r="C34" s="218"/>
      <c r="D34" s="219"/>
      <c r="E34" s="220"/>
      <c r="F34"/>
      <c r="G34"/>
      <c r="H34"/>
      <c r="I34" s="36"/>
    </row>
    <row r="35" spans="2:9" hidden="1" outlineLevel="1" x14ac:dyDescent="0.25">
      <c r="B35" s="123"/>
      <c r="C35" s="218"/>
      <c r="D35" s="219"/>
      <c r="E35" s="220"/>
      <c r="F35"/>
      <c r="G35"/>
      <c r="H35"/>
      <c r="I35" s="36"/>
    </row>
    <row r="36" spans="2:9" hidden="1" outlineLevel="1" x14ac:dyDescent="0.25">
      <c r="B36" s="123"/>
      <c r="C36" s="218"/>
      <c r="D36" s="219"/>
      <c r="E36" s="220"/>
      <c r="F36"/>
      <c r="G36"/>
      <c r="H36"/>
      <c r="I36" s="36"/>
    </row>
    <row r="37" spans="2:9" hidden="1" outlineLevel="1" x14ac:dyDescent="0.25">
      <c r="B37" s="123"/>
      <c r="C37" s="218"/>
      <c r="D37" s="219"/>
      <c r="E37" s="220"/>
      <c r="F37"/>
      <c r="G37"/>
      <c r="H37"/>
      <c r="I37" s="36"/>
    </row>
    <row r="38" spans="2:9" hidden="1" outlineLevel="1" x14ac:dyDescent="0.25">
      <c r="B38" s="123"/>
      <c r="C38" s="218"/>
      <c r="D38" s="219"/>
      <c r="E38" s="220"/>
      <c r="F38"/>
      <c r="G38"/>
      <c r="H38"/>
      <c r="I38" s="36"/>
    </row>
    <row r="39" spans="2:9" hidden="1" outlineLevel="1" x14ac:dyDescent="0.25">
      <c r="B39" s="123"/>
      <c r="C39" s="218"/>
      <c r="D39" s="219"/>
      <c r="E39" s="220"/>
      <c r="F39"/>
      <c r="G39"/>
      <c r="H39"/>
      <c r="I39" s="36"/>
    </row>
    <row r="40" spans="2:9" hidden="1" outlineLevel="1" x14ac:dyDescent="0.25">
      <c r="B40" s="123"/>
      <c r="C40" s="218"/>
      <c r="D40" s="219"/>
      <c r="E40" s="220"/>
      <c r="F40"/>
      <c r="G40"/>
      <c r="H40"/>
      <c r="I40" s="36"/>
    </row>
    <row r="41" spans="2:9" hidden="1" outlineLevel="1" x14ac:dyDescent="0.25">
      <c r="B41" s="123"/>
      <c r="C41" s="218"/>
      <c r="D41" s="219"/>
      <c r="E41" s="220"/>
      <c r="F41"/>
      <c r="G41"/>
      <c r="H41"/>
      <c r="I41" s="36"/>
    </row>
    <row r="42" spans="2:9" hidden="1" outlineLevel="1" x14ac:dyDescent="0.25">
      <c r="B42" s="123"/>
      <c r="C42" s="218"/>
      <c r="D42" s="219"/>
      <c r="E42" s="220"/>
      <c r="F42"/>
      <c r="G42"/>
      <c r="H42"/>
      <c r="I42" s="36"/>
    </row>
    <row r="43" spans="2:9" hidden="1" outlineLevel="1" x14ac:dyDescent="0.25">
      <c r="B43" s="123"/>
      <c r="C43" s="218"/>
      <c r="D43" s="219"/>
      <c r="E43" s="220"/>
      <c r="F43"/>
      <c r="G43"/>
      <c r="H43"/>
      <c r="I43" s="36"/>
    </row>
    <row r="44" spans="2:9" hidden="1" outlineLevel="1" x14ac:dyDescent="0.25">
      <c r="B44" s="123"/>
      <c r="C44" s="218"/>
      <c r="D44" s="219"/>
      <c r="E44" s="220"/>
      <c r="F44"/>
      <c r="G44"/>
      <c r="H44"/>
      <c r="I44" s="36"/>
    </row>
    <row r="45" spans="2:9" hidden="1" outlineLevel="1" x14ac:dyDescent="0.25">
      <c r="B45" s="123"/>
      <c r="C45" s="221"/>
      <c r="D45" s="222"/>
      <c r="E45" s="223"/>
      <c r="F45"/>
      <c r="G45"/>
      <c r="H45"/>
      <c r="I45" s="36"/>
    </row>
    <row r="46" spans="2:9" collapsed="1" x14ac:dyDescent="0.25">
      <c r="B46" s="123"/>
      <c r="C46" s="1"/>
      <c r="D46"/>
      <c r="E46"/>
      <c r="F46"/>
      <c r="G46"/>
      <c r="H46"/>
      <c r="I46" s="36"/>
    </row>
    <row r="47" spans="2:9" ht="20.100000000000001" customHeight="1" x14ac:dyDescent="0.25">
      <c r="B47" s="123"/>
      <c r="C47" s="252" t="str">
        <f>"TOTAL CURENT VALUE "&amp;D8&amp;":"</f>
        <v>TOTAL CURENT VALUE EUR:</v>
      </c>
      <c r="D47" s="252"/>
      <c r="E47" s="249">
        <f>ROUND(SUM($E$11:$E$20),1)</f>
        <v>763.6</v>
      </c>
      <c r="F47"/>
      <c r="G47"/>
      <c r="H47"/>
      <c r="I47" s="36"/>
    </row>
    <row r="48" spans="2:9" ht="15" customHeight="1" x14ac:dyDescent="0.25">
      <c r="B48" s="123"/>
      <c r="C48"/>
      <c r="D48"/>
      <c r="E48"/>
      <c r="F48"/>
      <c r="G48"/>
      <c r="H48"/>
      <c r="I48" s="36"/>
    </row>
    <row r="49" spans="2:9" ht="9.9499999999999993" customHeight="1" x14ac:dyDescent="0.25">
      <c r="B49" s="78"/>
      <c r="C49" s="79"/>
      <c r="D49" s="79"/>
      <c r="E49" s="79"/>
      <c r="F49" s="79"/>
      <c r="G49" s="79"/>
      <c r="H49" s="79"/>
      <c r="I49" s="80"/>
    </row>
    <row r="50" spans="2:9" s="111" customFormat="1" ht="7.35" customHeight="1" x14ac:dyDescent="0.25"/>
    <row r="51" spans="2:9" s="94" customFormat="1" ht="23.1" customHeight="1" x14ac:dyDescent="0.25">
      <c r="B51" s="112"/>
      <c r="C51" s="113"/>
      <c r="D51" s="37"/>
      <c r="E51" s="114"/>
      <c r="F51" s="113"/>
      <c r="G51" s="113"/>
      <c r="H51" s="113"/>
      <c r="I51" s="115"/>
    </row>
  </sheetData>
  <sheetProtection algorithmName="SHA-512" hashValue="R5gmOd2D1qnZRihNOVvf3cuisre3PzoVWCMGeRUQEba+nhyNcme4rlGEhS/cyNntQQJYzm5/2m3ZwMfBPL3nKw==" saltValue="xxVieJ4KJ18Kvpf/p6Jt0Q==" spinCount="100000" sheet="1" objects="1" scenarios="1"/>
  <mergeCells count="2">
    <mergeCell ref="C7:D7"/>
    <mergeCell ref="C47:D47"/>
  </mergeCells>
  <printOptions horizontalCentered="1"/>
  <pageMargins left="0.31496062992125984" right="0.31496062992125984" top="0.31496062992125984" bottom="0.31496062992125984" header="0.31496062992125984" footer="0.31496062992125984"/>
  <pageSetup scale="93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AB9EE9A-73AA-486E-8E61-8E255F450CD3}">
          <x14:formula1>
            <xm:f>Calc!$AR$6:$AR$132</xm:f>
          </x14:formula1>
          <xm:sqref>D8 D11:D14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38B0B-0128-4EE8-82D9-9B2BF2F4D27D}">
  <sheetPr codeName="Sheet5">
    <pageSetUpPr fitToPage="1"/>
  </sheetPr>
  <dimension ref="B1:S40"/>
  <sheetViews>
    <sheetView showGridLines="0" showRowColHeaders="0" zoomScaleNormal="100" workbookViewId="0">
      <pane ySplit="7" topLeftCell="A8" activePane="bottomLeft" state="frozen"/>
      <selection pane="bottomLeft" activeCell="A8" sqref="A8"/>
    </sheetView>
  </sheetViews>
  <sheetFormatPr defaultColWidth="9.140625" defaultRowHeight="15" outlineLevelRow="1" x14ac:dyDescent="0.25"/>
  <cols>
    <col min="1" max="2" width="3.7109375" style="120" customWidth="1"/>
    <col min="3" max="3" width="36.7109375" style="120" customWidth="1"/>
    <col min="4" max="4" width="16.7109375" style="120" customWidth="1"/>
    <col min="5" max="5" width="18" style="120" customWidth="1"/>
    <col min="6" max="6" width="7.7109375" style="120" customWidth="1"/>
    <col min="7" max="7" width="20.7109375" style="120" customWidth="1"/>
    <col min="8" max="8" width="16.7109375" style="120" customWidth="1"/>
    <col min="9" max="9" width="18" style="120" customWidth="1"/>
    <col min="10" max="10" width="3.7109375" style="120" customWidth="1"/>
    <col min="11" max="12" width="8.7109375" style="120" customWidth="1"/>
    <col min="13" max="14" width="9.140625" style="120"/>
    <col min="15" max="15" width="3.7109375" style="132" hidden="1" customWidth="1"/>
    <col min="16" max="18" width="24.7109375" style="132" hidden="1" customWidth="1"/>
    <col min="19" max="19" width="3.7109375" style="132" hidden="1" customWidth="1"/>
    <col min="20" max="16384" width="9.140625" style="120"/>
  </cols>
  <sheetData>
    <row r="1" spans="2:19" s="82" customFormat="1" ht="6.75" customHeight="1" x14ac:dyDescent="0.25">
      <c r="B1" s="81"/>
      <c r="E1" s="83"/>
      <c r="F1" s="83"/>
      <c r="G1" s="83"/>
      <c r="O1" s="129"/>
      <c r="P1" s="129"/>
      <c r="Q1" s="129"/>
      <c r="R1" s="129"/>
      <c r="S1" s="129"/>
    </row>
    <row r="2" spans="2:19" s="88" customFormat="1" ht="20.100000000000001" customHeight="1" x14ac:dyDescent="0.25">
      <c r="B2" s="84"/>
      <c r="C2" s="118" t="s">
        <v>467</v>
      </c>
      <c r="D2" s="85"/>
      <c r="E2" s="85"/>
      <c r="F2" s="85"/>
      <c r="G2" s="85"/>
      <c r="H2" s="86"/>
      <c r="I2" s="86"/>
      <c r="J2" s="85"/>
      <c r="K2" s="87"/>
      <c r="O2" s="130"/>
      <c r="P2" s="130"/>
      <c r="Q2" s="130"/>
      <c r="R2" s="130"/>
      <c r="S2" s="130"/>
    </row>
    <row r="3" spans="2:19" s="93" customFormat="1" ht="24" customHeight="1" x14ac:dyDescent="0.25">
      <c r="B3" s="89"/>
      <c r="C3" s="119" t="s">
        <v>295</v>
      </c>
      <c r="D3" s="90"/>
      <c r="E3" s="90"/>
      <c r="F3" s="90"/>
      <c r="G3" s="90"/>
      <c r="H3" s="91"/>
      <c r="I3" s="91"/>
      <c r="J3" s="90"/>
      <c r="K3" s="92"/>
      <c r="O3" s="131"/>
      <c r="P3" s="131"/>
      <c r="Q3" s="131"/>
      <c r="R3" s="131"/>
      <c r="S3" s="131"/>
    </row>
    <row r="4" spans="2:19" ht="5.0999999999999996" customHeight="1" x14ac:dyDescent="0.25"/>
    <row r="5" spans="2:19" ht="15" customHeight="1" x14ac:dyDescent="0.25">
      <c r="B5" s="121"/>
      <c r="C5" s="122"/>
      <c r="D5" s="122"/>
      <c r="E5" s="122"/>
      <c r="F5" s="122"/>
      <c r="G5" s="122"/>
      <c r="H5" s="122"/>
      <c r="I5" s="122"/>
      <c r="J5" s="35"/>
    </row>
    <row r="6" spans="2:19" ht="23.1" customHeight="1" x14ac:dyDescent="0.25">
      <c r="B6" s="123"/>
      <c r="C6" s="253" t="s">
        <v>269</v>
      </c>
      <c r="D6" s="254"/>
      <c r="E6" s="254"/>
      <c r="F6" s="254"/>
      <c r="G6" s="254"/>
      <c r="H6" s="254"/>
      <c r="I6" s="255"/>
      <c r="J6" s="36"/>
    </row>
    <row r="7" spans="2:19" ht="24.95" customHeight="1" x14ac:dyDescent="0.25">
      <c r="B7" s="123"/>
      <c r="C7" s="133" t="s">
        <v>259</v>
      </c>
      <c r="D7" s="133" t="s">
        <v>270</v>
      </c>
      <c r="E7" s="134" t="s">
        <v>256</v>
      </c>
      <c r="F7" s="133"/>
      <c r="G7" s="134" t="s">
        <v>270</v>
      </c>
      <c r="H7" s="133" t="s">
        <v>257</v>
      </c>
      <c r="I7" s="133" t="s">
        <v>258</v>
      </c>
      <c r="J7" s="36"/>
      <c r="P7" s="135" t="s">
        <v>262</v>
      </c>
      <c r="Q7" s="135" t="s">
        <v>290</v>
      </c>
      <c r="R7" s="135" t="s">
        <v>263</v>
      </c>
    </row>
    <row r="8" spans="2:19" ht="21.95" customHeight="1" x14ac:dyDescent="0.25">
      <c r="B8" s="123"/>
      <c r="C8" s="180" t="s">
        <v>290</v>
      </c>
      <c r="D8" s="181">
        <v>1</v>
      </c>
      <c r="E8" s="181" t="s">
        <v>0</v>
      </c>
      <c r="F8" s="215" t="str">
        <f t="shared" ref="F8:F17" si="0">IF(OR(LEN(E8)&gt;0,LEN(H8)&gt;0),"=","")</f>
        <v>=</v>
      </c>
      <c r="G8" s="216">
        <f t="shared" ref="G8:G16" si="1">IFERROR(IF(AND(LEN(E8)&gt;0,LEN(H8)&gt;0,INDEX($P8:$R8,1,MATCH($C8,$P$7:$R$7,0))&lt;&gt;0),INDEX($P8:$R8,1,MATCH($C8,$P$7:$R$7,0)),""),"")</f>
        <v>0.82593457561633288</v>
      </c>
      <c r="H8" s="181" t="s">
        <v>71</v>
      </c>
      <c r="I8" s="182">
        <v>44782</v>
      </c>
      <c r="J8" s="36"/>
      <c r="P8" s="217">
        <f t="array" ref="P8">IFERROR(D8*(1/INDEX(DailyCurrencyRates!$C$9:$C$140,MATCH(E8&amp;"USD",DailyCurrencyRates!$I$9:$I$140&amp;DailyCurrencyRates!$F$9:$F$140,0),1))*INDEX(DailyCurrencyRates!$C$9:$C$140,MATCH("USD"&amp;H8,DailyCurrencyRates!$F$9:$F$140&amp;DailyCurrencyRates!$I$9:$I$140,0),1),"")</f>
        <v>0.80942999999999998</v>
      </c>
      <c r="Q8" s="217">
        <f>IFERROR(IF(INDEX(IMFYear!$B$9:$AO$350,MATCH(IF(LEN(I8)=0,Dashboard!$H$26,I8),IMFYear!$B$9:$B$350,0),MATCH(E8,IMFYear!$B$8:$AO$8,0))=0,"Not found",D8*INDEX(IMFYear!$B$9:$AO$350,MATCH(IF(LEN(I8)=0,Dashboard!$H$26,I8),IMFYear!$B$9:$B$350,0),MATCH(E8,IMFYear!$B$8:$AO$8,0)) / INDEX(IMFYear!$B$9:$AO$350,MATCH(IF(LEN(I8)=0,Dashboard!$H$26,I8),IMFYear!$B$9:$B$350,0),MATCH(H8,IMFYear!$B$8:$AO$8,0))),"Not found")</f>
        <v>0.82593457561633288</v>
      </c>
      <c r="R8" s="217" t="str">
        <f t="array" ref="R8">IFERROR((D8/IF(UPPER(E8)="EUR",1,INDEX(ECB90Days!$C$8:$AI$98,MATCH(IF(LEN(I8)=0,Dashboard!$H$27,I8),ECB90Days!$C$8:$C$98,0),MATCH(E8,ECB90Days!$C$8:$AI$8,0))))*(IF(UPPER(H8)="EUR",1,INDEX(ECB90Days!$C$8:$AI$98,MATCH(IF(LEN(I8)=0,Dashboard!$H$27,I8),ECB90Days!$C$8:$C$98,0),MATCH(H8,ECB90Days!$C$8:$AI$8,0)))),"Not found")</f>
        <v>Not found</v>
      </c>
    </row>
    <row r="9" spans="2:19" ht="21.95" customHeight="1" x14ac:dyDescent="0.25">
      <c r="B9" s="123"/>
      <c r="C9" s="180" t="s">
        <v>262</v>
      </c>
      <c r="D9" s="181">
        <v>1</v>
      </c>
      <c r="E9" s="181" t="s">
        <v>0</v>
      </c>
      <c r="F9" s="215" t="str">
        <f t="shared" si="0"/>
        <v>=</v>
      </c>
      <c r="G9" s="216">
        <f t="shared" si="1"/>
        <v>18.812609999999999</v>
      </c>
      <c r="H9" s="181" t="s">
        <v>9</v>
      </c>
      <c r="I9" s="182"/>
      <c r="J9" s="36"/>
      <c r="P9" s="217">
        <f t="array" ref="P9">IFERROR(D9*(1/INDEX(DailyCurrencyRates!$C$9:$C$140,MATCH(E9&amp;"USD",DailyCurrencyRates!$I$9:$I$140&amp;DailyCurrencyRates!$F$9:$F$140,0),1))*INDEX(DailyCurrencyRates!$C$9:$C$140,MATCH("USD"&amp;H9,DailyCurrencyRates!$F$9:$F$140&amp;DailyCurrencyRates!$I$9:$I$140,0),1),"")</f>
        <v>18.812609999999999</v>
      </c>
      <c r="Q9" s="217" t="str">
        <f>IFERROR(IF(INDEX(IMFYear!$B$9:$AO$350,MATCH(IF(LEN(I9)=0,Dashboard!$H$26,I9),IMFYear!$B$9:$B$350,0),MATCH(E9,IMFYear!$B$8:$AO$8,0))=0,"Not found",D9*INDEX(IMFYear!$B$9:$AO$350,MATCH(IF(LEN(I9)=0,Dashboard!$H$26,I9),IMFYear!$B$9:$B$350,0),MATCH(E9,IMFYear!$B$8:$AO$8,0)) / INDEX(IMFYear!$B$9:$AO$350,MATCH(IF(LEN(I9)=0,Dashboard!$H$26,I9),IMFYear!$B$9:$B$350,0),MATCH(H9,IMFYear!$B$8:$AO$8,0))),"Not found")</f>
        <v>Not found</v>
      </c>
      <c r="R9" s="217">
        <f t="array" ref="R9">IFERROR((D9/IF(UPPER(E9)="EUR",1,INDEX(ECB90Days!$C$8:$AI$98,MATCH(IF(LEN(I9)=0,Dashboard!$H$27,I9),ECB90Days!$C$8:$C$98,0),MATCH(E9,ECB90Days!$C$8:$AI$8,0))))*(IF(UPPER(H9)="EUR",1,INDEX(ECB90Days!$C$8:$AI$98,MATCH(IF(LEN(I9)=0,Dashboard!$H$27,I9),ECB90Days!$C$8:$C$98,0),MATCH(H9,ECB90Days!$C$8:$AI$8,0)))),"Not found")</f>
        <v>18.807942768045489</v>
      </c>
    </row>
    <row r="10" spans="2:19" ht="21.95" customHeight="1" x14ac:dyDescent="0.25">
      <c r="B10" s="123"/>
      <c r="C10" s="180" t="s">
        <v>262</v>
      </c>
      <c r="D10" s="181">
        <v>1</v>
      </c>
      <c r="E10" s="181" t="s">
        <v>1</v>
      </c>
      <c r="F10" s="215" t="str">
        <f t="shared" si="0"/>
        <v>=</v>
      </c>
      <c r="G10" s="216">
        <f t="shared" si="1"/>
        <v>141.15324540090245</v>
      </c>
      <c r="H10" s="181" t="s">
        <v>5</v>
      </c>
      <c r="I10" s="182"/>
      <c r="J10" s="36"/>
      <c r="P10" s="217">
        <f t="array" ref="P10">IFERROR(D10*(1/INDEX(DailyCurrencyRates!$C$9:$C$140,MATCH(E10&amp;"USD",DailyCurrencyRates!$I$9:$I$140&amp;DailyCurrencyRates!$F$9:$F$140,0),1))*INDEX(DailyCurrencyRates!$C$9:$C$140,MATCH("USD"&amp;H10,DailyCurrencyRates!$F$9:$F$140&amp;DailyCurrencyRates!$I$9:$I$140,0),1),"")</f>
        <v>141.15324540090245</v>
      </c>
      <c r="Q10" s="217">
        <f>IFERROR(IF(INDEX(IMFYear!$B$9:$AO$350,MATCH(IF(LEN(I10)=0,Dashboard!$H$26,I10),IMFYear!$B$9:$B$350,0),MATCH(E10,IMFYear!$B$8:$AO$8,0))=0,"Not found",D10*INDEX(IMFYear!$B$9:$AO$350,MATCH(IF(LEN(I10)=0,Dashboard!$H$26,I10),IMFYear!$B$9:$B$350,0),MATCH(E10,IMFYear!$B$8:$AO$8,0)) / INDEX(IMFYear!$B$9:$AO$350,MATCH(IF(LEN(I10)=0,Dashboard!$H$26,I10),IMFYear!$B$9:$B$350,0),MATCH(H10,IMFYear!$B$8:$AO$8,0))),"Not found")</f>
        <v>141.80446607198738</v>
      </c>
      <c r="R10" s="217">
        <f t="array" ref="R10">IFERROR((D10/IF(UPPER(E10)="EUR",1,INDEX(ECB90Days!$C$8:$AI$98,MATCH(IF(LEN(I10)=0,Dashboard!$H$27,I10),ECB90Days!$C$8:$C$98,0),MATCH(E10,ECB90Days!$C$8:$AI$8,0))))*(IF(UPPER(H10)="EUR",1,INDEX(ECB90Days!$C$8:$AI$98,MATCH(IF(LEN(I10)=0,Dashboard!$H$27,I10),ECB90Days!$C$8:$C$98,0),MATCH(H10,ECB90Days!$C$8:$AI$8,0)))),"Not found")</f>
        <v>141.79</v>
      </c>
    </row>
    <row r="11" spans="2:19" ht="21.95" customHeight="1" x14ac:dyDescent="0.25">
      <c r="B11" s="123"/>
      <c r="C11" s="180" t="s">
        <v>262</v>
      </c>
      <c r="D11" s="181">
        <v>1</v>
      </c>
      <c r="E11" s="181" t="s">
        <v>9</v>
      </c>
      <c r="F11" s="215" t="str">
        <f t="shared" si="0"/>
        <v>=</v>
      </c>
      <c r="G11" s="216">
        <f t="shared" si="1"/>
        <v>1</v>
      </c>
      <c r="H11" s="181" t="s">
        <v>9</v>
      </c>
      <c r="I11" s="182"/>
      <c r="J11" s="36"/>
      <c r="P11" s="217">
        <f t="array" ref="P11">IFERROR(D11*(1/INDEX(DailyCurrencyRates!$C$9:$C$140,MATCH(E11&amp;"USD",DailyCurrencyRates!$I$9:$I$140&amp;DailyCurrencyRates!$F$9:$F$140,0),1))*INDEX(DailyCurrencyRates!$C$9:$C$140,MATCH("USD"&amp;H11,DailyCurrencyRates!$F$9:$F$140&amp;DailyCurrencyRates!$I$9:$I$140,0),1),"")</f>
        <v>1</v>
      </c>
      <c r="Q11" s="217" t="str">
        <f>IFERROR(IF(INDEX(IMFYear!$B$9:$AO$350,MATCH(IF(LEN(I11)=0,Dashboard!$H$26,I11),IMFYear!$B$9:$B$350,0),MATCH(E11,IMFYear!$B$8:$AO$8,0))=0,"Not found",D11*INDEX(IMFYear!$B$9:$AO$350,MATCH(IF(LEN(I11)=0,Dashboard!$H$26,I11),IMFYear!$B$9:$B$350,0),MATCH(E11,IMFYear!$B$8:$AO$8,0)) / INDEX(IMFYear!$B$9:$AO$350,MATCH(IF(LEN(I11)=0,Dashboard!$H$26,I11),IMFYear!$B$9:$B$350,0),MATCH(H11,IMFYear!$B$8:$AO$8,0))),"Not found")</f>
        <v>Not found</v>
      </c>
      <c r="R11" s="217">
        <f t="array" ref="R11">IFERROR((D11/IF(UPPER(E11)="EUR",1,INDEX(ECB90Days!$C$8:$AI$98,MATCH(IF(LEN(I11)=0,Dashboard!$H$27,I11),ECB90Days!$C$8:$C$98,0),MATCH(E11,ECB90Days!$C$8:$AI$8,0))))*(IF(UPPER(H11)="EUR",1,INDEX(ECB90Days!$C$8:$AI$98,MATCH(IF(LEN(I11)=0,Dashboard!$H$27,I11),ECB90Days!$C$8:$C$98,0),MATCH(H11,ECB90Days!$C$8:$AI$8,0)))),"Not found")</f>
        <v>1</v>
      </c>
    </row>
    <row r="12" spans="2:19" ht="21.95" customHeight="1" x14ac:dyDescent="0.25">
      <c r="B12" s="123"/>
      <c r="C12" s="180" t="s">
        <v>290</v>
      </c>
      <c r="D12" s="181">
        <v>1</v>
      </c>
      <c r="E12" s="181" t="s">
        <v>8</v>
      </c>
      <c r="F12" s="215" t="str">
        <f t="shared" si="0"/>
        <v>=</v>
      </c>
      <c r="G12" s="216">
        <f t="shared" si="1"/>
        <v>0.79269863856626421</v>
      </c>
      <c r="H12" s="181" t="s">
        <v>130</v>
      </c>
      <c r="I12" s="182">
        <v>44782</v>
      </c>
      <c r="J12" s="36"/>
      <c r="P12" s="217">
        <f t="array" ref="P12">IFERROR(D12*(1/INDEX(DailyCurrencyRates!$C$9:$C$140,MATCH(E12&amp;"USD",DailyCurrencyRates!$I$9:$I$140&amp;DailyCurrencyRates!$F$9:$F$140,0),1))*INDEX(DailyCurrencyRates!$C$9:$C$140,MATCH("USD"&amp;H12,DailyCurrencyRates!$F$9:$F$140&amp;DailyCurrencyRates!$I$9:$I$140,0),1),"")</f>
        <v>0.84642661422907073</v>
      </c>
      <c r="Q12" s="217">
        <f>IFERROR(IF(INDEX(IMFYear!$B$9:$AO$350,MATCH(IF(LEN(I12)=0,Dashboard!$H$26,I12),IMFYear!$B$9:$B$350,0),MATCH(E12,IMFYear!$B$8:$AO$8,0))=0,"Not found",D12*INDEX(IMFYear!$B$9:$AO$350,MATCH(IF(LEN(I12)=0,Dashboard!$H$26,I12),IMFYear!$B$9:$B$350,0),MATCH(E12,IMFYear!$B$8:$AO$8,0)) / INDEX(IMFYear!$B$9:$AO$350,MATCH(IF(LEN(I12)=0,Dashboard!$H$26,I12),IMFYear!$B$9:$B$350,0),MATCH(H12,IMFYear!$B$8:$AO$8,0))),"Not found")</f>
        <v>0.79269863856626421</v>
      </c>
      <c r="R12" s="217" t="str">
        <f t="array" ref="R12">IFERROR((D12/IF(UPPER(E12)="EUR",1,INDEX(ECB90Days!$C$8:$AI$98,MATCH(IF(LEN(I12)=0,Dashboard!$H$27,I12),ECB90Days!$C$8:$C$98,0),MATCH(E12,ECB90Days!$C$8:$AI$8,0))))*(IF(UPPER(H12)="EUR",1,INDEX(ECB90Days!$C$8:$AI$98,MATCH(IF(LEN(I12)=0,Dashboard!$H$27,I12),ECB90Days!$C$8:$C$98,0),MATCH(H12,ECB90Days!$C$8:$AI$8,0)))),"Not found")</f>
        <v>Not found</v>
      </c>
    </row>
    <row r="13" spans="2:19" ht="21.95" customHeight="1" x14ac:dyDescent="0.25">
      <c r="B13" s="123"/>
      <c r="C13" s="180" t="s">
        <v>263</v>
      </c>
      <c r="D13" s="181">
        <v>1</v>
      </c>
      <c r="E13" s="181" t="s">
        <v>71</v>
      </c>
      <c r="F13" s="215" t="str">
        <f t="shared" si="0"/>
        <v>=</v>
      </c>
      <c r="G13" s="216" t="str">
        <f t="shared" si="1"/>
        <v>Not found</v>
      </c>
      <c r="H13" s="181" t="s">
        <v>8</v>
      </c>
      <c r="I13" s="182">
        <v>44782</v>
      </c>
      <c r="J13" s="36"/>
      <c r="P13" s="217">
        <f t="array" ref="P13">IFERROR(D13*(1/INDEX(DailyCurrencyRates!$C$9:$C$140,MATCH(E13&amp;"USD",DailyCurrencyRates!$I$9:$I$140&amp;DailyCurrencyRates!$F$9:$F$140,0),1))*INDEX(DailyCurrencyRates!$C$9:$C$140,MATCH("USD"&amp;H13,DailyCurrencyRates!$F$9:$F$140&amp;DailyCurrencyRates!$I$9:$I$140,0),1),"")</f>
        <v>5.365429993946357</v>
      </c>
      <c r="Q13" s="217">
        <f>IFERROR(IF(INDEX(IMFYear!$B$9:$AO$350,MATCH(IF(LEN(I13)=0,Dashboard!$H$26,I13),IMFYear!$B$9:$B$350,0),MATCH(E13,IMFYear!$B$8:$AO$8,0))=0,"Not found",D13*INDEX(IMFYear!$B$9:$AO$350,MATCH(IF(LEN(I13)=0,Dashboard!$H$26,I13),IMFYear!$B$9:$B$350,0),MATCH(E13,IMFYear!$B$8:$AO$8,0)) / INDEX(IMFYear!$B$9:$AO$350,MATCH(IF(LEN(I13)=0,Dashboard!$H$26,I13),IMFYear!$B$9:$B$350,0),MATCH(H13,IMFYear!$B$8:$AO$8,0))),"Not found")</f>
        <v>5.5596504421021988</v>
      </c>
      <c r="R13" s="217" t="str">
        <f t="array" ref="R13">IFERROR((D13/IF(UPPER(E13)="EUR",1,INDEX(ECB90Days!$C$8:$AI$98,MATCH(IF(LEN(I13)=0,Dashboard!$H$27,I13),ECB90Days!$C$8:$C$98,0),MATCH(E13,ECB90Days!$C$8:$AI$8,0))))*(IF(UPPER(H13)="EUR",1,INDEX(ECB90Days!$C$8:$AI$98,MATCH(IF(LEN(I13)=0,Dashboard!$H$27,I13),ECB90Days!$C$8:$C$98,0),MATCH(H13,ECB90Days!$C$8:$AI$8,0)))),"Not found")</f>
        <v>Not found</v>
      </c>
    </row>
    <row r="14" spans="2:19" ht="21.95" customHeight="1" x14ac:dyDescent="0.25">
      <c r="B14" s="123"/>
      <c r="C14" s="180" t="s">
        <v>290</v>
      </c>
      <c r="D14" s="181">
        <v>1</v>
      </c>
      <c r="E14" s="181" t="s">
        <v>0</v>
      </c>
      <c r="F14" s="215" t="str">
        <f t="shared" si="0"/>
        <v>=</v>
      </c>
      <c r="G14" s="216">
        <f t="shared" si="1"/>
        <v>3.6725015157026797</v>
      </c>
      <c r="H14" s="181" t="s">
        <v>139</v>
      </c>
      <c r="I14" s="182">
        <v>44782</v>
      </c>
      <c r="J14" s="36"/>
      <c r="P14" s="217">
        <f t="array" ref="P14">IFERROR(D14*(1/INDEX(DailyCurrencyRates!$C$9:$C$140,MATCH(E14&amp;"USD",DailyCurrencyRates!$I$9:$I$140&amp;DailyCurrencyRates!$F$9:$F$140,0),1))*INDEX(DailyCurrencyRates!$C$9:$C$140,MATCH("USD"&amp;H14,DailyCurrencyRates!$F$9:$F$140&amp;DailyCurrencyRates!$I$9:$I$140,0),1),"")</f>
        <v>3.67299</v>
      </c>
      <c r="Q14" s="217">
        <f>IFERROR(IF(INDEX(IMFYear!$B$9:$AO$350,MATCH(IF(LEN(I14)=0,Dashboard!$H$26,I14),IMFYear!$B$9:$B$350,0),MATCH(E14,IMFYear!$B$8:$AO$8,0))=0,"Not found",D14*INDEX(IMFYear!$B$9:$AO$350,MATCH(IF(LEN(I14)=0,Dashboard!$H$26,I14),IMFYear!$B$9:$B$350,0),MATCH(E14,IMFYear!$B$8:$AO$8,0)) / INDEX(IMFYear!$B$9:$AO$350,MATCH(IF(LEN(I14)=0,Dashboard!$H$26,I14),IMFYear!$B$9:$B$350,0),MATCH(H14,IMFYear!$B$8:$AO$8,0))),"Not found")</f>
        <v>3.6725015157026797</v>
      </c>
      <c r="R14" s="217" t="str">
        <f t="array" ref="R14">IFERROR((D14/IF(UPPER(E14)="EUR",1,INDEX(ECB90Days!$C$8:$AI$98,MATCH(IF(LEN(I14)=0,Dashboard!$H$27,I14),ECB90Days!$C$8:$C$98,0),MATCH(E14,ECB90Days!$C$8:$AI$8,0))))*(IF(UPPER(H14)="EUR",1,INDEX(ECB90Days!$C$8:$AI$98,MATCH(IF(LEN(I14)=0,Dashboard!$H$27,I14),ECB90Days!$C$8:$C$98,0),MATCH(H14,ECB90Days!$C$8:$AI$8,0)))),"Not found")</f>
        <v>Not found</v>
      </c>
    </row>
    <row r="15" spans="2:19" ht="21.95" customHeight="1" x14ac:dyDescent="0.25">
      <c r="B15" s="123"/>
      <c r="C15" s="180" t="s">
        <v>263</v>
      </c>
      <c r="D15" s="181">
        <v>1</v>
      </c>
      <c r="E15" s="181" t="s">
        <v>82</v>
      </c>
      <c r="F15" s="215" t="str">
        <f t="shared" si="0"/>
        <v>=</v>
      </c>
      <c r="G15" s="216" t="str">
        <f t="shared" si="1"/>
        <v>Not found</v>
      </c>
      <c r="H15" s="181" t="s">
        <v>161</v>
      </c>
      <c r="I15" s="182">
        <v>44782</v>
      </c>
      <c r="J15" s="36"/>
      <c r="P15" s="217">
        <f t="array" ref="P15">IFERROR(D15*(1/INDEX(DailyCurrencyRates!$C$9:$C$140,MATCH(E15&amp;"USD",DailyCurrencyRates!$I$9:$I$140&amp;DailyCurrencyRates!$F$9:$F$140,0),1))*INDEX(DailyCurrencyRates!$C$9:$C$140,MATCH("USD"&amp;H15,DailyCurrencyRates!$F$9:$F$140&amp;DailyCurrencyRates!$I$9:$I$140,0),1),"")</f>
        <v>41.681857590283975</v>
      </c>
      <c r="Q15" s="217" t="str">
        <f>IFERROR(IF(INDEX(IMFYear!$B$9:$AO$350,MATCH(IF(LEN(I15)=0,Dashboard!$H$26,I15),IMFYear!$B$9:$B$350,0),MATCH(E15,IMFYear!$B$8:$AO$8,0))=0,"Not found",D15*INDEX(IMFYear!$B$9:$AO$350,MATCH(IF(LEN(I15)=0,Dashboard!$H$26,I15),IMFYear!$B$9:$B$350,0),MATCH(E15,IMFYear!$B$8:$AO$8,0)) / INDEX(IMFYear!$B$9:$AO$350,MATCH(IF(LEN(I15)=0,Dashboard!$H$26,I15),IMFYear!$B$9:$B$350,0),MATCH(H15,IMFYear!$B$8:$AO$8,0))),"Not found")</f>
        <v>Not found</v>
      </c>
      <c r="R15" s="217" t="str">
        <f t="array" ref="R15">IFERROR((D15/IF(UPPER(E15)="EUR",1,INDEX(ECB90Days!$C$8:$AI$98,MATCH(IF(LEN(I15)=0,Dashboard!$H$27,I15),ECB90Days!$C$8:$C$98,0),MATCH(E15,ECB90Days!$C$8:$AI$8,0))))*(IF(UPPER(H15)="EUR",1,INDEX(ECB90Days!$C$8:$AI$98,MATCH(IF(LEN(I15)=0,Dashboard!$H$27,I15),ECB90Days!$C$8:$C$98,0),MATCH(H15,ECB90Days!$C$8:$AI$8,0)))),"Not found")</f>
        <v>Not found</v>
      </c>
    </row>
    <row r="16" spans="2:19" ht="21.95" customHeight="1" x14ac:dyDescent="0.25">
      <c r="B16" s="123"/>
      <c r="C16" s="180"/>
      <c r="D16" s="181"/>
      <c r="E16" s="181"/>
      <c r="F16" s="215" t="str">
        <f t="shared" si="0"/>
        <v/>
      </c>
      <c r="G16" s="216" t="str">
        <f t="shared" si="1"/>
        <v/>
      </c>
      <c r="H16" s="181"/>
      <c r="I16" s="182"/>
      <c r="J16" s="36"/>
      <c r="P16" s="217" t="str">
        <f t="array" ref="P16">IFERROR(D16*(1/INDEX(DailyCurrencyRates!$C$9:$C$140,MATCH(E16&amp;"USD",DailyCurrencyRates!$I$9:$I$140&amp;DailyCurrencyRates!$F$9:$F$140,0),1))*INDEX(DailyCurrencyRates!$C$9:$C$140,MATCH("USD"&amp;H16,DailyCurrencyRates!$F$9:$F$140&amp;DailyCurrencyRates!$I$9:$I$140,0),1),"")</f>
        <v/>
      </c>
      <c r="Q16" s="217" t="str">
        <f>IFERROR(IF(INDEX(IMFYear!$B$9:$AO$350,MATCH(IF(LEN(I16)=0,Dashboard!$H$26,I16),IMFYear!$B$9:$B$350,0),MATCH(E16,IMFYear!$B$8:$AO$8,0))=0,"Not found",D16*INDEX(IMFYear!$B$9:$AO$350,MATCH(IF(LEN(I16)=0,Dashboard!$H$26,I16),IMFYear!$B$9:$B$350,0),MATCH(E16,IMFYear!$B$8:$AO$8,0)) / INDEX(IMFYear!$B$9:$AO$350,MATCH(IF(LEN(I16)=0,Dashboard!$H$26,I16),IMFYear!$B$9:$B$350,0),MATCH(H16,IMFYear!$B$8:$AO$8,0))),"Not found")</f>
        <v>Not found</v>
      </c>
      <c r="R16" s="217" t="str">
        <f t="array" ref="R16">IFERROR((D16/IF(UPPER(E16)="EUR",1,INDEX(ECB90Days!$C$8:$AI$98,MATCH(IF(LEN(I16)=0,Dashboard!$H$27,I16),ECB90Days!$C$8:$C$98,0),MATCH(E16,ECB90Days!$C$8:$AI$8,0))))*(IF(UPPER(H16)="EUR",1,INDEX(ECB90Days!$C$8:$AI$98,MATCH(IF(LEN(I16)=0,Dashboard!$H$27,I16),ECB90Days!$C$8:$C$98,0),MATCH(H16,ECB90Days!$C$8:$AI$8,0)))),"Not found")</f>
        <v>Not found</v>
      </c>
    </row>
    <row r="17" spans="2:18" ht="21.95" customHeight="1" x14ac:dyDescent="0.25">
      <c r="B17" s="123"/>
      <c r="C17" s="180"/>
      <c r="D17" s="181"/>
      <c r="E17" s="181"/>
      <c r="F17" s="215" t="str">
        <f t="shared" si="0"/>
        <v/>
      </c>
      <c r="G17" s="216" t="str">
        <f t="shared" ref="G17" si="2">IFERROR(IF(AND(LEN(E17)&gt;0,LEN(H17)&gt;0,INDEX($P17:$R17,1,MATCH($C17,$P$7:$R$7,0))&lt;&gt;0),INDEX($P17:$R17,1,MATCH($C17,$P$7:$R$7,0)),""),"")</f>
        <v/>
      </c>
      <c r="H17" s="181"/>
      <c r="I17" s="182"/>
      <c r="J17" s="36"/>
      <c r="P17" s="217" t="str">
        <f t="array" ref="P17">IFERROR(D17*(1/INDEX(DailyCurrencyRates!$C$9:$C$140,MATCH(E17&amp;"USD",DailyCurrencyRates!$I$9:$I$140&amp;DailyCurrencyRates!$F$9:$F$140,0),1))*INDEX(DailyCurrencyRates!$C$9:$C$140,MATCH("USD"&amp;H17,DailyCurrencyRates!$F$9:$F$140&amp;DailyCurrencyRates!$I$9:$I$140,0),1),"")</f>
        <v/>
      </c>
      <c r="Q17" s="217" t="str">
        <f>IFERROR(IF(INDEX(IMFYear!$B$9:$AO$350,MATCH(IF(LEN(I17)=0,Dashboard!$H$26,I17),IMFYear!$B$9:$B$350,0),MATCH(E17,IMFYear!$B$8:$AO$8,0))=0,"Not found",D17*INDEX(IMFYear!$B$9:$AO$350,MATCH(IF(LEN(I17)=0,Dashboard!$H$26,I17),IMFYear!$B$9:$B$350,0),MATCH(E17,IMFYear!$B$8:$AO$8,0)) / INDEX(IMFYear!$B$9:$AO$350,MATCH(IF(LEN(I17)=0,Dashboard!$H$26,I17),IMFYear!$B$9:$B$350,0),MATCH(H17,IMFYear!$B$8:$AO$8,0))),"Not found")</f>
        <v>Not found</v>
      </c>
      <c r="R17" s="217" t="str">
        <f t="array" ref="R17">IFERROR((D17/IF(UPPER(E17)="EUR",1,INDEX(ECB90Days!$C$8:$AI$98,MATCH(IF(LEN(I17)=0,Dashboard!$H$27,I17),ECB90Days!$C$8:$C$98,0),MATCH(E17,ECB90Days!$C$8:$AI$8,0))))*(IF(UPPER(H17)="EUR",1,INDEX(ECB90Days!$C$8:$AI$98,MATCH(IF(LEN(I17)=0,Dashboard!$H$27,I17),ECB90Days!$C$8:$C$98,0),MATCH(H17,ECB90Days!$C$8:$AI$8,0)))),"Not found")</f>
        <v>Not found</v>
      </c>
    </row>
    <row r="18" spans="2:18" ht="21.95" customHeight="1" x14ac:dyDescent="0.25">
      <c r="B18" s="123"/>
      <c r="C18" s="224"/>
      <c r="D18" s="225"/>
      <c r="E18" s="225"/>
      <c r="F18" s="226"/>
      <c r="G18" s="227"/>
      <c r="H18" s="225"/>
      <c r="I18" s="228"/>
      <c r="J18" s="36"/>
      <c r="P18" s="217" t="str">
        <f t="array" ref="P18">IFERROR(D18*(1/INDEX(DailyCurrencyRates!$C$9:$C$140,MATCH(E18&amp;"USD",DailyCurrencyRates!$I$9:$I$140&amp;DailyCurrencyRates!$F$9:$F$140,0),1))*INDEX(DailyCurrencyRates!$C$9:$C$140,MATCH("USD"&amp;H18,DailyCurrencyRates!$F$9:$F$140&amp;DailyCurrencyRates!$I$9:$I$140,0),1),"")</f>
        <v/>
      </c>
      <c r="Q18" s="217" t="str">
        <f>IFERROR(IF(INDEX(IMFYear!$B$9:$AO$350,MATCH(IF(LEN(I18)=0,Dashboard!$H$26,I18),IMFYear!$B$9:$B$350,0),MATCH(E18,IMFYear!$B$8:$AO$8,0))=0,"Not found",D18*INDEX(IMFYear!$B$9:$AO$350,MATCH(IF(LEN(I18)=0,Dashboard!$H$26,I18),IMFYear!$B$9:$B$350,0),MATCH(E18,IMFYear!$B$8:$AO$8,0)) / INDEX(IMFYear!$B$9:$AO$350,MATCH(IF(LEN(I18)=0,Dashboard!$H$26,I18),IMFYear!$B$9:$B$350,0),MATCH(H18,IMFYear!$B$8:$AO$8,0))),"Not found")</f>
        <v>Not found</v>
      </c>
      <c r="R18" s="217" t="str">
        <f t="array" ref="R18">IFERROR((D18/IF(UPPER(E18)="EUR",1,INDEX(ECB90Days!$C$8:$AI$98,MATCH(IF(LEN(I18)=0,Dashboard!$H$27,I18),ECB90Days!$C$8:$C$98,0),MATCH(E18,ECB90Days!$C$8:$AI$8,0))))*(IF(UPPER(H18)="EUR",1,INDEX(ECB90Days!$C$8:$AI$98,MATCH(IF(LEN(I18)=0,Dashboard!$H$27,I18),ECB90Days!$C$8:$C$98,0),MATCH(H18,ECB90Days!$C$8:$AI$8,0)))),"Not found")</f>
        <v>Not found</v>
      </c>
    </row>
    <row r="19" spans="2:18" ht="21.95" customHeight="1" x14ac:dyDescent="0.25">
      <c r="B19" s="123"/>
      <c r="C19" s="229"/>
      <c r="D19" s="230"/>
      <c r="E19" s="230"/>
      <c r="F19" s="231"/>
      <c r="G19" s="232"/>
      <c r="H19" s="230"/>
      <c r="I19" s="233"/>
      <c r="J19" s="36"/>
      <c r="P19" s="217" t="str">
        <f t="array" ref="P19">IFERROR(D19*(1/INDEX(DailyCurrencyRates!$C$9:$C$140,MATCH(E19&amp;"USD",DailyCurrencyRates!$I$9:$I$140&amp;DailyCurrencyRates!$F$9:$F$140,0),1))*INDEX(DailyCurrencyRates!$C$9:$C$140,MATCH("USD"&amp;H19,DailyCurrencyRates!$F$9:$F$140&amp;DailyCurrencyRates!$I$9:$I$140,0),1),"")</f>
        <v/>
      </c>
      <c r="Q19" s="217" t="str">
        <f>IFERROR(IF(INDEX(IMFYear!$B$9:$AO$350,MATCH(IF(LEN(I19)=0,Dashboard!$H$26,I19),IMFYear!$B$9:$B$350,0),MATCH(E19,IMFYear!$B$8:$AO$8,0))=0,"Not found",D19*INDEX(IMFYear!$B$9:$AO$350,MATCH(IF(LEN(I19)=0,Dashboard!$H$26,I19),IMFYear!$B$9:$B$350,0),MATCH(E19,IMFYear!$B$8:$AO$8,0)) / INDEX(IMFYear!$B$9:$AO$350,MATCH(IF(LEN(I19)=0,Dashboard!$H$26,I19),IMFYear!$B$9:$B$350,0),MATCH(H19,IMFYear!$B$8:$AO$8,0))),"Not found")</f>
        <v>Not found</v>
      </c>
      <c r="R19" s="217" t="str">
        <f t="array" ref="R19">IFERROR((D19/IF(UPPER(E19)="EUR",1,INDEX(ECB90Days!$C$8:$AI$98,MATCH(IF(LEN(I19)=0,Dashboard!$H$27,I19),ECB90Days!$C$8:$C$98,0),MATCH(E19,ECB90Days!$C$8:$AI$8,0))))*(IF(UPPER(H19)="EUR",1,INDEX(ECB90Days!$C$8:$AI$98,MATCH(IF(LEN(I19)=0,Dashboard!$H$27,I19),ECB90Days!$C$8:$C$98,0),MATCH(H19,ECB90Days!$C$8:$AI$8,0)))),"Not found")</f>
        <v>Not found</v>
      </c>
    </row>
    <row r="20" spans="2:18" ht="21.95" customHeight="1" x14ac:dyDescent="0.25">
      <c r="B20" s="123"/>
      <c r="C20" s="229"/>
      <c r="D20" s="230"/>
      <c r="E20" s="230"/>
      <c r="F20" s="231"/>
      <c r="G20" s="232"/>
      <c r="H20" s="230"/>
      <c r="I20" s="233"/>
      <c r="J20" s="36"/>
      <c r="P20" s="217" t="str">
        <f t="array" ref="P20">IFERROR(D20*(1/INDEX(DailyCurrencyRates!$C$9:$C$140,MATCH(E20&amp;"USD",DailyCurrencyRates!$I$9:$I$140&amp;DailyCurrencyRates!$F$9:$F$140,0),1))*INDEX(DailyCurrencyRates!$C$9:$C$140,MATCH("USD"&amp;H20,DailyCurrencyRates!$F$9:$F$140&amp;DailyCurrencyRates!$I$9:$I$140,0),1),"")</f>
        <v/>
      </c>
      <c r="Q20" s="217" t="str">
        <f>IFERROR(IF(INDEX(IMFYear!$B$9:$AO$350,MATCH(IF(LEN(I20)=0,Dashboard!$H$26,I20),IMFYear!$B$9:$B$350,0),MATCH(E20,IMFYear!$B$8:$AO$8,0))=0,"Not found",D20*INDEX(IMFYear!$B$9:$AO$350,MATCH(IF(LEN(I20)=0,Dashboard!$H$26,I20),IMFYear!$B$9:$B$350,0),MATCH(E20,IMFYear!$B$8:$AO$8,0)) / INDEX(IMFYear!$B$9:$AO$350,MATCH(IF(LEN(I20)=0,Dashboard!$H$26,I20),IMFYear!$B$9:$B$350,0),MATCH(H20,IMFYear!$B$8:$AO$8,0))),"Not found")</f>
        <v>Not found</v>
      </c>
      <c r="R20" s="217" t="str">
        <f t="array" ref="R20">IFERROR((D20/IF(UPPER(E20)="EUR",1,INDEX(ECB90Days!$C$8:$AI$98,MATCH(IF(LEN(I20)=0,Dashboard!$H$27,I20),ECB90Days!$C$8:$C$98,0),MATCH(E20,ECB90Days!$C$8:$AI$8,0))))*(IF(UPPER(H20)="EUR",1,INDEX(ECB90Days!$C$8:$AI$98,MATCH(IF(LEN(I20)=0,Dashboard!$H$27,I20),ECB90Days!$C$8:$C$98,0),MATCH(H20,ECB90Days!$C$8:$AI$8,0)))),"Not found")</f>
        <v>Not found</v>
      </c>
    </row>
    <row r="21" spans="2:18" ht="21.95" customHeight="1" x14ac:dyDescent="0.25">
      <c r="B21" s="123"/>
      <c r="C21" s="229"/>
      <c r="D21" s="230"/>
      <c r="E21" s="230"/>
      <c r="F21" s="231"/>
      <c r="G21" s="232"/>
      <c r="H21" s="230"/>
      <c r="I21" s="233"/>
      <c r="J21" s="36"/>
      <c r="P21" s="217" t="str">
        <f t="array" ref="P21">IFERROR(D21*(1/INDEX(DailyCurrencyRates!$C$9:$C$140,MATCH(E21&amp;"USD",DailyCurrencyRates!$I$9:$I$140&amp;DailyCurrencyRates!$F$9:$F$140,0),1))*INDEX(DailyCurrencyRates!$C$9:$C$140,MATCH("USD"&amp;H21,DailyCurrencyRates!$F$9:$F$140&amp;DailyCurrencyRates!$I$9:$I$140,0),1),"")</f>
        <v/>
      </c>
      <c r="Q21" s="217" t="str">
        <f>IFERROR(IF(INDEX(IMFYear!$B$9:$AO$350,MATCH(IF(LEN(I21)=0,Dashboard!$H$26,I21),IMFYear!$B$9:$B$350,0),MATCH(E21,IMFYear!$B$8:$AO$8,0))=0,"Not found",D21*INDEX(IMFYear!$B$9:$AO$350,MATCH(IF(LEN(I21)=0,Dashboard!$H$26,I21),IMFYear!$B$9:$B$350,0),MATCH(E21,IMFYear!$B$8:$AO$8,0)) / INDEX(IMFYear!$B$9:$AO$350,MATCH(IF(LEN(I21)=0,Dashboard!$H$26,I21),IMFYear!$B$9:$B$350,0),MATCH(H21,IMFYear!$B$8:$AO$8,0))),"Not found")</f>
        <v>Not found</v>
      </c>
      <c r="R21" s="217" t="str">
        <f t="array" ref="R21">IFERROR((D21/IF(UPPER(E21)="EUR",1,INDEX(ECB90Days!$C$8:$AI$98,MATCH(IF(LEN(I21)=0,Dashboard!$H$27,I21),ECB90Days!$C$8:$C$98,0),MATCH(E21,ECB90Days!$C$8:$AI$8,0))))*(IF(UPPER(H21)="EUR",1,INDEX(ECB90Days!$C$8:$AI$98,MATCH(IF(LEN(I21)=0,Dashboard!$H$27,I21),ECB90Days!$C$8:$C$98,0),MATCH(H21,ECB90Days!$C$8:$AI$8,0)))),"Not found")</f>
        <v>Not found</v>
      </c>
    </row>
    <row r="22" spans="2:18" ht="21.95" customHeight="1" x14ac:dyDescent="0.25">
      <c r="B22" s="123"/>
      <c r="C22" s="229"/>
      <c r="D22" s="230"/>
      <c r="E22" s="230"/>
      <c r="F22" s="231"/>
      <c r="G22" s="232"/>
      <c r="H22" s="230"/>
      <c r="I22" s="233"/>
      <c r="J22" s="36"/>
      <c r="P22" s="217" t="str">
        <f t="array" ref="P22">IFERROR(D22*(1/INDEX(DailyCurrencyRates!$C$9:$C$140,MATCH(E22&amp;"USD",DailyCurrencyRates!$I$9:$I$140&amp;DailyCurrencyRates!$F$9:$F$140,0),1))*INDEX(DailyCurrencyRates!$C$9:$C$140,MATCH("USD"&amp;H22,DailyCurrencyRates!$F$9:$F$140&amp;DailyCurrencyRates!$I$9:$I$140,0),1),"")</f>
        <v/>
      </c>
      <c r="Q22" s="217" t="str">
        <f>IFERROR(IF(INDEX(IMFYear!$B$9:$AO$350,MATCH(IF(LEN(I22)=0,Dashboard!$H$26,I22),IMFYear!$B$9:$B$350,0),MATCH(E22,IMFYear!$B$8:$AO$8,0))=0,"Not found",D22*INDEX(IMFYear!$B$9:$AO$350,MATCH(IF(LEN(I22)=0,Dashboard!$H$26,I22),IMFYear!$B$9:$B$350,0),MATCH(E22,IMFYear!$B$8:$AO$8,0)) / INDEX(IMFYear!$B$9:$AO$350,MATCH(IF(LEN(I22)=0,Dashboard!$H$26,I22),IMFYear!$B$9:$B$350,0),MATCH(H22,IMFYear!$B$8:$AO$8,0))),"Not found")</f>
        <v>Not found</v>
      </c>
      <c r="R22" s="217" t="str">
        <f t="array" ref="R22">IFERROR((D22/IF(UPPER(E22)="EUR",1,INDEX(ECB90Days!$C$8:$AI$98,MATCH(IF(LEN(I22)=0,Dashboard!$H$27,I22),ECB90Days!$C$8:$C$98,0),MATCH(E22,ECB90Days!$C$8:$AI$8,0))))*(IF(UPPER(H22)="EUR",1,INDEX(ECB90Days!$C$8:$AI$98,MATCH(IF(LEN(I22)=0,Dashboard!$H$27,I22),ECB90Days!$C$8:$C$98,0),MATCH(H22,ECB90Days!$C$8:$AI$8,0)))),"Not found")</f>
        <v>Not found</v>
      </c>
    </row>
    <row r="23" spans="2:18" ht="21.95" hidden="1" customHeight="1" outlineLevel="1" x14ac:dyDescent="0.25">
      <c r="B23" s="123"/>
      <c r="C23" s="229"/>
      <c r="D23" s="230"/>
      <c r="E23" s="230"/>
      <c r="F23" s="231"/>
      <c r="G23" s="232"/>
      <c r="H23" s="230"/>
      <c r="I23" s="233"/>
      <c r="J23" s="36"/>
      <c r="P23" s="217" t="str">
        <f t="array" ref="P23">IFERROR(D23*(1/INDEX(DailyCurrencyRates!$C$9:$C$140,MATCH(E23&amp;"USD",DailyCurrencyRates!$I$9:$I$140&amp;DailyCurrencyRates!$F$9:$F$140,0),1))*INDEX(DailyCurrencyRates!$C$9:$C$140,MATCH("USD"&amp;H23,DailyCurrencyRates!$F$9:$F$140&amp;DailyCurrencyRates!$I$9:$I$140,0),1),"")</f>
        <v/>
      </c>
      <c r="Q23" s="217" t="str">
        <f>IFERROR(IF(INDEX(IMFYear!$B$9:$AO$350,MATCH(IF(LEN(I23)=0,Dashboard!$H$26,I23),IMFYear!$B$9:$B$350,0),MATCH(E23,IMFYear!$B$8:$AO$8,0))=0,"Not found",D23*INDEX(IMFYear!$B$9:$AO$350,MATCH(IF(LEN(I23)=0,Dashboard!$H$26,I23),IMFYear!$B$9:$B$350,0),MATCH(E23,IMFYear!$B$8:$AO$8,0)) / INDEX(IMFYear!$B$9:$AO$350,MATCH(IF(LEN(I23)=0,Dashboard!$H$26,I23),IMFYear!$B$9:$B$350,0),MATCH(H23,IMFYear!$B$8:$AO$8,0))),"Not found")</f>
        <v>Not found</v>
      </c>
      <c r="R23" s="217" t="str">
        <f t="array" ref="R23">IFERROR((D23/IF(UPPER(E23)="EUR",1,INDEX(ECB90Days!$C$8:$AI$98,MATCH(IF(LEN(I23)=0,Dashboard!$H$27,I23),ECB90Days!$C$8:$C$98,0),MATCH(E23,ECB90Days!$C$8:$AI$8,0))))*(IF(UPPER(H23)="EUR",1,INDEX(ECB90Days!$C$8:$AI$98,MATCH(IF(LEN(I23)=0,Dashboard!$H$27,I23),ECB90Days!$C$8:$C$98,0),MATCH(H23,ECB90Days!$C$8:$AI$8,0)))),"Not found")</f>
        <v>Not found</v>
      </c>
    </row>
    <row r="24" spans="2:18" ht="21.95" hidden="1" customHeight="1" outlineLevel="1" x14ac:dyDescent="0.25">
      <c r="B24" s="123"/>
      <c r="C24" s="229"/>
      <c r="D24" s="230"/>
      <c r="E24" s="230"/>
      <c r="F24" s="231"/>
      <c r="G24" s="232"/>
      <c r="H24" s="230"/>
      <c r="I24" s="233"/>
      <c r="J24" s="36"/>
      <c r="P24" s="217" t="str">
        <f t="array" ref="P24">IFERROR(D24*(1/INDEX(DailyCurrencyRates!$C$9:$C$140,MATCH(E24&amp;"USD",DailyCurrencyRates!$I$9:$I$140&amp;DailyCurrencyRates!$F$9:$F$140,0),1))*INDEX(DailyCurrencyRates!$C$9:$C$140,MATCH("USD"&amp;H24,DailyCurrencyRates!$F$9:$F$140&amp;DailyCurrencyRates!$I$9:$I$140,0),1),"")</f>
        <v/>
      </c>
      <c r="Q24" s="217" t="str">
        <f>IFERROR(IF(INDEX(IMFYear!$B$9:$AO$350,MATCH(IF(LEN(I24)=0,Dashboard!$H$26,I24),IMFYear!$B$9:$B$350,0),MATCH(E24,IMFYear!$B$8:$AO$8,0))=0,"Not found",D24*INDEX(IMFYear!$B$9:$AO$350,MATCH(IF(LEN(I24)=0,Dashboard!$H$26,I24),IMFYear!$B$9:$B$350,0),MATCH(E24,IMFYear!$B$8:$AO$8,0)) / INDEX(IMFYear!$B$9:$AO$350,MATCH(IF(LEN(I24)=0,Dashboard!$H$26,I24),IMFYear!$B$9:$B$350,0),MATCH(H24,IMFYear!$B$8:$AO$8,0))),"Not found")</f>
        <v>Not found</v>
      </c>
      <c r="R24" s="217" t="str">
        <f t="array" ref="R24">IFERROR((D24/IF(UPPER(E24)="EUR",1,INDEX(ECB90Days!$C$8:$AI$98,MATCH(IF(LEN(I24)=0,Dashboard!$H$27,I24),ECB90Days!$C$8:$C$98,0),MATCH(E24,ECB90Days!$C$8:$AI$8,0))))*(IF(UPPER(H24)="EUR",1,INDEX(ECB90Days!$C$8:$AI$98,MATCH(IF(LEN(I24)=0,Dashboard!$H$27,I24),ECB90Days!$C$8:$C$98,0),MATCH(H24,ECB90Days!$C$8:$AI$8,0)))),"Not found")</f>
        <v>Not found</v>
      </c>
    </row>
    <row r="25" spans="2:18" ht="21.95" hidden="1" customHeight="1" outlineLevel="1" x14ac:dyDescent="0.25">
      <c r="B25" s="123"/>
      <c r="C25" s="229"/>
      <c r="D25" s="230"/>
      <c r="E25" s="230"/>
      <c r="F25" s="231"/>
      <c r="G25" s="232"/>
      <c r="H25" s="230"/>
      <c r="I25" s="233"/>
      <c r="J25" s="36"/>
      <c r="P25" s="217" t="str">
        <f t="array" ref="P25">IFERROR(D25*(1/INDEX(DailyCurrencyRates!$C$9:$C$140,MATCH(E25&amp;"USD",DailyCurrencyRates!$I$9:$I$140&amp;DailyCurrencyRates!$F$9:$F$140,0),1))*INDEX(DailyCurrencyRates!$C$9:$C$140,MATCH("USD"&amp;H25,DailyCurrencyRates!$F$9:$F$140&amp;DailyCurrencyRates!$I$9:$I$140,0),1),"")</f>
        <v/>
      </c>
      <c r="Q25" s="217" t="str">
        <f>IFERROR(IF(INDEX(IMFYear!$B$9:$AO$350,MATCH(IF(LEN(I25)=0,Dashboard!$H$26,I25),IMFYear!$B$9:$B$350,0),MATCH(E25,IMFYear!$B$8:$AO$8,0))=0,"Not found",D25*INDEX(IMFYear!$B$9:$AO$350,MATCH(IF(LEN(I25)=0,Dashboard!$H$26,I25),IMFYear!$B$9:$B$350,0),MATCH(E25,IMFYear!$B$8:$AO$8,0)) / INDEX(IMFYear!$B$9:$AO$350,MATCH(IF(LEN(I25)=0,Dashboard!$H$26,I25),IMFYear!$B$9:$B$350,0),MATCH(H25,IMFYear!$B$8:$AO$8,0))),"Not found")</f>
        <v>Not found</v>
      </c>
      <c r="R25" s="217" t="str">
        <f t="array" ref="R25">IFERROR((D25/IF(UPPER(E25)="EUR",1,INDEX(ECB90Days!$C$8:$AI$98,MATCH(IF(LEN(I25)=0,Dashboard!$H$27,I25),ECB90Days!$C$8:$C$98,0),MATCH(E25,ECB90Days!$C$8:$AI$8,0))))*(IF(UPPER(H25)="EUR",1,INDEX(ECB90Days!$C$8:$AI$98,MATCH(IF(LEN(I25)=0,Dashboard!$H$27,I25),ECB90Days!$C$8:$C$98,0),MATCH(H25,ECB90Days!$C$8:$AI$8,0)))),"Not found")</f>
        <v>Not found</v>
      </c>
    </row>
    <row r="26" spans="2:18" ht="21.95" hidden="1" customHeight="1" outlineLevel="1" x14ac:dyDescent="0.25">
      <c r="B26" s="123"/>
      <c r="C26" s="229"/>
      <c r="D26" s="230"/>
      <c r="E26" s="230"/>
      <c r="F26" s="231"/>
      <c r="G26" s="232"/>
      <c r="H26" s="230"/>
      <c r="I26" s="233"/>
      <c r="J26" s="36"/>
      <c r="P26" s="217" t="str">
        <f t="array" ref="P26">IFERROR(D26*(1/INDEX(DailyCurrencyRates!$C$9:$C$140,MATCH(E26&amp;"USD",DailyCurrencyRates!$I$9:$I$140&amp;DailyCurrencyRates!$F$9:$F$140,0),1))*INDEX(DailyCurrencyRates!$C$9:$C$140,MATCH("USD"&amp;H26,DailyCurrencyRates!$F$9:$F$140&amp;DailyCurrencyRates!$I$9:$I$140,0),1),"")</f>
        <v/>
      </c>
      <c r="Q26" s="217" t="str">
        <f>IFERROR(IF(INDEX(IMFYear!$B$9:$AO$350,MATCH(IF(LEN(I26)=0,Dashboard!$H$26,I26),IMFYear!$B$9:$B$350,0),MATCH(E26,IMFYear!$B$8:$AO$8,0))=0,"Not found",D26*INDEX(IMFYear!$B$9:$AO$350,MATCH(IF(LEN(I26)=0,Dashboard!$H$26,I26),IMFYear!$B$9:$B$350,0),MATCH(E26,IMFYear!$B$8:$AO$8,0)) / INDEX(IMFYear!$B$9:$AO$350,MATCH(IF(LEN(I26)=0,Dashboard!$H$26,I26),IMFYear!$B$9:$B$350,0),MATCH(H26,IMFYear!$B$8:$AO$8,0))),"Not found")</f>
        <v>Not found</v>
      </c>
      <c r="R26" s="217" t="str">
        <f t="array" ref="R26">IFERROR((D26/IF(UPPER(E26)="EUR",1,INDEX(ECB90Days!$C$8:$AI$98,MATCH(IF(LEN(I26)=0,Dashboard!$H$27,I26),ECB90Days!$C$8:$C$98,0),MATCH(E26,ECB90Days!$C$8:$AI$8,0))))*(IF(UPPER(H26)="EUR",1,INDEX(ECB90Days!$C$8:$AI$98,MATCH(IF(LEN(I26)=0,Dashboard!$H$27,I26),ECB90Days!$C$8:$C$98,0),MATCH(H26,ECB90Days!$C$8:$AI$8,0)))),"Not found")</f>
        <v>Not found</v>
      </c>
    </row>
    <row r="27" spans="2:18" ht="21.95" hidden="1" customHeight="1" outlineLevel="1" x14ac:dyDescent="0.25">
      <c r="B27" s="123"/>
      <c r="C27" s="229"/>
      <c r="D27" s="230"/>
      <c r="E27" s="230"/>
      <c r="F27" s="231"/>
      <c r="G27" s="232"/>
      <c r="H27" s="230"/>
      <c r="I27" s="233"/>
      <c r="J27" s="36"/>
      <c r="P27" s="217" t="str">
        <f t="array" ref="P27">IFERROR(D27*(1/INDEX(DailyCurrencyRates!$C$9:$C$140,MATCH(E27&amp;"USD",DailyCurrencyRates!$I$9:$I$140&amp;DailyCurrencyRates!$F$9:$F$140,0),1))*INDEX(DailyCurrencyRates!$C$9:$C$140,MATCH("USD"&amp;H27,DailyCurrencyRates!$F$9:$F$140&amp;DailyCurrencyRates!$I$9:$I$140,0),1),"")</f>
        <v/>
      </c>
      <c r="Q27" s="217" t="str">
        <f>IFERROR(IF(INDEX(IMFYear!$B$9:$AO$350,MATCH(IF(LEN(I27)=0,Dashboard!$H$26,I27),IMFYear!$B$9:$B$350,0),MATCH(E27,IMFYear!$B$8:$AO$8,0))=0,"Not found",D27*INDEX(IMFYear!$B$9:$AO$350,MATCH(IF(LEN(I27)=0,Dashboard!$H$26,I27),IMFYear!$B$9:$B$350,0),MATCH(E27,IMFYear!$B$8:$AO$8,0)) / INDEX(IMFYear!$B$9:$AO$350,MATCH(IF(LEN(I27)=0,Dashboard!$H$26,I27),IMFYear!$B$9:$B$350,0),MATCH(H27,IMFYear!$B$8:$AO$8,0))),"Not found")</f>
        <v>Not found</v>
      </c>
      <c r="R27" s="217" t="str">
        <f t="array" ref="R27">IFERROR((D27/IF(UPPER(E27)="EUR",1,INDEX(ECB90Days!$C$8:$AI$98,MATCH(IF(LEN(I27)=0,Dashboard!$H$27,I27),ECB90Days!$C$8:$C$98,0),MATCH(E27,ECB90Days!$C$8:$AI$8,0))))*(IF(UPPER(H27)="EUR",1,INDEX(ECB90Days!$C$8:$AI$98,MATCH(IF(LEN(I27)=0,Dashboard!$H$27,I27),ECB90Days!$C$8:$C$98,0),MATCH(H27,ECB90Days!$C$8:$AI$8,0)))),"Not found")</f>
        <v>Not found</v>
      </c>
    </row>
    <row r="28" spans="2:18" ht="21.95" hidden="1" customHeight="1" outlineLevel="1" x14ac:dyDescent="0.25">
      <c r="B28" s="123"/>
      <c r="C28" s="229"/>
      <c r="D28" s="230"/>
      <c r="E28" s="230"/>
      <c r="F28" s="231"/>
      <c r="G28" s="232"/>
      <c r="H28" s="230"/>
      <c r="I28" s="233"/>
      <c r="J28" s="36"/>
      <c r="P28" s="217" t="str">
        <f t="array" ref="P28">IFERROR(D28*(1/INDEX(DailyCurrencyRates!$C$9:$C$140,MATCH(E28&amp;"USD",DailyCurrencyRates!$I$9:$I$140&amp;DailyCurrencyRates!$F$9:$F$140,0),1))*INDEX(DailyCurrencyRates!$C$9:$C$140,MATCH("USD"&amp;H28,DailyCurrencyRates!$F$9:$F$140&amp;DailyCurrencyRates!$I$9:$I$140,0),1),"")</f>
        <v/>
      </c>
      <c r="Q28" s="217" t="str">
        <f>IFERROR(IF(INDEX(IMFYear!$B$9:$AO$350,MATCH(IF(LEN(I28)=0,Dashboard!$H$26,I28),IMFYear!$B$9:$B$350,0),MATCH(E28,IMFYear!$B$8:$AO$8,0))=0,"Not found",D28*INDEX(IMFYear!$B$9:$AO$350,MATCH(IF(LEN(I28)=0,Dashboard!$H$26,I28),IMFYear!$B$9:$B$350,0),MATCH(E28,IMFYear!$B$8:$AO$8,0)) / INDEX(IMFYear!$B$9:$AO$350,MATCH(IF(LEN(I28)=0,Dashboard!$H$26,I28),IMFYear!$B$9:$B$350,0),MATCH(H28,IMFYear!$B$8:$AO$8,0))),"Not found")</f>
        <v>Not found</v>
      </c>
      <c r="R28" s="217" t="str">
        <f t="array" ref="R28">IFERROR((D28/IF(UPPER(E28)="EUR",1,INDEX(ECB90Days!$C$8:$AI$98,MATCH(IF(LEN(I28)=0,Dashboard!$H$27,I28),ECB90Days!$C$8:$C$98,0),MATCH(E28,ECB90Days!$C$8:$AI$8,0))))*(IF(UPPER(H28)="EUR",1,INDEX(ECB90Days!$C$8:$AI$98,MATCH(IF(LEN(I28)=0,Dashboard!$H$27,I28),ECB90Days!$C$8:$C$98,0),MATCH(H28,ECB90Days!$C$8:$AI$8,0)))),"Not found")</f>
        <v>Not found</v>
      </c>
    </row>
    <row r="29" spans="2:18" ht="21.95" hidden="1" customHeight="1" outlineLevel="1" x14ac:dyDescent="0.25">
      <c r="B29" s="123"/>
      <c r="C29" s="229"/>
      <c r="D29" s="230"/>
      <c r="E29" s="230"/>
      <c r="F29" s="231"/>
      <c r="G29" s="232"/>
      <c r="H29" s="230"/>
      <c r="I29" s="233"/>
      <c r="J29" s="36"/>
      <c r="P29" s="217" t="str">
        <f t="array" ref="P29">IFERROR(D29*(1/INDEX(DailyCurrencyRates!$C$9:$C$140,MATCH(E29&amp;"USD",DailyCurrencyRates!$I$9:$I$140&amp;DailyCurrencyRates!$F$9:$F$140,0),1))*INDEX(DailyCurrencyRates!$C$9:$C$140,MATCH("USD"&amp;H29,DailyCurrencyRates!$F$9:$F$140&amp;DailyCurrencyRates!$I$9:$I$140,0),1),"")</f>
        <v/>
      </c>
      <c r="Q29" s="217" t="str">
        <f>IFERROR(IF(INDEX(IMFYear!$B$9:$AO$350,MATCH(IF(LEN(I29)=0,Dashboard!$H$26,I29),IMFYear!$B$9:$B$350,0),MATCH(E29,IMFYear!$B$8:$AO$8,0))=0,"Not found",D29*INDEX(IMFYear!$B$9:$AO$350,MATCH(IF(LEN(I29)=0,Dashboard!$H$26,I29),IMFYear!$B$9:$B$350,0),MATCH(E29,IMFYear!$B$8:$AO$8,0)) / INDEX(IMFYear!$B$9:$AO$350,MATCH(IF(LEN(I29)=0,Dashboard!$H$26,I29),IMFYear!$B$9:$B$350,0),MATCH(H29,IMFYear!$B$8:$AO$8,0))),"Not found")</f>
        <v>Not found</v>
      </c>
      <c r="R29" s="217" t="str">
        <f t="array" ref="R29">IFERROR((D29/IF(UPPER(E29)="EUR",1,INDEX(ECB90Days!$C$8:$AI$98,MATCH(IF(LEN(I29)=0,Dashboard!$H$27,I29),ECB90Days!$C$8:$C$98,0),MATCH(E29,ECB90Days!$C$8:$AI$8,0))))*(IF(UPPER(H29)="EUR",1,INDEX(ECB90Days!$C$8:$AI$98,MATCH(IF(LEN(I29)=0,Dashboard!$H$27,I29),ECB90Days!$C$8:$C$98,0),MATCH(H29,ECB90Days!$C$8:$AI$8,0)))),"Not found")</f>
        <v>Not found</v>
      </c>
    </row>
    <row r="30" spans="2:18" ht="21.95" hidden="1" customHeight="1" outlineLevel="1" x14ac:dyDescent="0.25">
      <c r="B30" s="123"/>
      <c r="C30" s="229"/>
      <c r="D30" s="230"/>
      <c r="E30" s="230"/>
      <c r="F30" s="231"/>
      <c r="G30" s="232"/>
      <c r="H30" s="230"/>
      <c r="I30" s="233"/>
      <c r="J30" s="36"/>
      <c r="P30" s="217" t="str">
        <f t="array" ref="P30">IFERROR(D30*(1/INDEX(DailyCurrencyRates!$C$9:$C$140,MATCH(E30&amp;"USD",DailyCurrencyRates!$I$9:$I$140&amp;DailyCurrencyRates!$F$9:$F$140,0),1))*INDEX(DailyCurrencyRates!$C$9:$C$140,MATCH("USD"&amp;H30,DailyCurrencyRates!$F$9:$F$140&amp;DailyCurrencyRates!$I$9:$I$140,0),1),"")</f>
        <v/>
      </c>
      <c r="Q30" s="217" t="str">
        <f>IFERROR(IF(INDEX(IMFYear!$B$9:$AO$350,MATCH(IF(LEN(I30)=0,Dashboard!$H$26,I30),IMFYear!$B$9:$B$350,0),MATCH(E30,IMFYear!$B$8:$AO$8,0))=0,"Not found",D30*INDEX(IMFYear!$B$9:$AO$350,MATCH(IF(LEN(I30)=0,Dashboard!$H$26,I30),IMFYear!$B$9:$B$350,0),MATCH(E30,IMFYear!$B$8:$AO$8,0)) / INDEX(IMFYear!$B$9:$AO$350,MATCH(IF(LEN(I30)=0,Dashboard!$H$26,I30),IMFYear!$B$9:$B$350,0),MATCH(H30,IMFYear!$B$8:$AO$8,0))),"Not found")</f>
        <v>Not found</v>
      </c>
      <c r="R30" s="217" t="str">
        <f t="array" ref="R30">IFERROR((D30/IF(UPPER(E30)="EUR",1,INDEX(ECB90Days!$C$8:$AI$98,MATCH(IF(LEN(I30)=0,Dashboard!$H$27,I30),ECB90Days!$C$8:$C$98,0),MATCH(E30,ECB90Days!$C$8:$AI$8,0))))*(IF(UPPER(H30)="EUR",1,INDEX(ECB90Days!$C$8:$AI$98,MATCH(IF(LEN(I30)=0,Dashboard!$H$27,I30),ECB90Days!$C$8:$C$98,0),MATCH(H30,ECB90Days!$C$8:$AI$8,0)))),"Not found")</f>
        <v>Not found</v>
      </c>
    </row>
    <row r="31" spans="2:18" ht="21.95" hidden="1" customHeight="1" outlineLevel="1" x14ac:dyDescent="0.25">
      <c r="B31" s="123"/>
      <c r="C31" s="229"/>
      <c r="D31" s="230"/>
      <c r="E31" s="230"/>
      <c r="F31" s="231"/>
      <c r="G31" s="232"/>
      <c r="H31" s="230"/>
      <c r="I31" s="233"/>
      <c r="J31" s="36"/>
      <c r="P31" s="217" t="str">
        <f t="array" ref="P31">IFERROR(D31*(1/INDEX(DailyCurrencyRates!$C$9:$C$140,MATCH(E31&amp;"USD",DailyCurrencyRates!$I$9:$I$140&amp;DailyCurrencyRates!$F$9:$F$140,0),1))*INDEX(DailyCurrencyRates!$C$9:$C$140,MATCH("USD"&amp;H31,DailyCurrencyRates!$F$9:$F$140&amp;DailyCurrencyRates!$I$9:$I$140,0),1),"")</f>
        <v/>
      </c>
      <c r="Q31" s="217" t="str">
        <f>IFERROR(IF(INDEX(IMFYear!$B$9:$AO$350,MATCH(IF(LEN(I31)=0,Dashboard!$H$26,I31),IMFYear!$B$9:$B$350,0),MATCH(E31,IMFYear!$B$8:$AO$8,0))=0,"Not found",D31*INDEX(IMFYear!$B$9:$AO$350,MATCH(IF(LEN(I31)=0,Dashboard!$H$26,I31),IMFYear!$B$9:$B$350,0),MATCH(E31,IMFYear!$B$8:$AO$8,0)) / INDEX(IMFYear!$B$9:$AO$350,MATCH(IF(LEN(I31)=0,Dashboard!$H$26,I31),IMFYear!$B$9:$B$350,0),MATCH(H31,IMFYear!$B$8:$AO$8,0))),"Not found")</f>
        <v>Not found</v>
      </c>
      <c r="R31" s="217" t="str">
        <f t="array" ref="R31">IFERROR((D31/IF(UPPER(E31)="EUR",1,INDEX(ECB90Days!$C$8:$AI$98,MATCH(IF(LEN(I31)=0,Dashboard!$H$27,I31),ECB90Days!$C$8:$C$98,0),MATCH(E31,ECB90Days!$C$8:$AI$8,0))))*(IF(UPPER(H31)="EUR",1,INDEX(ECB90Days!$C$8:$AI$98,MATCH(IF(LEN(I31)=0,Dashboard!$H$27,I31),ECB90Days!$C$8:$C$98,0),MATCH(H31,ECB90Days!$C$8:$AI$8,0)))),"Not found")</f>
        <v>Not found</v>
      </c>
    </row>
    <row r="32" spans="2:18" ht="21.95" hidden="1" customHeight="1" outlineLevel="1" x14ac:dyDescent="0.25">
      <c r="B32" s="123"/>
      <c r="C32" s="229"/>
      <c r="D32" s="230"/>
      <c r="E32" s="230"/>
      <c r="F32" s="231"/>
      <c r="G32" s="232"/>
      <c r="H32" s="230"/>
      <c r="I32" s="233"/>
      <c r="J32" s="36"/>
      <c r="P32" s="217" t="str">
        <f t="array" ref="P32">IFERROR(D32*(1/INDEX(DailyCurrencyRates!$C$9:$C$140,MATCH(E32&amp;"USD",DailyCurrencyRates!$I$9:$I$140&amp;DailyCurrencyRates!$F$9:$F$140,0),1))*INDEX(DailyCurrencyRates!$C$9:$C$140,MATCH("USD"&amp;H32,DailyCurrencyRates!$F$9:$F$140&amp;DailyCurrencyRates!$I$9:$I$140,0),1),"")</f>
        <v/>
      </c>
      <c r="Q32" s="217" t="str">
        <f>IFERROR(IF(INDEX(IMFYear!$B$9:$AO$350,MATCH(IF(LEN(I32)=0,Dashboard!$H$26,I32),IMFYear!$B$9:$B$350,0),MATCH(E32,IMFYear!$B$8:$AO$8,0))=0,"Not found",D32*INDEX(IMFYear!$B$9:$AO$350,MATCH(IF(LEN(I32)=0,Dashboard!$H$26,I32),IMFYear!$B$9:$B$350,0),MATCH(E32,IMFYear!$B$8:$AO$8,0)) / INDEX(IMFYear!$B$9:$AO$350,MATCH(IF(LEN(I32)=0,Dashboard!$H$26,I32),IMFYear!$B$9:$B$350,0),MATCH(H32,IMFYear!$B$8:$AO$8,0))),"Not found")</f>
        <v>Not found</v>
      </c>
      <c r="R32" s="217" t="str">
        <f t="array" ref="R32">IFERROR((D32/IF(UPPER(E32)="EUR",1,INDEX(ECB90Days!$C$8:$AI$98,MATCH(IF(LEN(I32)=0,Dashboard!$H$27,I32),ECB90Days!$C$8:$C$98,0),MATCH(E32,ECB90Days!$C$8:$AI$8,0))))*(IF(UPPER(H32)="EUR",1,INDEX(ECB90Days!$C$8:$AI$98,MATCH(IF(LEN(I32)=0,Dashboard!$H$27,I32),ECB90Days!$C$8:$C$98,0),MATCH(H32,ECB90Days!$C$8:$AI$8,0)))),"Not found")</f>
        <v>Not found</v>
      </c>
    </row>
    <row r="33" spans="2:19" ht="21.95" hidden="1" customHeight="1" outlineLevel="1" x14ac:dyDescent="0.25">
      <c r="B33" s="123"/>
      <c r="C33" s="229"/>
      <c r="D33" s="230"/>
      <c r="E33" s="230"/>
      <c r="F33" s="231"/>
      <c r="G33" s="232"/>
      <c r="H33" s="230"/>
      <c r="I33" s="233"/>
      <c r="J33" s="36"/>
      <c r="P33" s="217" t="str">
        <f t="array" ref="P33">IFERROR(D33*(1/INDEX(DailyCurrencyRates!$C$9:$C$140,MATCH(E33&amp;"USD",DailyCurrencyRates!$I$9:$I$140&amp;DailyCurrencyRates!$F$9:$F$140,0),1))*INDEX(DailyCurrencyRates!$C$9:$C$140,MATCH("USD"&amp;H33,DailyCurrencyRates!$F$9:$F$140&amp;DailyCurrencyRates!$I$9:$I$140,0),1),"")</f>
        <v/>
      </c>
      <c r="Q33" s="217" t="str">
        <f>IFERROR(IF(INDEX(IMFYear!$B$9:$AO$350,MATCH(IF(LEN(I33)=0,Dashboard!$H$26,I33),IMFYear!$B$9:$B$350,0),MATCH(E33,IMFYear!$B$8:$AO$8,0))=0,"Not found",D33*INDEX(IMFYear!$B$9:$AO$350,MATCH(IF(LEN(I33)=0,Dashboard!$H$26,I33),IMFYear!$B$9:$B$350,0),MATCH(E33,IMFYear!$B$8:$AO$8,0)) / INDEX(IMFYear!$B$9:$AO$350,MATCH(IF(LEN(I33)=0,Dashboard!$H$26,I33),IMFYear!$B$9:$B$350,0),MATCH(H33,IMFYear!$B$8:$AO$8,0))),"Not found")</f>
        <v>Not found</v>
      </c>
      <c r="R33" s="217" t="str">
        <f t="array" ref="R33">IFERROR((D33/IF(UPPER(E33)="EUR",1,INDEX(ECB90Days!$C$8:$AI$98,MATCH(IF(LEN(I33)=0,Dashboard!$H$27,I33),ECB90Days!$C$8:$C$98,0),MATCH(E33,ECB90Days!$C$8:$AI$8,0))))*(IF(UPPER(H33)="EUR",1,INDEX(ECB90Days!$C$8:$AI$98,MATCH(IF(LEN(I33)=0,Dashboard!$H$27,I33),ECB90Days!$C$8:$C$98,0),MATCH(H33,ECB90Days!$C$8:$AI$8,0)))),"Not found")</f>
        <v>Not found</v>
      </c>
    </row>
    <row r="34" spans="2:19" ht="21.95" hidden="1" customHeight="1" outlineLevel="1" x14ac:dyDescent="0.25">
      <c r="B34" s="123"/>
      <c r="C34" s="229"/>
      <c r="D34" s="230"/>
      <c r="E34" s="230"/>
      <c r="F34" s="231"/>
      <c r="G34" s="232"/>
      <c r="H34" s="230"/>
      <c r="I34" s="233"/>
      <c r="J34" s="36"/>
      <c r="P34" s="217" t="str">
        <f t="array" ref="P34">IFERROR(D34*(1/INDEX(DailyCurrencyRates!$C$9:$C$140,MATCH(E34&amp;"USD",DailyCurrencyRates!$I$9:$I$140&amp;DailyCurrencyRates!$F$9:$F$140,0),1))*INDEX(DailyCurrencyRates!$C$9:$C$140,MATCH("USD"&amp;H34,DailyCurrencyRates!$F$9:$F$140&amp;DailyCurrencyRates!$I$9:$I$140,0),1),"")</f>
        <v/>
      </c>
      <c r="Q34" s="217" t="str">
        <f>IFERROR(IF(INDEX(IMFYear!$B$9:$AO$350,MATCH(IF(LEN(I34)=0,Dashboard!$H$26,I34),IMFYear!$B$9:$B$350,0),MATCH(E34,IMFYear!$B$8:$AO$8,0))=0,"Not found",D34*INDEX(IMFYear!$B$9:$AO$350,MATCH(IF(LEN(I34)=0,Dashboard!$H$26,I34),IMFYear!$B$9:$B$350,0),MATCH(E34,IMFYear!$B$8:$AO$8,0)) / INDEX(IMFYear!$B$9:$AO$350,MATCH(IF(LEN(I34)=0,Dashboard!$H$26,I34),IMFYear!$B$9:$B$350,0),MATCH(H34,IMFYear!$B$8:$AO$8,0))),"Not found")</f>
        <v>Not found</v>
      </c>
      <c r="R34" s="217" t="str">
        <f t="array" ref="R34">IFERROR((D34/IF(UPPER(E34)="EUR",1,INDEX(ECB90Days!$C$8:$AI$98,MATCH(IF(LEN(I34)=0,Dashboard!$H$27,I34),ECB90Days!$C$8:$C$98,0),MATCH(E34,ECB90Days!$C$8:$AI$8,0))))*(IF(UPPER(H34)="EUR",1,INDEX(ECB90Days!$C$8:$AI$98,MATCH(IF(LEN(I34)=0,Dashboard!$H$27,I34),ECB90Days!$C$8:$C$98,0),MATCH(H34,ECB90Days!$C$8:$AI$8,0)))),"Not found")</f>
        <v>Not found</v>
      </c>
    </row>
    <row r="35" spans="2:19" ht="21.95" hidden="1" customHeight="1" outlineLevel="1" x14ac:dyDescent="0.25">
      <c r="B35" s="123"/>
      <c r="C35" s="229"/>
      <c r="D35" s="230"/>
      <c r="E35" s="230"/>
      <c r="F35" s="231"/>
      <c r="G35" s="232"/>
      <c r="H35" s="230"/>
      <c r="I35" s="233"/>
      <c r="J35" s="36"/>
      <c r="P35" s="217" t="str">
        <f t="array" ref="P35">IFERROR(D35*(1/INDEX(DailyCurrencyRates!$C$9:$C$140,MATCH(E35&amp;"USD",DailyCurrencyRates!$I$9:$I$140&amp;DailyCurrencyRates!$F$9:$F$140,0),1))*INDEX(DailyCurrencyRates!$C$9:$C$140,MATCH("USD"&amp;H35,DailyCurrencyRates!$F$9:$F$140&amp;DailyCurrencyRates!$I$9:$I$140,0),1),"")</f>
        <v/>
      </c>
      <c r="Q35" s="217" t="str">
        <f>IFERROR(IF(INDEX(IMFYear!$B$9:$AO$350,MATCH(IF(LEN(I35)=0,Dashboard!$H$26,I35),IMFYear!$B$9:$B$350,0),MATCH(E35,IMFYear!$B$8:$AO$8,0))=0,"Not found",D35*INDEX(IMFYear!$B$9:$AO$350,MATCH(IF(LEN(I35)=0,Dashboard!$H$26,I35),IMFYear!$B$9:$B$350,0),MATCH(E35,IMFYear!$B$8:$AO$8,0)) / INDEX(IMFYear!$B$9:$AO$350,MATCH(IF(LEN(I35)=0,Dashboard!$H$26,I35),IMFYear!$B$9:$B$350,0),MATCH(H35,IMFYear!$B$8:$AO$8,0))),"Not found")</f>
        <v>Not found</v>
      </c>
      <c r="R35" s="217" t="str">
        <f t="array" ref="R35">IFERROR((D35/IF(UPPER(E35)="EUR",1,INDEX(ECB90Days!$C$8:$AI$98,MATCH(IF(LEN(I35)=0,Dashboard!$H$27,I35),ECB90Days!$C$8:$C$98,0),MATCH(E35,ECB90Days!$C$8:$AI$8,0))))*(IF(UPPER(H35)="EUR",1,INDEX(ECB90Days!$C$8:$AI$98,MATCH(IF(LEN(I35)=0,Dashboard!$H$27,I35),ECB90Days!$C$8:$C$98,0),MATCH(H35,ECB90Days!$C$8:$AI$8,0)))),"Not found")</f>
        <v>Not found</v>
      </c>
    </row>
    <row r="36" spans="2:19" ht="21.95" hidden="1" customHeight="1" outlineLevel="1" x14ac:dyDescent="0.25">
      <c r="B36" s="123"/>
      <c r="C36" s="229"/>
      <c r="D36" s="230"/>
      <c r="E36" s="230"/>
      <c r="F36" s="231"/>
      <c r="G36" s="232"/>
      <c r="H36" s="230"/>
      <c r="I36" s="233"/>
      <c r="J36" s="36"/>
      <c r="P36" s="217" t="str">
        <f t="array" ref="P36">IFERROR(D36*(1/INDEX(DailyCurrencyRates!$C$9:$C$140,MATCH(E36&amp;"USD",DailyCurrencyRates!$I$9:$I$140&amp;DailyCurrencyRates!$F$9:$F$140,0),1))*INDEX(DailyCurrencyRates!$C$9:$C$140,MATCH("USD"&amp;H36,DailyCurrencyRates!$F$9:$F$140&amp;DailyCurrencyRates!$I$9:$I$140,0),1),"")</f>
        <v/>
      </c>
      <c r="Q36" s="217" t="str">
        <f>IFERROR(IF(INDEX(IMFYear!$B$9:$AO$350,MATCH(IF(LEN(I36)=0,Dashboard!$H$26,I36),IMFYear!$B$9:$B$350,0),MATCH(E36,IMFYear!$B$8:$AO$8,0))=0,"Not found",D36*INDEX(IMFYear!$B$9:$AO$350,MATCH(IF(LEN(I36)=0,Dashboard!$H$26,I36),IMFYear!$B$9:$B$350,0),MATCH(E36,IMFYear!$B$8:$AO$8,0)) / INDEX(IMFYear!$B$9:$AO$350,MATCH(IF(LEN(I36)=0,Dashboard!$H$26,I36),IMFYear!$B$9:$B$350,0),MATCH(H36,IMFYear!$B$8:$AO$8,0))),"Not found")</f>
        <v>Not found</v>
      </c>
      <c r="R36" s="217" t="str">
        <f t="array" ref="R36">IFERROR((D36/IF(UPPER(E36)="EUR",1,INDEX(ECB90Days!$C$8:$AI$98,MATCH(IF(LEN(I36)=0,Dashboard!$H$27,I36),ECB90Days!$C$8:$C$98,0),MATCH(E36,ECB90Days!$C$8:$AI$8,0))))*(IF(UPPER(H36)="EUR",1,INDEX(ECB90Days!$C$8:$AI$98,MATCH(IF(LEN(I36)=0,Dashboard!$H$27,I36),ECB90Days!$C$8:$C$98,0),MATCH(H36,ECB90Days!$C$8:$AI$8,0)))),"Not found")</f>
        <v>Not found</v>
      </c>
    </row>
    <row r="37" spans="2:19" ht="21.95" hidden="1" customHeight="1" outlineLevel="1" x14ac:dyDescent="0.25">
      <c r="B37" s="123"/>
      <c r="C37" s="234"/>
      <c r="D37" s="235"/>
      <c r="E37" s="235"/>
      <c r="F37" s="236"/>
      <c r="G37" s="237"/>
      <c r="H37" s="235"/>
      <c r="I37" s="238"/>
      <c r="J37" s="36"/>
      <c r="P37" s="217" t="str">
        <f t="array" ref="P37">IFERROR(D37*(1/INDEX(DailyCurrencyRates!$C$9:$C$140,MATCH(E37&amp;"USD",DailyCurrencyRates!$I$9:$I$140&amp;DailyCurrencyRates!$F$9:$F$140,0),1))*INDEX(DailyCurrencyRates!$C$9:$C$140,MATCH("USD"&amp;H37,DailyCurrencyRates!$F$9:$F$140&amp;DailyCurrencyRates!$I$9:$I$140,0),1),"")</f>
        <v/>
      </c>
      <c r="Q37" s="217" t="str">
        <f>IFERROR(IF(INDEX(IMFYear!$B$9:$AO$350,MATCH(IF(LEN(I37)=0,Dashboard!$H$26,I37),IMFYear!$B$9:$B$350,0),MATCH(E37,IMFYear!$B$8:$AO$8,0))=0,"Not found",D37*INDEX(IMFYear!$B$9:$AO$350,MATCH(IF(LEN(I37)=0,Dashboard!$H$26,I37),IMFYear!$B$9:$B$350,0),MATCH(E37,IMFYear!$B$8:$AO$8,0)) / INDEX(IMFYear!$B$9:$AO$350,MATCH(IF(LEN(I37)=0,Dashboard!$H$26,I37),IMFYear!$B$9:$B$350,0),MATCH(H37,IMFYear!$B$8:$AO$8,0))),"Not found")</f>
        <v>Not found</v>
      </c>
      <c r="R37" s="217" t="str">
        <f t="array" ref="R37">IFERROR((D37/IF(UPPER(E37)="EUR",1,INDEX(ECB90Days!$C$8:$AI$98,MATCH(IF(LEN(I37)=0,Dashboard!$H$27,I37),ECB90Days!$C$8:$C$98,0),MATCH(E37,ECB90Days!$C$8:$AI$8,0))))*(IF(UPPER(H37)="EUR",1,INDEX(ECB90Days!$C$8:$AI$98,MATCH(IF(LEN(I37)=0,Dashboard!$H$27,I37),ECB90Days!$C$8:$C$98,0),MATCH(H37,ECB90Days!$C$8:$AI$8,0)))),"Not found")</f>
        <v>Not found</v>
      </c>
    </row>
    <row r="38" spans="2:19" ht="20.100000000000001" customHeight="1" collapsed="1" x14ac:dyDescent="0.25">
      <c r="B38" s="78"/>
      <c r="C38" s="79"/>
      <c r="D38" s="79"/>
      <c r="E38" s="79"/>
      <c r="F38" s="79"/>
      <c r="G38" s="79"/>
      <c r="H38" s="79"/>
      <c r="I38" s="79"/>
      <c r="J38" s="80"/>
    </row>
    <row r="39" spans="2:19" s="111" customFormat="1" ht="7.35" customHeight="1" x14ac:dyDescent="0.25">
      <c r="O39" s="136"/>
      <c r="P39" s="136"/>
      <c r="Q39" s="136"/>
      <c r="R39" s="136"/>
      <c r="S39" s="136"/>
    </row>
    <row r="40" spans="2:19" s="94" customFormat="1" ht="22.5" customHeight="1" x14ac:dyDescent="0.25">
      <c r="B40" s="112"/>
      <c r="C40" s="113"/>
      <c r="D40" s="114"/>
      <c r="E40" s="113"/>
      <c r="F40" s="113"/>
      <c r="G40" s="113"/>
      <c r="H40" s="113"/>
      <c r="I40" s="113"/>
      <c r="J40" s="115"/>
      <c r="O40" s="137"/>
      <c r="P40" s="137"/>
      <c r="Q40" s="137"/>
      <c r="R40" s="137"/>
      <c r="S40" s="137"/>
    </row>
  </sheetData>
  <sheetProtection algorithmName="SHA-512" hashValue="DT+t9j7ggeytTS3T2fvK5TrTODugTKl3QloTKpXyxF5hu9eMIU3+gNoMHBvP5UM3wuYzqUEaMpT/Mbvz9rIYKg==" saltValue="wIL/rUtlW7r8j7i4laXT4g==" spinCount="100000" sheet="1" objects="1" scenarios="1"/>
  <mergeCells count="1">
    <mergeCell ref="C6:I6"/>
  </mergeCells>
  <conditionalFormatting sqref="I8:I17">
    <cfRule type="expression" dxfId="58" priority="1">
      <formula>$C8="exchange-rates.org"</formula>
    </cfRule>
  </conditionalFormatting>
  <dataValidations disablePrompts="1" count="1">
    <dataValidation type="list" allowBlank="1" showInputMessage="1" showErrorMessage="1" sqref="C8:C17" xr:uid="{A69B045C-C51F-4B3A-A72A-F087327E8E97}">
      <formula1>$P$7:$R$7</formula1>
    </dataValidation>
  </dataValidations>
  <printOptions horizontalCentered="1"/>
  <pageMargins left="0.31496062992125984" right="0.31496062992125984" top="0.31496062992125984" bottom="0.31496062992125984" header="0.31496062992125984" footer="0.31496062992125984"/>
  <pageSetup scale="93" fitToHeight="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21EF5E6B-AC99-4253-A85B-53FF5C6BA619}">
          <x14:formula1>
            <xm:f>IF($C8=$P$7,Calc!$AR$6:$AR$132,IF($C8=$Q$7,Calc!$AP$6:$AP$44,Calc!$AQ$6:$AQ$38))</xm:f>
          </x14:formula1>
          <xm:sqref>E8:E17 H8:H17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68DFC-0482-4FE4-8D5C-32FBC18173E4}">
  <sheetPr codeName="Sheet8">
    <pageSetUpPr fitToPage="1"/>
  </sheetPr>
  <dimension ref="B1:U36"/>
  <sheetViews>
    <sheetView showGridLines="0" showRowColHeaders="0" zoomScaleNormal="100" workbookViewId="0">
      <pane ySplit="4" topLeftCell="A5" activePane="bottomLeft" state="frozen"/>
      <selection pane="bottomLeft" activeCell="A5" sqref="A5"/>
    </sheetView>
  </sheetViews>
  <sheetFormatPr defaultColWidth="9.140625" defaultRowHeight="15" x14ac:dyDescent="0.25"/>
  <cols>
    <col min="1" max="2" width="3.7109375" style="120" customWidth="1"/>
    <col min="3" max="4" width="12.28515625" style="120" customWidth="1"/>
    <col min="5" max="5" width="3.7109375" style="120" customWidth="1"/>
    <col min="6" max="10" width="6.7109375" style="120" customWidth="1"/>
    <col min="11" max="11" width="14.7109375" style="120" bestFit="1" customWidth="1"/>
    <col min="12" max="12" width="3.7109375" style="120" customWidth="1"/>
    <col min="13" max="13" width="24.7109375" style="120" customWidth="1"/>
    <col min="14" max="14" width="3.7109375" style="120" customWidth="1"/>
    <col min="15" max="15" width="25.7109375" style="120" customWidth="1"/>
    <col min="16" max="16" width="3.7109375" style="120" customWidth="1"/>
    <col min="17" max="18" width="8.7109375" style="120" customWidth="1"/>
    <col min="19" max="19" width="9.140625" style="120"/>
    <col min="20" max="21" width="25.7109375" style="120" customWidth="1"/>
    <col min="22" max="16384" width="9.140625" style="120"/>
  </cols>
  <sheetData>
    <row r="1" spans="2:21" s="82" customFormat="1" ht="6.75" customHeight="1" x14ac:dyDescent="0.25">
      <c r="B1" s="81"/>
      <c r="E1" s="83"/>
      <c r="F1" s="83"/>
      <c r="G1" s="83"/>
    </row>
    <row r="2" spans="2:21" s="88" customFormat="1" ht="20.100000000000001" customHeight="1" x14ac:dyDescent="0.25">
      <c r="B2" s="84"/>
      <c r="C2" s="118" t="s">
        <v>467</v>
      </c>
      <c r="D2" s="85"/>
      <c r="E2" s="85"/>
      <c r="F2" s="85"/>
      <c r="G2" s="85"/>
      <c r="H2" s="85"/>
      <c r="I2" s="85"/>
      <c r="J2" s="86"/>
      <c r="K2" s="86"/>
      <c r="L2" s="86"/>
      <c r="M2" s="86"/>
      <c r="N2" s="86"/>
      <c r="O2" s="86"/>
      <c r="P2" s="85"/>
      <c r="Q2" s="87"/>
    </row>
    <row r="3" spans="2:21" s="93" customFormat="1" ht="24" customHeight="1" x14ac:dyDescent="0.25">
      <c r="B3" s="89"/>
      <c r="C3" s="119" t="s">
        <v>302</v>
      </c>
      <c r="D3" s="90"/>
      <c r="E3" s="90"/>
      <c r="F3" s="90"/>
      <c r="G3" s="90"/>
      <c r="H3" s="90"/>
      <c r="I3" s="90"/>
      <c r="J3" s="91"/>
      <c r="K3" s="91"/>
      <c r="L3" s="91"/>
      <c r="M3" s="91"/>
      <c r="N3" s="91"/>
      <c r="O3" s="91"/>
      <c r="P3" s="90"/>
      <c r="Q3" s="92"/>
    </row>
    <row r="4" spans="2:21" ht="3" customHeight="1" x14ac:dyDescent="0.25"/>
    <row r="5" spans="2:21" ht="3" customHeight="1" x14ac:dyDescent="0.25"/>
    <row r="6" spans="2:21" x14ac:dyDescent="0.25">
      <c r="B6" s="121"/>
      <c r="C6" s="122"/>
      <c r="D6" s="122"/>
      <c r="E6" s="122"/>
      <c r="F6" s="122"/>
      <c r="G6" s="122"/>
      <c r="H6" s="122"/>
      <c r="I6" s="122"/>
      <c r="J6" s="122"/>
      <c r="K6" s="122"/>
      <c r="L6" s="122"/>
      <c r="M6" s="122"/>
      <c r="N6" s="122"/>
      <c r="O6" s="122"/>
      <c r="P6" s="35"/>
    </row>
    <row r="7" spans="2:21" ht="20.100000000000001" customHeight="1" x14ac:dyDescent="0.25">
      <c r="B7" s="123"/>
      <c r="C7" s="256" t="s">
        <v>275</v>
      </c>
      <c r="D7" s="256"/>
      <c r="E7" s="138"/>
      <c r="F7" s="256" t="s">
        <v>310</v>
      </c>
      <c r="G7" s="256"/>
      <c r="H7" s="256"/>
      <c r="I7" s="256"/>
      <c r="J7" s="256"/>
      <c r="K7" s="257" t="s">
        <v>296</v>
      </c>
      <c r="L7"/>
      <c r="M7" s="125" t="s">
        <v>259</v>
      </c>
      <c r="N7" s="139"/>
      <c r="O7" s="124" t="s">
        <v>308</v>
      </c>
      <c r="P7" s="36"/>
    </row>
    <row r="8" spans="2:21" ht="20.100000000000001" customHeight="1" x14ac:dyDescent="0.25">
      <c r="B8" s="123"/>
      <c r="C8" s="125" t="s">
        <v>256</v>
      </c>
      <c r="D8" s="125" t="s">
        <v>276</v>
      </c>
      <c r="E8" s="138"/>
      <c r="F8" s="125" t="s">
        <v>297</v>
      </c>
      <c r="G8" s="125" t="s">
        <v>298</v>
      </c>
      <c r="H8" s="125" t="s">
        <v>299</v>
      </c>
      <c r="I8" s="125" t="s">
        <v>300</v>
      </c>
      <c r="J8" s="125" t="s">
        <v>301</v>
      </c>
      <c r="K8" s="257"/>
      <c r="L8"/>
      <c r="M8" s="42" t="s">
        <v>290</v>
      </c>
      <c r="N8" s="139"/>
      <c r="O8" s="75" t="s">
        <v>497</v>
      </c>
      <c r="P8" s="36"/>
    </row>
    <row r="9" spans="2:21" ht="20.100000000000001" customHeight="1" x14ac:dyDescent="0.25">
      <c r="B9" s="123"/>
      <c r="C9" s="183">
        <v>44910</v>
      </c>
      <c r="D9" s="183">
        <v>44941</v>
      </c>
      <c r="E9" s="138"/>
      <c r="F9" s="184" t="s">
        <v>0</v>
      </c>
      <c r="G9" s="184" t="s">
        <v>71</v>
      </c>
      <c r="H9" s="184" t="s">
        <v>3</v>
      </c>
      <c r="I9" s="184"/>
      <c r="J9" s="184"/>
      <c r="K9" s="184" t="s">
        <v>1</v>
      </c>
      <c r="L9"/>
      <c r="M9"/>
      <c r="N9" s="140"/>
      <c r="O9"/>
      <c r="P9" s="36"/>
      <c r="U9" s="141"/>
    </row>
    <row r="10" spans="2:21" ht="15" customHeight="1" x14ac:dyDescent="0.25">
      <c r="B10" s="123"/>
      <c r="C10" s="1"/>
      <c r="D10" s="1"/>
      <c r="E10"/>
      <c r="F10"/>
      <c r="G10"/>
      <c r="H10" s="1"/>
      <c r="I10"/>
      <c r="J10"/>
      <c r="K10"/>
      <c r="L10"/>
      <c r="M10"/>
      <c r="N10"/>
      <c r="O10"/>
      <c r="P10" s="36"/>
    </row>
    <row r="11" spans="2:21" ht="15" customHeight="1" x14ac:dyDescent="0.25">
      <c r="B11" s="123"/>
      <c r="C11"/>
      <c r="D11"/>
      <c r="E11"/>
      <c r="F11"/>
      <c r="G11"/>
      <c r="H11" s="1"/>
      <c r="I11"/>
      <c r="J11"/>
      <c r="K11"/>
      <c r="L11"/>
      <c r="M11"/>
      <c r="N11"/>
      <c r="O11"/>
      <c r="P11" s="36"/>
    </row>
    <row r="12" spans="2:21" ht="15" customHeight="1" x14ac:dyDescent="0.25">
      <c r="B12" s="123"/>
      <c r="C12"/>
      <c r="D12"/>
      <c r="E12"/>
      <c r="F12"/>
      <c r="G12"/>
      <c r="H12" s="1"/>
      <c r="I12"/>
      <c r="J12"/>
      <c r="K12"/>
      <c r="L12"/>
      <c r="M12"/>
      <c r="N12"/>
      <c r="O12"/>
      <c r="P12" s="36"/>
    </row>
    <row r="13" spans="2:21" x14ac:dyDescent="0.25">
      <c r="B13" s="123"/>
      <c r="C13"/>
      <c r="D13"/>
      <c r="E13"/>
      <c r="F13"/>
      <c r="G13"/>
      <c r="H13" s="1"/>
      <c r="I13"/>
      <c r="J13"/>
      <c r="K13"/>
      <c r="L13"/>
      <c r="M13"/>
      <c r="N13"/>
      <c r="O13"/>
      <c r="P13" s="36"/>
    </row>
    <row r="14" spans="2:21" x14ac:dyDescent="0.25">
      <c r="B14" s="123"/>
      <c r="C14"/>
      <c r="D14"/>
      <c r="E14"/>
      <c r="F14"/>
      <c r="G14"/>
      <c r="H14"/>
      <c r="I14"/>
      <c r="J14"/>
      <c r="K14"/>
      <c r="L14"/>
      <c r="M14"/>
      <c r="N14"/>
      <c r="O14"/>
      <c r="P14" s="36"/>
    </row>
    <row r="15" spans="2:21" x14ac:dyDescent="0.25">
      <c r="B15" s="123"/>
      <c r="C15"/>
      <c r="D15"/>
      <c r="E15"/>
      <c r="F15"/>
      <c r="G15"/>
      <c r="H15"/>
      <c r="I15"/>
      <c r="J15"/>
      <c r="K15"/>
      <c r="L15"/>
      <c r="M15"/>
      <c r="N15"/>
      <c r="O15"/>
      <c r="P15" s="36"/>
    </row>
    <row r="16" spans="2:21" x14ac:dyDescent="0.25">
      <c r="B16" s="123"/>
      <c r="C16"/>
      <c r="D16"/>
      <c r="E16"/>
      <c r="F16"/>
      <c r="G16"/>
      <c r="H16"/>
      <c r="I16"/>
      <c r="J16"/>
      <c r="K16"/>
      <c r="L16"/>
      <c r="M16"/>
      <c r="N16"/>
      <c r="O16"/>
      <c r="P16" s="36"/>
    </row>
    <row r="17" spans="2:18" x14ac:dyDescent="0.25">
      <c r="B17" s="123"/>
      <c r="C17"/>
      <c r="D17"/>
      <c r="E17"/>
      <c r="F17"/>
      <c r="G17"/>
      <c r="H17"/>
      <c r="I17"/>
      <c r="J17"/>
      <c r="K17"/>
      <c r="L17"/>
      <c r="M17"/>
      <c r="N17"/>
      <c r="O17"/>
      <c r="P17" s="36"/>
    </row>
    <row r="18" spans="2:18" x14ac:dyDescent="0.25">
      <c r="B18" s="123"/>
      <c r="C18"/>
      <c r="D18"/>
      <c r="E18"/>
      <c r="F18"/>
      <c r="G18"/>
      <c r="H18"/>
      <c r="I18"/>
      <c r="J18"/>
      <c r="K18"/>
      <c r="L18"/>
      <c r="M18"/>
      <c r="N18"/>
      <c r="O18"/>
      <c r="P18" s="36"/>
    </row>
    <row r="19" spans="2:18" x14ac:dyDescent="0.25">
      <c r="B19" s="123"/>
      <c r="C19"/>
      <c r="D19"/>
      <c r="E19"/>
      <c r="F19"/>
      <c r="G19"/>
      <c r="H19"/>
      <c r="I19"/>
      <c r="J19"/>
      <c r="K19"/>
      <c r="L19"/>
      <c r="M19"/>
      <c r="N19"/>
      <c r="O19"/>
      <c r="P19" s="36"/>
    </row>
    <row r="20" spans="2:18" x14ac:dyDescent="0.25">
      <c r="B20" s="123"/>
      <c r="C20"/>
      <c r="D20"/>
      <c r="E20"/>
      <c r="F20"/>
      <c r="G20"/>
      <c r="H20"/>
      <c r="I20"/>
      <c r="J20"/>
      <c r="K20"/>
      <c r="L20"/>
      <c r="M20"/>
      <c r="N20"/>
      <c r="O20"/>
      <c r="P20" s="36"/>
      <c r="R20" s="142"/>
    </row>
    <row r="21" spans="2:18" x14ac:dyDescent="0.25">
      <c r="B21" s="123"/>
      <c r="C21"/>
      <c r="D21"/>
      <c r="E21"/>
      <c r="F21"/>
      <c r="G21"/>
      <c r="H21"/>
      <c r="I21"/>
      <c r="J21"/>
      <c r="K21"/>
      <c r="L21"/>
      <c r="M21"/>
      <c r="N21"/>
      <c r="O21"/>
      <c r="P21" s="36"/>
    </row>
    <row r="22" spans="2:18" x14ac:dyDescent="0.25">
      <c r="B22" s="123"/>
      <c r="C22"/>
      <c r="D22"/>
      <c r="E22"/>
      <c r="F22"/>
      <c r="G22"/>
      <c r="H22"/>
      <c r="I22"/>
      <c r="J22"/>
      <c r="K22"/>
      <c r="L22"/>
      <c r="M22"/>
      <c r="N22"/>
      <c r="O22"/>
      <c r="P22" s="36"/>
    </row>
    <row r="23" spans="2:18" x14ac:dyDescent="0.25">
      <c r="B23" s="123"/>
      <c r="C23"/>
      <c r="D23"/>
      <c r="E23"/>
      <c r="F23"/>
      <c r="G23"/>
      <c r="H23"/>
      <c r="I23"/>
      <c r="J23"/>
      <c r="K23"/>
      <c r="L23"/>
      <c r="M23"/>
      <c r="N23"/>
      <c r="O23"/>
      <c r="P23" s="36"/>
    </row>
    <row r="24" spans="2:18" x14ac:dyDescent="0.25">
      <c r="B24" s="123"/>
      <c r="C24"/>
      <c r="D24"/>
      <c r="E24"/>
      <c r="F24"/>
      <c r="G24"/>
      <c r="H24"/>
      <c r="I24"/>
      <c r="J24"/>
      <c r="K24"/>
      <c r="L24"/>
      <c r="M24"/>
      <c r="N24"/>
      <c r="O24"/>
      <c r="P24" s="36"/>
    </row>
    <row r="25" spans="2:18" x14ac:dyDescent="0.25">
      <c r="B25" s="123"/>
      <c r="C25"/>
      <c r="D25"/>
      <c r="E25"/>
      <c r="F25"/>
      <c r="G25"/>
      <c r="H25"/>
      <c r="I25"/>
      <c r="J25"/>
      <c r="K25"/>
      <c r="L25"/>
      <c r="M25"/>
      <c r="N25"/>
      <c r="O25"/>
      <c r="P25" s="36"/>
    </row>
    <row r="26" spans="2:18" x14ac:dyDescent="0.25">
      <c r="B26" s="123"/>
      <c r="C26"/>
      <c r="D26"/>
      <c r="E26"/>
      <c r="F26"/>
      <c r="G26"/>
      <c r="H26"/>
      <c r="I26"/>
      <c r="J26"/>
      <c r="K26"/>
      <c r="L26"/>
      <c r="M26"/>
      <c r="N26"/>
      <c r="O26"/>
      <c r="P26" s="36"/>
    </row>
    <row r="27" spans="2:18" x14ac:dyDescent="0.25">
      <c r="B27" s="123"/>
      <c r="C27"/>
      <c r="D27"/>
      <c r="E27"/>
      <c r="F27"/>
      <c r="G27"/>
      <c r="H27"/>
      <c r="I27"/>
      <c r="J27"/>
      <c r="K27"/>
      <c r="L27"/>
      <c r="M27"/>
      <c r="N27"/>
      <c r="O27"/>
      <c r="P27" s="36"/>
    </row>
    <row r="28" spans="2:18" x14ac:dyDescent="0.25">
      <c r="B28" s="123"/>
      <c r="C28"/>
      <c r="D28"/>
      <c r="E28"/>
      <c r="F28"/>
      <c r="G28"/>
      <c r="H28"/>
      <c r="I28"/>
      <c r="J28"/>
      <c r="K28"/>
      <c r="L28"/>
      <c r="M28"/>
      <c r="N28"/>
      <c r="O28"/>
      <c r="P28" s="36"/>
    </row>
    <row r="29" spans="2:18" x14ac:dyDescent="0.25">
      <c r="B29" s="123"/>
      <c r="C29"/>
      <c r="D29"/>
      <c r="E29"/>
      <c r="F29"/>
      <c r="G29"/>
      <c r="H29"/>
      <c r="I29"/>
      <c r="J29"/>
      <c r="K29"/>
      <c r="L29"/>
      <c r="M29"/>
      <c r="N29"/>
      <c r="O29"/>
      <c r="P29" s="36"/>
    </row>
    <row r="30" spans="2:18" x14ac:dyDescent="0.25">
      <c r="B30" s="123"/>
      <c r="C30"/>
      <c r="D30"/>
      <c r="E30"/>
      <c r="F30"/>
      <c r="G30"/>
      <c r="H30"/>
      <c r="I30"/>
      <c r="J30"/>
      <c r="K30"/>
      <c r="L30"/>
      <c r="M30"/>
      <c r="N30"/>
      <c r="O30"/>
      <c r="P30" s="36"/>
    </row>
    <row r="31" spans="2:18" x14ac:dyDescent="0.25">
      <c r="B31" s="123"/>
      <c r="C31"/>
      <c r="D31"/>
      <c r="E31"/>
      <c r="F31"/>
      <c r="G31"/>
      <c r="H31"/>
      <c r="I31"/>
      <c r="J31"/>
      <c r="K31"/>
      <c r="L31"/>
      <c r="M31"/>
      <c r="N31"/>
      <c r="O31"/>
      <c r="P31" s="36"/>
    </row>
    <row r="32" spans="2:18" x14ac:dyDescent="0.25">
      <c r="B32" s="123"/>
      <c r="C32"/>
      <c r="D32"/>
      <c r="E32"/>
      <c r="F32"/>
      <c r="G32"/>
      <c r="H32"/>
      <c r="I32"/>
      <c r="J32"/>
      <c r="K32"/>
      <c r="L32"/>
      <c r="M32"/>
      <c r="N32"/>
      <c r="O32"/>
      <c r="P32" s="36"/>
    </row>
    <row r="33" spans="2:16" x14ac:dyDescent="0.25">
      <c r="B33" s="123"/>
      <c r="C33"/>
      <c r="D33"/>
      <c r="E33"/>
      <c r="F33"/>
      <c r="G33"/>
      <c r="H33"/>
      <c r="I33"/>
      <c r="J33"/>
      <c r="K33"/>
      <c r="L33"/>
      <c r="M33"/>
      <c r="N33"/>
      <c r="O33"/>
      <c r="P33" s="36"/>
    </row>
    <row r="34" spans="2:16" x14ac:dyDescent="0.25">
      <c r="B34" s="78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80"/>
    </row>
    <row r="35" spans="2:16" s="111" customFormat="1" ht="7.35" customHeight="1" x14ac:dyDescent="0.25"/>
    <row r="36" spans="2:16" s="94" customFormat="1" ht="23.1" customHeight="1" x14ac:dyDescent="0.25">
      <c r="B36" s="112"/>
      <c r="C36" s="113"/>
      <c r="D36" s="37"/>
      <c r="E36" s="114"/>
      <c r="F36" s="114"/>
      <c r="G36" s="114"/>
      <c r="H36" s="113"/>
      <c r="I36" s="113"/>
      <c r="J36" s="113"/>
      <c r="K36" s="113"/>
      <c r="L36" s="113"/>
      <c r="M36" s="113"/>
      <c r="N36" s="113"/>
      <c r="O36" s="113"/>
      <c r="P36" s="115"/>
    </row>
  </sheetData>
  <sheetProtection algorithmName="SHA-512" hashValue="bW4e/Jk1TTJljn4toBm7NtDyUoNnrPShZqK+mguioDSrltbKKpxpjDbavJff0MQaZlZC6FIBLtexWrX0FMTh6g==" saltValue="swCIYnIpUm20FBoNP/pi8w==" spinCount="100000" sheet="1" objects="1" scenarios="1"/>
  <dataConsolidate link="1"/>
  <mergeCells count="3">
    <mergeCell ref="C7:D7"/>
    <mergeCell ref="K7:K8"/>
    <mergeCell ref="F7:J7"/>
  </mergeCells>
  <dataValidations disablePrompts="1" count="1">
    <dataValidation type="list" allowBlank="1" showInputMessage="1" showErrorMessage="1" sqref="M8" xr:uid="{E607D72B-1B58-4A81-A420-676FD6708598}">
      <formula1>"IMF (www.imf.org),ECB (www.ecb.europa.eu)"</formula1>
    </dataValidation>
  </dataValidations>
  <printOptions horizontalCentered="1"/>
  <pageMargins left="0.31496062992125984" right="0.31496062992125984" top="0.31496062992125984" bottom="0.31496062992125984" header="0.31496062992125984" footer="0.31496062992125984"/>
  <pageSetup scale="93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7E67D42C-B8CD-469F-8B7F-C393A31B8AAB}">
          <x14:formula1>
            <xm:f>IF($M$8="IMF (www.imf.org)",Calc!$AP$6:$AP$44,Calc!$AQ$6:$AQ$38)</xm:f>
          </x14:formula1>
          <xm:sqref>F9:K9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D2888A-2AB6-4B76-96DA-8569A3FDF3F1}">
  <sheetPr codeName="Sheet9">
    <pageSetUpPr fitToPage="1"/>
  </sheetPr>
  <dimension ref="B1:M36"/>
  <sheetViews>
    <sheetView showGridLines="0" showRowColHeaders="0" zoomScaleNormal="100" workbookViewId="0">
      <pane ySplit="4" topLeftCell="A5" activePane="bottomLeft" state="frozen"/>
      <selection pane="bottomLeft" activeCell="A5" sqref="A5"/>
    </sheetView>
  </sheetViews>
  <sheetFormatPr defaultColWidth="9.140625" defaultRowHeight="15" x14ac:dyDescent="0.25"/>
  <cols>
    <col min="1" max="2" width="3.7109375" style="120" customWidth="1"/>
    <col min="3" max="4" width="15.7109375" style="120" customWidth="1"/>
    <col min="5" max="5" width="3.7109375" style="120" customWidth="1"/>
    <col min="6" max="7" width="16.7109375" style="120" customWidth="1"/>
    <col min="8" max="8" width="3.7109375" style="120" customWidth="1"/>
    <col min="9" max="9" width="28.7109375" style="120" customWidth="1"/>
    <col min="10" max="11" width="16.7109375" style="120" customWidth="1"/>
    <col min="12" max="12" width="3.7109375" style="120" customWidth="1"/>
    <col min="13" max="14" width="8.7109375" style="120" customWidth="1"/>
    <col min="15" max="16384" width="9.140625" style="120"/>
  </cols>
  <sheetData>
    <row r="1" spans="2:13" s="82" customFormat="1" ht="6.75" customHeight="1" x14ac:dyDescent="0.25">
      <c r="B1" s="81"/>
      <c r="E1" s="83"/>
      <c r="F1" s="83"/>
      <c r="G1" s="83"/>
    </row>
    <row r="2" spans="2:13" s="88" customFormat="1" ht="20.100000000000001" customHeight="1" x14ac:dyDescent="0.25">
      <c r="B2" s="84"/>
      <c r="C2" s="118" t="s">
        <v>467</v>
      </c>
      <c r="D2" s="85"/>
      <c r="E2" s="85"/>
      <c r="F2" s="85"/>
      <c r="G2" s="85"/>
      <c r="H2" s="85"/>
      <c r="I2" s="85"/>
      <c r="J2" s="86"/>
      <c r="K2" s="86"/>
      <c r="L2" s="85"/>
      <c r="M2" s="87"/>
    </row>
    <row r="3" spans="2:13" s="93" customFormat="1" ht="24" customHeight="1" x14ac:dyDescent="0.25">
      <c r="B3" s="89"/>
      <c r="C3" s="119" t="s">
        <v>303</v>
      </c>
      <c r="D3" s="90"/>
      <c r="E3" s="90"/>
      <c r="F3" s="90"/>
      <c r="G3" s="90"/>
      <c r="H3" s="90"/>
      <c r="I3" s="90"/>
      <c r="J3" s="91"/>
      <c r="K3" s="91"/>
      <c r="L3" s="90"/>
      <c r="M3" s="92"/>
    </row>
    <row r="4" spans="2:13" ht="3" customHeight="1" x14ac:dyDescent="0.25"/>
    <row r="5" spans="2:13" ht="3" customHeight="1" x14ac:dyDescent="0.25"/>
    <row r="6" spans="2:13" x14ac:dyDescent="0.25">
      <c r="B6" s="121"/>
      <c r="C6" s="122"/>
      <c r="D6" s="122"/>
      <c r="E6" s="122"/>
      <c r="F6" s="122"/>
      <c r="G6" s="122"/>
      <c r="H6" s="122"/>
      <c r="I6" s="122"/>
      <c r="J6" s="122"/>
      <c r="K6" s="122"/>
      <c r="L6" s="35"/>
    </row>
    <row r="7" spans="2:13" ht="20.100000000000001" customHeight="1" x14ac:dyDescent="0.25">
      <c r="B7" s="123"/>
      <c r="C7" s="258" t="s">
        <v>275</v>
      </c>
      <c r="D7" s="258"/>
      <c r="E7" s="144"/>
      <c r="F7" s="143" t="s">
        <v>274</v>
      </c>
      <c r="G7" s="143" t="s">
        <v>296</v>
      </c>
      <c r="H7"/>
      <c r="I7"/>
      <c r="J7"/>
      <c r="K7"/>
      <c r="L7" s="36"/>
    </row>
    <row r="8" spans="2:13" ht="20.100000000000001" customHeight="1" x14ac:dyDescent="0.25">
      <c r="B8" s="123"/>
      <c r="C8" s="143" t="s">
        <v>256</v>
      </c>
      <c r="D8" s="143" t="s">
        <v>276</v>
      </c>
      <c r="E8" s="144"/>
      <c r="F8" s="186" t="s">
        <v>5</v>
      </c>
      <c r="G8" s="186" t="s">
        <v>0</v>
      </c>
      <c r="H8"/>
      <c r="I8"/>
      <c r="J8"/>
      <c r="K8"/>
      <c r="L8" s="36"/>
    </row>
    <row r="9" spans="2:13" ht="20.100000000000001" customHeight="1" x14ac:dyDescent="0.25">
      <c r="B9" s="123"/>
      <c r="C9" s="185">
        <v>44910</v>
      </c>
      <c r="D9" s="185">
        <v>44941</v>
      </c>
      <c r="E9" s="144"/>
      <c r="F9"/>
      <c r="G9"/>
      <c r="H9"/>
      <c r="I9"/>
      <c r="J9"/>
      <c r="K9"/>
      <c r="L9" s="36"/>
    </row>
    <row r="10" spans="2:13" x14ac:dyDescent="0.25">
      <c r="B10" s="123"/>
      <c r="C10"/>
      <c r="D10"/>
      <c r="E10"/>
      <c r="F10"/>
      <c r="G10"/>
      <c r="H10"/>
      <c r="I10"/>
      <c r="J10"/>
      <c r="K10"/>
      <c r="L10" s="36"/>
    </row>
    <row r="11" spans="2:13" x14ac:dyDescent="0.25">
      <c r="B11" s="123"/>
      <c r="C11"/>
      <c r="D11"/>
      <c r="E11"/>
      <c r="F11"/>
      <c r="G11"/>
      <c r="H11"/>
      <c r="I11"/>
      <c r="J11"/>
      <c r="K11"/>
      <c r="L11" s="36"/>
    </row>
    <row r="12" spans="2:13" x14ac:dyDescent="0.25">
      <c r="B12" s="123"/>
      <c r="C12"/>
      <c r="D12"/>
      <c r="E12"/>
      <c r="F12"/>
      <c r="G12"/>
      <c r="H12"/>
      <c r="I12"/>
      <c r="J12"/>
      <c r="K12"/>
      <c r="L12" s="36"/>
    </row>
    <row r="13" spans="2:13" x14ac:dyDescent="0.25">
      <c r="B13" s="123"/>
      <c r="C13"/>
      <c r="D13"/>
      <c r="E13"/>
      <c r="F13"/>
      <c r="G13"/>
      <c r="H13"/>
      <c r="I13"/>
      <c r="J13"/>
      <c r="K13"/>
      <c r="L13" s="36"/>
    </row>
    <row r="14" spans="2:13" x14ac:dyDescent="0.25">
      <c r="B14" s="123"/>
      <c r="C14"/>
      <c r="D14"/>
      <c r="E14"/>
      <c r="F14"/>
      <c r="G14"/>
      <c r="H14"/>
      <c r="I14"/>
      <c r="J14"/>
      <c r="K14"/>
      <c r="L14" s="36"/>
    </row>
    <row r="15" spans="2:13" x14ac:dyDescent="0.25">
      <c r="B15" s="123"/>
      <c r="C15"/>
      <c r="D15"/>
      <c r="E15"/>
      <c r="F15"/>
      <c r="G15"/>
      <c r="H15"/>
      <c r="I15"/>
      <c r="J15"/>
      <c r="K15"/>
      <c r="L15" s="36"/>
    </row>
    <row r="16" spans="2:13" x14ac:dyDescent="0.25">
      <c r="B16" s="123"/>
      <c r="C16"/>
      <c r="D16"/>
      <c r="E16"/>
      <c r="F16"/>
      <c r="G16"/>
      <c r="H16"/>
      <c r="I16"/>
      <c r="J16"/>
      <c r="K16"/>
      <c r="L16" s="36"/>
    </row>
    <row r="17" spans="2:12" x14ac:dyDescent="0.25">
      <c r="B17" s="123"/>
      <c r="C17"/>
      <c r="D17"/>
      <c r="E17"/>
      <c r="F17"/>
      <c r="G17"/>
      <c r="H17"/>
      <c r="I17"/>
      <c r="J17"/>
      <c r="K17"/>
      <c r="L17" s="36"/>
    </row>
    <row r="18" spans="2:12" x14ac:dyDescent="0.25">
      <c r="B18" s="123"/>
      <c r="C18"/>
      <c r="D18"/>
      <c r="E18"/>
      <c r="F18"/>
      <c r="G18"/>
      <c r="H18"/>
      <c r="I18"/>
      <c r="J18"/>
      <c r="K18"/>
      <c r="L18" s="36"/>
    </row>
    <row r="19" spans="2:12" x14ac:dyDescent="0.25">
      <c r="B19" s="123"/>
      <c r="C19"/>
      <c r="D19"/>
      <c r="E19"/>
      <c r="F19"/>
      <c r="G19"/>
      <c r="H19"/>
      <c r="I19"/>
      <c r="J19"/>
      <c r="K19"/>
      <c r="L19" s="36"/>
    </row>
    <row r="20" spans="2:12" x14ac:dyDescent="0.25">
      <c r="B20" s="123"/>
      <c r="C20"/>
      <c r="D20"/>
      <c r="E20"/>
      <c r="F20"/>
      <c r="G20"/>
      <c r="H20"/>
      <c r="I20"/>
      <c r="J20"/>
      <c r="K20"/>
      <c r="L20" s="36"/>
    </row>
    <row r="21" spans="2:12" x14ac:dyDescent="0.25">
      <c r="B21" s="123"/>
      <c r="C21"/>
      <c r="D21"/>
      <c r="E21"/>
      <c r="F21"/>
      <c r="G21"/>
      <c r="H21"/>
      <c r="I21"/>
      <c r="J21"/>
      <c r="K21"/>
      <c r="L21" s="36"/>
    </row>
    <row r="22" spans="2:12" x14ac:dyDescent="0.25">
      <c r="B22" s="123"/>
      <c r="C22"/>
      <c r="D22"/>
      <c r="E22"/>
      <c r="F22"/>
      <c r="G22"/>
      <c r="H22"/>
      <c r="I22"/>
      <c r="J22"/>
      <c r="K22"/>
      <c r="L22" s="36"/>
    </row>
    <row r="23" spans="2:12" x14ac:dyDescent="0.25">
      <c r="B23" s="123"/>
      <c r="C23"/>
      <c r="D23"/>
      <c r="E23"/>
      <c r="F23"/>
      <c r="G23"/>
      <c r="H23"/>
      <c r="I23"/>
      <c r="J23"/>
      <c r="K23"/>
      <c r="L23" s="36"/>
    </row>
    <row r="24" spans="2:12" x14ac:dyDescent="0.25">
      <c r="B24" s="123"/>
      <c r="C24"/>
      <c r="D24"/>
      <c r="E24"/>
      <c r="F24"/>
      <c r="G24"/>
      <c r="H24"/>
      <c r="I24"/>
      <c r="J24"/>
      <c r="K24"/>
      <c r="L24" s="36"/>
    </row>
    <row r="25" spans="2:12" x14ac:dyDescent="0.25">
      <c r="B25" s="123"/>
      <c r="C25"/>
      <c r="D25"/>
      <c r="E25"/>
      <c r="F25"/>
      <c r="G25"/>
      <c r="H25"/>
      <c r="I25"/>
      <c r="J25"/>
      <c r="K25"/>
      <c r="L25" s="36"/>
    </row>
    <row r="26" spans="2:12" x14ac:dyDescent="0.25">
      <c r="B26" s="123"/>
      <c r="C26"/>
      <c r="D26"/>
      <c r="E26"/>
      <c r="F26"/>
      <c r="G26"/>
      <c r="H26"/>
      <c r="I26"/>
      <c r="J26"/>
      <c r="K26"/>
      <c r="L26" s="36"/>
    </row>
    <row r="27" spans="2:12" x14ac:dyDescent="0.25">
      <c r="B27" s="123"/>
      <c r="C27"/>
      <c r="D27"/>
      <c r="E27"/>
      <c r="F27"/>
      <c r="G27"/>
      <c r="H27"/>
      <c r="I27"/>
      <c r="J27"/>
      <c r="K27"/>
      <c r="L27" s="36"/>
    </row>
    <row r="28" spans="2:12" x14ac:dyDescent="0.25">
      <c r="B28" s="123"/>
      <c r="C28"/>
      <c r="D28"/>
      <c r="E28"/>
      <c r="F28"/>
      <c r="G28"/>
      <c r="H28"/>
      <c r="I28"/>
      <c r="J28"/>
      <c r="K28"/>
      <c r="L28" s="36"/>
    </row>
    <row r="29" spans="2:12" x14ac:dyDescent="0.25">
      <c r="B29" s="123"/>
      <c r="C29"/>
      <c r="D29"/>
      <c r="E29"/>
      <c r="F29"/>
      <c r="G29"/>
      <c r="H29"/>
      <c r="I29"/>
      <c r="J29"/>
      <c r="K29"/>
      <c r="L29" s="36"/>
    </row>
    <row r="30" spans="2:12" x14ac:dyDescent="0.25">
      <c r="B30" s="123"/>
      <c r="C30"/>
      <c r="D30"/>
      <c r="E30"/>
      <c r="F30"/>
      <c r="G30"/>
      <c r="H30"/>
      <c r="I30"/>
      <c r="J30"/>
      <c r="K30"/>
      <c r="L30" s="36"/>
    </row>
    <row r="31" spans="2:12" x14ac:dyDescent="0.25">
      <c r="B31" s="123"/>
      <c r="C31"/>
      <c r="D31"/>
      <c r="E31"/>
      <c r="F31"/>
      <c r="G31"/>
      <c r="H31"/>
      <c r="I31"/>
      <c r="J31"/>
      <c r="K31"/>
      <c r="L31" s="36"/>
    </row>
    <row r="32" spans="2:12" x14ac:dyDescent="0.25">
      <c r="B32" s="123"/>
      <c r="C32"/>
      <c r="D32"/>
      <c r="E32"/>
      <c r="F32"/>
      <c r="G32"/>
      <c r="H32"/>
      <c r="I32"/>
      <c r="J32"/>
      <c r="K32"/>
      <c r="L32" s="36"/>
    </row>
    <row r="33" spans="2:12" x14ac:dyDescent="0.25">
      <c r="B33" s="123"/>
      <c r="C33"/>
      <c r="D33"/>
      <c r="E33"/>
      <c r="F33"/>
      <c r="G33"/>
      <c r="H33"/>
      <c r="I33"/>
      <c r="J33"/>
      <c r="K33"/>
      <c r="L33" s="36"/>
    </row>
    <row r="34" spans="2:12" x14ac:dyDescent="0.25">
      <c r="B34" s="78"/>
      <c r="C34" s="79"/>
      <c r="D34" s="79"/>
      <c r="E34" s="79"/>
      <c r="F34" s="79"/>
      <c r="G34" s="79"/>
      <c r="H34" s="79"/>
      <c r="I34" s="79"/>
      <c r="J34" s="79"/>
      <c r="K34" s="79"/>
      <c r="L34" s="80"/>
    </row>
    <row r="35" spans="2:12" s="111" customFormat="1" ht="7.35" customHeight="1" x14ac:dyDescent="0.25"/>
    <row r="36" spans="2:12" s="94" customFormat="1" ht="23.1" customHeight="1" x14ac:dyDescent="0.25">
      <c r="B36" s="112"/>
      <c r="C36" s="113"/>
      <c r="D36" s="37"/>
      <c r="E36" s="114"/>
      <c r="F36" s="114"/>
      <c r="G36" s="114"/>
      <c r="H36" s="113"/>
      <c r="I36" s="113"/>
      <c r="J36" s="113"/>
      <c r="K36" s="113"/>
      <c r="L36" s="115"/>
    </row>
  </sheetData>
  <sheetProtection algorithmName="SHA-512" hashValue="t6SFegXMqyYaD3V9LEwpIuIUMBH8HveH2yNvGCtN9rpz7clG3c4Or1rH7J7HqMl57KOUN+oM9fVpoxO6XHgGCw==" saltValue="QNPB+Y+GRQDfbYpZ+PlDbg==" spinCount="100000" sheet="1" objects="1" scenarios="1"/>
  <mergeCells count="1">
    <mergeCell ref="C7:D7"/>
  </mergeCells>
  <dataValidations count="2">
    <dataValidation type="date" allowBlank="1" showInputMessage="1" showErrorMessage="1" errorTitle="Wrong date!" error="Maximum range is last 90 days." sqref="D9" xr:uid="{4466B0D1-F463-4AB8-B4A8-AB0B824CC535}">
      <formula1>C9</formula1>
      <formula2>C9+90</formula2>
    </dataValidation>
    <dataValidation type="date" allowBlank="1" showInputMessage="1" showErrorMessage="1" errorTitle="Wrong date!" error="Choose date within last 90 days." sqref="C9" xr:uid="{AA856578-3E1E-47D1-BE68-BAD423917389}">
      <formula1>TODAY()-90</formula1>
      <formula2>TODAY()</formula2>
    </dataValidation>
  </dataValidations>
  <printOptions horizontalCentered="1"/>
  <pageMargins left="0.31496062992125984" right="0.31496062992125984" top="0.31496062992125984" bottom="0.31496062992125984" header="0.31496062992125984" footer="0.31496062992125984"/>
  <pageSetup scale="93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0ACA826-3F96-4E3F-B81F-770EE21A547F}">
          <x14:formula1>
            <xm:f>Calc!$AQ$51:$AQ$75</xm:f>
          </x14:formula1>
          <xm:sqref>F8:G8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CA0B0E-85B8-4B97-A0A7-7655AC29D4A4}">
  <sheetPr codeName="Sheet4"/>
  <dimension ref="B1:AZ259"/>
  <sheetViews>
    <sheetView showGridLines="0" showRowColHeaders="0" zoomScaleNormal="100" workbookViewId="0">
      <pane ySplit="9" topLeftCell="A10" activePane="bottomLeft" state="frozen"/>
      <selection pane="bottomLeft" activeCell="A10" sqref="A10"/>
    </sheetView>
  </sheetViews>
  <sheetFormatPr defaultColWidth="9.140625" defaultRowHeight="20.100000000000001" customHeight="1" x14ac:dyDescent="0.25"/>
  <cols>
    <col min="1" max="1" width="3.7109375" style="120" customWidth="1"/>
    <col min="2" max="2" width="12.7109375" style="149" customWidth="1"/>
    <col min="3" max="41" width="9.7109375" style="154" customWidth="1"/>
    <col min="42" max="89" width="22.140625" style="120" customWidth="1"/>
    <col min="90" max="16384" width="9.140625" style="120"/>
  </cols>
  <sheetData>
    <row r="1" spans="2:52" s="82" customFormat="1" ht="6.75" customHeight="1" x14ac:dyDescent="0.25">
      <c r="B1" s="81"/>
      <c r="E1" s="83"/>
      <c r="F1" s="83"/>
      <c r="G1" s="83"/>
    </row>
    <row r="2" spans="2:52" s="88" customFormat="1" ht="20.100000000000001" customHeight="1" x14ac:dyDescent="0.25">
      <c r="B2" s="145" t="s">
        <v>467</v>
      </c>
      <c r="C2" s="146"/>
      <c r="D2" s="85"/>
      <c r="E2" s="85"/>
      <c r="F2" s="85"/>
      <c r="G2" s="85"/>
      <c r="H2" s="85"/>
      <c r="I2" s="85"/>
      <c r="J2" s="85"/>
      <c r="K2" s="86"/>
      <c r="L2" s="86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5"/>
      <c r="AI2" s="85"/>
      <c r="AJ2" s="85"/>
      <c r="AK2" s="85"/>
      <c r="AL2" s="85"/>
      <c r="AM2" s="85"/>
      <c r="AN2" s="85"/>
      <c r="AO2" s="85"/>
    </row>
    <row r="3" spans="2:52" s="93" customFormat="1" ht="24" customHeight="1" x14ac:dyDescent="0.25">
      <c r="B3" s="147" t="s">
        <v>291</v>
      </c>
      <c r="C3" s="148"/>
      <c r="D3" s="90"/>
      <c r="E3" s="90"/>
      <c r="F3" s="90"/>
      <c r="G3" s="90"/>
      <c r="H3" s="90"/>
      <c r="I3" s="90"/>
      <c r="J3" s="90"/>
      <c r="K3" s="91"/>
      <c r="L3" s="91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  <c r="AD3" s="90"/>
      <c r="AE3" s="90"/>
      <c r="AF3" s="90"/>
      <c r="AG3" s="90"/>
      <c r="AH3" s="90"/>
      <c r="AI3" s="90"/>
      <c r="AJ3" s="90"/>
      <c r="AK3" s="90"/>
      <c r="AL3" s="90"/>
      <c r="AM3" s="90"/>
      <c r="AN3" s="90"/>
      <c r="AO3" s="90"/>
    </row>
    <row r="4" spans="2:52" ht="5.0999999999999996" customHeight="1" x14ac:dyDescent="0.25"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5"/>
      <c r="AD4" s="95"/>
      <c r="AE4" s="95"/>
      <c r="AF4" s="95"/>
      <c r="AG4" s="95"/>
      <c r="AH4" s="95"/>
      <c r="AI4" s="95"/>
      <c r="AJ4" s="95"/>
      <c r="AK4" s="95"/>
      <c r="AL4" s="95"/>
      <c r="AM4" s="95"/>
      <c r="AN4" s="95"/>
      <c r="AO4" s="95"/>
    </row>
    <row r="5" spans="2:52" ht="15" x14ac:dyDescent="0.25">
      <c r="B5" s="187" t="s">
        <v>287</v>
      </c>
      <c r="C5" s="259" t="s">
        <v>284</v>
      </c>
      <c r="D5" s="259"/>
      <c r="E5" s="260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95"/>
      <c r="AJ5" s="95"/>
      <c r="AK5" s="95"/>
      <c r="AL5" s="95"/>
      <c r="AM5" s="95"/>
      <c r="AN5" s="95"/>
      <c r="AO5" s="95"/>
    </row>
    <row r="6" spans="2:52" ht="15" x14ac:dyDescent="0.25">
      <c r="B6" s="187" t="s">
        <v>288</v>
      </c>
      <c r="C6" s="261">
        <f>IF(MAX($B$9:$B$259)=0,"-",MAX($B$9:$B$259))</f>
        <v>44956</v>
      </c>
      <c r="D6" s="261"/>
      <c r="E6" s="262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5"/>
      <c r="T6" s="95"/>
      <c r="U6" s="95"/>
      <c r="V6" s="95"/>
      <c r="W6" s="95"/>
      <c r="X6" s="95"/>
      <c r="Y6" s="95"/>
      <c r="Z6" s="95"/>
      <c r="AA6" s="95"/>
      <c r="AB6" s="95"/>
      <c r="AC6" s="95"/>
      <c r="AD6" s="95"/>
      <c r="AE6" s="95"/>
      <c r="AF6" s="95"/>
      <c r="AG6" s="95"/>
      <c r="AH6" s="95"/>
      <c r="AI6" s="95"/>
      <c r="AJ6" s="95"/>
      <c r="AK6" s="95"/>
      <c r="AL6" s="95"/>
      <c r="AM6" s="95"/>
      <c r="AN6" s="95"/>
      <c r="AO6" s="95"/>
    </row>
    <row r="7" spans="2:52" ht="5.0999999999999996" customHeight="1" x14ac:dyDescent="0.25">
      <c r="B7" s="95"/>
      <c r="C7" s="149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5"/>
      <c r="T7" s="95"/>
      <c r="U7" s="95"/>
      <c r="V7" s="95"/>
      <c r="W7" s="95"/>
      <c r="X7" s="95"/>
      <c r="Y7" s="95"/>
      <c r="Z7" s="95"/>
      <c r="AA7" s="95"/>
      <c r="AB7" s="95"/>
      <c r="AC7" s="95"/>
      <c r="AD7" s="95"/>
      <c r="AE7" s="95"/>
      <c r="AF7" s="95"/>
      <c r="AG7" s="95"/>
      <c r="AH7" s="95"/>
      <c r="AI7" s="95"/>
      <c r="AJ7" s="95"/>
      <c r="AK7" s="95"/>
      <c r="AL7" s="95"/>
      <c r="AM7" s="95"/>
      <c r="AN7" s="95"/>
      <c r="AO7" s="95"/>
    </row>
    <row r="8" spans="2:52" ht="20.100000000000001" customHeight="1" x14ac:dyDescent="0.25">
      <c r="B8" s="188" t="s">
        <v>258</v>
      </c>
      <c r="C8" s="189" t="str">
        <f>MID(C9,SEARCH("(",C9)+1,3)</f>
        <v>DZD</v>
      </c>
      <c r="D8" s="189" t="str">
        <f t="shared" ref="D8:AO8" si="0">MID(D9,SEARCH("(",D9)+1,3)</f>
        <v>AUD</v>
      </c>
      <c r="E8" s="189" t="str">
        <f t="shared" si="0"/>
        <v>BWP</v>
      </c>
      <c r="F8" s="189" t="str">
        <f t="shared" si="0"/>
        <v>BRL</v>
      </c>
      <c r="G8" s="189" t="str">
        <f t="shared" si="0"/>
        <v>BND</v>
      </c>
      <c r="H8" s="189" t="str">
        <f t="shared" si="0"/>
        <v>CAD</v>
      </c>
      <c r="I8" s="189" t="str">
        <f t="shared" si="0"/>
        <v>CLP</v>
      </c>
      <c r="J8" s="189" t="str">
        <f t="shared" si="0"/>
        <v>CNY</v>
      </c>
      <c r="K8" s="189" t="str">
        <f t="shared" si="0"/>
        <v>COP</v>
      </c>
      <c r="L8" s="189" t="str">
        <f t="shared" si="0"/>
        <v>CZK</v>
      </c>
      <c r="M8" s="189" t="str">
        <f t="shared" si="0"/>
        <v>DKK</v>
      </c>
      <c r="N8" s="189" t="str">
        <f t="shared" si="0"/>
        <v>EUR</v>
      </c>
      <c r="O8" s="189" t="str">
        <f t="shared" si="0"/>
        <v>INR</v>
      </c>
      <c r="P8" s="189" t="str">
        <f t="shared" si="0"/>
        <v>ILS</v>
      </c>
      <c r="Q8" s="189" t="str">
        <f t="shared" si="0"/>
        <v>JPY</v>
      </c>
      <c r="R8" s="189" t="str">
        <f t="shared" si="0"/>
        <v>KRW</v>
      </c>
      <c r="S8" s="189" t="str">
        <f t="shared" si="0"/>
        <v>KWD</v>
      </c>
      <c r="T8" s="189" t="str">
        <f t="shared" si="0"/>
        <v>MYR</v>
      </c>
      <c r="U8" s="189" t="str">
        <f t="shared" si="0"/>
        <v>MUR</v>
      </c>
      <c r="V8" s="189" t="str">
        <f t="shared" si="0"/>
        <v>MXN</v>
      </c>
      <c r="W8" s="189" t="str">
        <f t="shared" si="0"/>
        <v>NZD</v>
      </c>
      <c r="X8" s="189" t="str">
        <f t="shared" si="0"/>
        <v>NOK</v>
      </c>
      <c r="Y8" s="189" t="str">
        <f t="shared" si="0"/>
        <v>OMR</v>
      </c>
      <c r="Z8" s="189" t="str">
        <f t="shared" si="0"/>
        <v>PEN</v>
      </c>
      <c r="AA8" s="189" t="str">
        <f t="shared" si="0"/>
        <v>PHP</v>
      </c>
      <c r="AB8" s="189" t="str">
        <f t="shared" si="0"/>
        <v>PLN</v>
      </c>
      <c r="AC8" s="189" t="str">
        <f t="shared" si="0"/>
        <v>QAR</v>
      </c>
      <c r="AD8" s="189" t="str">
        <f t="shared" si="0"/>
        <v>RUB</v>
      </c>
      <c r="AE8" s="189" t="str">
        <f t="shared" si="0"/>
        <v>SAR</v>
      </c>
      <c r="AF8" s="189" t="str">
        <f t="shared" si="0"/>
        <v>SGD</v>
      </c>
      <c r="AG8" s="189" t="str">
        <f t="shared" si="0"/>
        <v>ZAR</v>
      </c>
      <c r="AH8" s="189" t="str">
        <f t="shared" si="0"/>
        <v>SEK</v>
      </c>
      <c r="AI8" s="189" t="str">
        <f t="shared" si="0"/>
        <v>CHF</v>
      </c>
      <c r="AJ8" s="189" t="str">
        <f t="shared" si="0"/>
        <v>THB</v>
      </c>
      <c r="AK8" s="189" t="str">
        <f t="shared" si="0"/>
        <v>TTD</v>
      </c>
      <c r="AL8" s="189" t="str">
        <f t="shared" si="0"/>
        <v>AED</v>
      </c>
      <c r="AM8" s="189" t="str">
        <f t="shared" si="0"/>
        <v>GBP</v>
      </c>
      <c r="AN8" s="189" t="str">
        <f t="shared" si="0"/>
        <v>USD</v>
      </c>
      <c r="AO8" s="189" t="str">
        <f t="shared" si="0"/>
        <v>UYU</v>
      </c>
      <c r="AP8" s="151"/>
      <c r="AQ8" s="151"/>
      <c r="AR8" s="151"/>
    </row>
    <row r="9" spans="2:52" s="95" customFormat="1" ht="30" hidden="1" customHeight="1" x14ac:dyDescent="0.25">
      <c r="B9" s="190" t="s">
        <v>7</v>
      </c>
      <c r="C9" s="152" t="s">
        <v>320</v>
      </c>
      <c r="D9" s="152" t="s">
        <v>321</v>
      </c>
      <c r="E9" s="152" t="s">
        <v>322</v>
      </c>
      <c r="F9" s="152" t="s">
        <v>323</v>
      </c>
      <c r="G9" s="152" t="s">
        <v>324</v>
      </c>
      <c r="H9" s="152" t="s">
        <v>325</v>
      </c>
      <c r="I9" s="152" t="s">
        <v>326</v>
      </c>
      <c r="J9" s="152" t="s">
        <v>327</v>
      </c>
      <c r="K9" s="152" t="s">
        <v>328</v>
      </c>
      <c r="L9" s="152" t="s">
        <v>329</v>
      </c>
      <c r="M9" s="152" t="s">
        <v>330</v>
      </c>
      <c r="N9" s="152" t="s">
        <v>331</v>
      </c>
      <c r="O9" s="152" t="s">
        <v>332</v>
      </c>
      <c r="P9" s="152" t="s">
        <v>333</v>
      </c>
      <c r="Q9" s="152" t="s">
        <v>334</v>
      </c>
      <c r="R9" s="152" t="s">
        <v>335</v>
      </c>
      <c r="S9" s="152" t="s">
        <v>336</v>
      </c>
      <c r="T9" s="152" t="s">
        <v>337</v>
      </c>
      <c r="U9" s="152" t="s">
        <v>338</v>
      </c>
      <c r="V9" s="152" t="s">
        <v>339</v>
      </c>
      <c r="W9" s="152" t="s">
        <v>340</v>
      </c>
      <c r="X9" s="152" t="s">
        <v>341</v>
      </c>
      <c r="Y9" s="152" t="s">
        <v>342</v>
      </c>
      <c r="Z9" s="152" t="s">
        <v>343</v>
      </c>
      <c r="AA9" s="152" t="s">
        <v>344</v>
      </c>
      <c r="AB9" s="152" t="s">
        <v>345</v>
      </c>
      <c r="AC9" s="152" t="s">
        <v>346</v>
      </c>
      <c r="AD9" s="152" t="s">
        <v>347</v>
      </c>
      <c r="AE9" s="152" t="s">
        <v>348</v>
      </c>
      <c r="AF9" s="152" t="s">
        <v>349</v>
      </c>
      <c r="AG9" s="152" t="s">
        <v>350</v>
      </c>
      <c r="AH9" s="152" t="s">
        <v>351</v>
      </c>
      <c r="AI9" s="152" t="s">
        <v>352</v>
      </c>
      <c r="AJ9" s="152" t="s">
        <v>353</v>
      </c>
      <c r="AK9" s="152" t="s">
        <v>354</v>
      </c>
      <c r="AL9" s="152" t="s">
        <v>355</v>
      </c>
      <c r="AM9" s="152" t="s">
        <v>356</v>
      </c>
      <c r="AN9" s="152" t="s">
        <v>357</v>
      </c>
      <c r="AO9" s="152" t="s">
        <v>358</v>
      </c>
      <c r="AP9" s="153"/>
      <c r="AQ9" s="153"/>
      <c r="AR9" s="153"/>
    </row>
    <row r="10" spans="2:52" s="151" customFormat="1" ht="20.100000000000001" customHeight="1" x14ac:dyDescent="0.25">
      <c r="B10" s="239">
        <v>44592</v>
      </c>
      <c r="C10" s="240">
        <v>5.1194300000000003E-3</v>
      </c>
      <c r="D10" s="240">
        <v>0.50374200000000002</v>
      </c>
      <c r="E10" s="240"/>
      <c r="F10" s="240">
        <v>0.134129</v>
      </c>
      <c r="G10" s="240">
        <v>0.52998699999999999</v>
      </c>
      <c r="H10" s="240">
        <v>0.56490499999999999</v>
      </c>
      <c r="I10" s="240">
        <v>8.8690899999999996E-4</v>
      </c>
      <c r="J10" s="240"/>
      <c r="K10" s="240">
        <v>1.80411E-4</v>
      </c>
      <c r="L10" s="240">
        <v>3.2898499999999997E-2</v>
      </c>
      <c r="M10" s="240">
        <v>0.107709</v>
      </c>
      <c r="N10" s="240">
        <v>0.801562</v>
      </c>
      <c r="O10" s="240">
        <v>9.5842099999999993E-3</v>
      </c>
      <c r="P10" s="240">
        <v>0.224884</v>
      </c>
      <c r="Q10" s="240">
        <v>6.2245800000000004E-3</v>
      </c>
      <c r="R10" s="240"/>
      <c r="S10" s="240">
        <v>2.3713000000000002</v>
      </c>
      <c r="T10" s="240">
        <v>0.17152100000000001</v>
      </c>
      <c r="U10" s="240">
        <v>1.6453499999999999E-2</v>
      </c>
      <c r="V10" s="240"/>
      <c r="W10" s="240">
        <v>0.47033199999999997</v>
      </c>
      <c r="X10" s="240">
        <v>8.0088199999999998E-2</v>
      </c>
      <c r="Y10" s="240">
        <v>1.8686700000000001</v>
      </c>
      <c r="Z10" s="240"/>
      <c r="AA10" s="240">
        <v>1.4013299999999999E-2</v>
      </c>
      <c r="AB10" s="240">
        <v>0.174619</v>
      </c>
      <c r="AC10" s="240">
        <v>0.19739100000000001</v>
      </c>
      <c r="AD10" s="240">
        <v>9.2745699999999993E-3</v>
      </c>
      <c r="AE10" s="240">
        <v>0.19160099999999999</v>
      </c>
      <c r="AF10" s="240">
        <v>0.52998699999999999</v>
      </c>
      <c r="AG10" s="240">
        <v>4.61395E-2</v>
      </c>
      <c r="AH10" s="240">
        <v>7.6590500000000006E-2</v>
      </c>
      <c r="AI10" s="240">
        <v>0.769316</v>
      </c>
      <c r="AJ10" s="240">
        <v>2.14921E-2</v>
      </c>
      <c r="AK10" s="240">
        <v>0.106798</v>
      </c>
      <c r="AL10" s="240">
        <v>0.19564400000000001</v>
      </c>
      <c r="AM10" s="240">
        <v>0.96308099999999996</v>
      </c>
      <c r="AN10" s="240">
        <v>0.718503</v>
      </c>
      <c r="AO10" s="240">
        <v>1.6272700000000001E-2</v>
      </c>
    </row>
    <row r="11" spans="2:52" ht="20.100000000000001" customHeight="1" x14ac:dyDescent="0.25">
      <c r="B11" s="239">
        <v>44593</v>
      </c>
      <c r="C11" s="240">
        <v>5.097E-3</v>
      </c>
      <c r="D11" s="240">
        <v>0.50545099999999998</v>
      </c>
      <c r="E11" s="240">
        <v>6.1661300000000002E-2</v>
      </c>
      <c r="F11" s="240">
        <v>0.13546900000000001</v>
      </c>
      <c r="G11" s="240"/>
      <c r="H11" s="240">
        <v>0.56351700000000005</v>
      </c>
      <c r="I11" s="240"/>
      <c r="J11" s="240"/>
      <c r="K11" s="240"/>
      <c r="L11" s="240">
        <v>3.3094100000000001E-2</v>
      </c>
      <c r="M11" s="240">
        <v>0.10825</v>
      </c>
      <c r="N11" s="240">
        <v>0.80545900000000004</v>
      </c>
      <c r="O11" s="240">
        <v>9.5979199999999994E-3</v>
      </c>
      <c r="P11" s="240">
        <v>0.22572700000000001</v>
      </c>
      <c r="Q11" s="240">
        <v>6.2121399999999997E-3</v>
      </c>
      <c r="R11" s="240"/>
      <c r="S11" s="240"/>
      <c r="T11" s="240"/>
      <c r="U11" s="240"/>
      <c r="V11" s="240"/>
      <c r="W11" s="240">
        <v>0.46997</v>
      </c>
      <c r="X11" s="240">
        <v>8.0838999999999994E-2</v>
      </c>
      <c r="Y11" s="240">
        <v>1.8604099999999999</v>
      </c>
      <c r="Z11" s="240">
        <v>0.185031</v>
      </c>
      <c r="AA11" s="240"/>
      <c r="AB11" s="240">
        <v>0.17580399999999999</v>
      </c>
      <c r="AC11" s="240">
        <v>0.196519</v>
      </c>
      <c r="AD11" s="240">
        <v>9.2742899999999993E-3</v>
      </c>
      <c r="AE11" s="240">
        <v>0.19075400000000001</v>
      </c>
      <c r="AF11" s="240"/>
      <c r="AG11" s="240">
        <v>4.70128E-2</v>
      </c>
      <c r="AH11" s="240">
        <v>7.7026300000000006E-2</v>
      </c>
      <c r="AI11" s="240">
        <v>0.77668599999999999</v>
      </c>
      <c r="AJ11" s="240">
        <v>2.1517499999999998E-2</v>
      </c>
      <c r="AK11" s="240">
        <v>0.10610700000000001</v>
      </c>
      <c r="AL11" s="240">
        <v>0.19478000000000001</v>
      </c>
      <c r="AM11" s="240">
        <v>0.96533500000000005</v>
      </c>
      <c r="AN11" s="240">
        <v>0.71532799999999996</v>
      </c>
      <c r="AO11" s="240">
        <v>1.6291900000000002E-2</v>
      </c>
      <c r="AQ11" s="151"/>
      <c r="AR11" s="151"/>
      <c r="AS11" s="151"/>
      <c r="AT11" s="151"/>
      <c r="AU11" s="151"/>
      <c r="AV11" s="151"/>
      <c r="AW11" s="151"/>
      <c r="AX11" s="151"/>
      <c r="AY11" s="151"/>
      <c r="AZ11" s="151"/>
    </row>
    <row r="12" spans="2:52" ht="20.100000000000001" customHeight="1" x14ac:dyDescent="0.25">
      <c r="B12" s="239">
        <v>44594</v>
      </c>
      <c r="C12" s="240">
        <v>5.0885599999999998E-3</v>
      </c>
      <c r="D12" s="240">
        <v>0.50931300000000002</v>
      </c>
      <c r="E12" s="240"/>
      <c r="F12" s="240">
        <v>0.13483000000000001</v>
      </c>
      <c r="G12" s="240"/>
      <c r="H12" s="240">
        <v>0.563164</v>
      </c>
      <c r="I12" s="240">
        <v>8.9071099999999998E-4</v>
      </c>
      <c r="J12" s="240"/>
      <c r="K12" s="240">
        <v>1.8195599999999999E-4</v>
      </c>
      <c r="L12" s="240">
        <v>3.32847E-2</v>
      </c>
      <c r="M12" s="240">
        <v>0.108677</v>
      </c>
      <c r="N12" s="240">
        <v>0.80837499999999995</v>
      </c>
      <c r="O12" s="240">
        <v>9.5401700000000006E-3</v>
      </c>
      <c r="P12" s="240">
        <v>0.22592499999999999</v>
      </c>
      <c r="Q12" s="240">
        <v>6.2242599999999997E-3</v>
      </c>
      <c r="R12" s="240"/>
      <c r="S12" s="240">
        <v>2.3596900000000001</v>
      </c>
      <c r="T12" s="240"/>
      <c r="U12" s="240"/>
      <c r="V12" s="240">
        <v>3.4655999999999999E-2</v>
      </c>
      <c r="W12" s="240">
        <v>0.47461599999999998</v>
      </c>
      <c r="X12" s="240">
        <v>8.1466399999999994E-2</v>
      </c>
      <c r="Y12" s="240">
        <v>1.85676</v>
      </c>
      <c r="Z12" s="240">
        <v>0.185338</v>
      </c>
      <c r="AA12" s="240">
        <v>1.39615E-2</v>
      </c>
      <c r="AB12" s="240">
        <v>0.177227</v>
      </c>
      <c r="AC12" s="240">
        <v>0.196133</v>
      </c>
      <c r="AD12" s="240">
        <v>9.3341699999999993E-3</v>
      </c>
      <c r="AE12" s="240">
        <v>0.19037899999999999</v>
      </c>
      <c r="AF12" s="240"/>
      <c r="AG12" s="240">
        <v>4.6729300000000001E-2</v>
      </c>
      <c r="AH12" s="240">
        <v>7.7444600000000002E-2</v>
      </c>
      <c r="AI12" s="240">
        <v>0.77655200000000002</v>
      </c>
      <c r="AJ12" s="240">
        <v>2.1496600000000001E-2</v>
      </c>
      <c r="AK12" s="240">
        <v>0.10609300000000001</v>
      </c>
      <c r="AL12" s="240">
        <v>0.19439699999999999</v>
      </c>
      <c r="AM12" s="240">
        <v>0.96843699999999999</v>
      </c>
      <c r="AN12" s="240">
        <v>0.71392299999999997</v>
      </c>
      <c r="AO12" s="240">
        <v>1.6279499999999999E-2</v>
      </c>
      <c r="AQ12" s="151"/>
      <c r="AR12" s="151"/>
      <c r="AS12" s="151"/>
      <c r="AT12" s="151"/>
      <c r="AU12" s="151"/>
      <c r="AV12" s="151"/>
      <c r="AW12" s="151"/>
      <c r="AX12" s="151"/>
      <c r="AY12" s="151"/>
      <c r="AZ12" s="151"/>
    </row>
    <row r="13" spans="2:52" ht="20.100000000000001" customHeight="1" x14ac:dyDescent="0.25">
      <c r="B13" s="239">
        <v>44595</v>
      </c>
      <c r="C13" s="240">
        <v>5.0906500000000004E-3</v>
      </c>
      <c r="D13" s="240">
        <v>0.50886900000000002</v>
      </c>
      <c r="E13" s="240"/>
      <c r="F13" s="240">
        <v>0.134801</v>
      </c>
      <c r="G13" s="240">
        <v>0.53047100000000003</v>
      </c>
      <c r="H13" s="240"/>
      <c r="I13" s="240">
        <v>8.8678300000000004E-4</v>
      </c>
      <c r="J13" s="240"/>
      <c r="K13" s="240">
        <v>1.8194899999999999E-4</v>
      </c>
      <c r="L13" s="240">
        <v>3.3394199999999999E-2</v>
      </c>
      <c r="M13" s="240"/>
      <c r="N13" s="240">
        <v>0.80661400000000005</v>
      </c>
      <c r="O13" s="240">
        <v>9.54758E-3</v>
      </c>
      <c r="P13" s="240">
        <v>0.224326</v>
      </c>
      <c r="Q13" s="240">
        <v>6.2446699999999999E-3</v>
      </c>
      <c r="R13" s="240">
        <v>5.9276999999999995E-4</v>
      </c>
      <c r="S13" s="240">
        <v>2.3630499999999999</v>
      </c>
      <c r="T13" s="240">
        <v>0.17091999999999999</v>
      </c>
      <c r="U13" s="240">
        <v>1.6416400000000001E-2</v>
      </c>
      <c r="V13" s="240">
        <v>3.4768199999999999E-2</v>
      </c>
      <c r="W13" s="240">
        <v>0.47306199999999998</v>
      </c>
      <c r="X13" s="240">
        <v>8.1030199999999997E-2</v>
      </c>
      <c r="Y13" s="240"/>
      <c r="Z13" s="240">
        <v>0.185252</v>
      </c>
      <c r="AA13" s="240"/>
      <c r="AB13" s="240">
        <v>0.17749100000000001</v>
      </c>
      <c r="AC13" s="240">
        <v>0.19634699999999999</v>
      </c>
      <c r="AD13" s="240">
        <v>9.3242299999999993E-3</v>
      </c>
      <c r="AE13" s="240">
        <v>0.19058700000000001</v>
      </c>
      <c r="AF13" s="240">
        <v>0.53047100000000003</v>
      </c>
      <c r="AG13" s="240">
        <v>4.66279E-2</v>
      </c>
      <c r="AH13" s="240">
        <v>7.7621800000000005E-2</v>
      </c>
      <c r="AI13" s="240">
        <v>0.77466199999999996</v>
      </c>
      <c r="AJ13" s="240">
        <v>2.1553800000000001E-2</v>
      </c>
      <c r="AK13" s="240">
        <v>0.10600900000000001</v>
      </c>
      <c r="AL13" s="240">
        <v>0.194609</v>
      </c>
      <c r="AM13" s="240">
        <v>0.97210300000000005</v>
      </c>
      <c r="AN13" s="240">
        <v>0.71470299999999998</v>
      </c>
      <c r="AO13" s="240">
        <v>1.6327500000000002E-2</v>
      </c>
      <c r="AQ13" s="151"/>
      <c r="AR13" s="151"/>
      <c r="AS13" s="151"/>
      <c r="AT13" s="151"/>
      <c r="AU13" s="151"/>
      <c r="AV13" s="151"/>
      <c r="AW13" s="151"/>
      <c r="AX13" s="151"/>
      <c r="AY13" s="151"/>
      <c r="AZ13" s="151"/>
    </row>
    <row r="14" spans="2:52" ht="20.100000000000001" customHeight="1" x14ac:dyDescent="0.25">
      <c r="B14" s="239">
        <v>44596</v>
      </c>
      <c r="C14" s="240">
        <v>5.0693700000000001E-3</v>
      </c>
      <c r="D14" s="240">
        <v>0.50831199999999999</v>
      </c>
      <c r="E14" s="240"/>
      <c r="F14" s="240">
        <v>0.133437</v>
      </c>
      <c r="G14" s="240">
        <v>0.52931700000000004</v>
      </c>
      <c r="H14" s="240">
        <v>0.55723900000000004</v>
      </c>
      <c r="I14" s="240">
        <v>8.6985800000000005E-4</v>
      </c>
      <c r="J14" s="240"/>
      <c r="K14" s="240">
        <v>1.7989199999999999E-4</v>
      </c>
      <c r="L14" s="240">
        <v>3.3453799999999999E-2</v>
      </c>
      <c r="M14" s="240">
        <v>0.109496</v>
      </c>
      <c r="N14" s="240">
        <v>0.81500600000000001</v>
      </c>
      <c r="O14" s="240">
        <v>9.5141400000000008E-3</v>
      </c>
      <c r="P14" s="240">
        <v>0.22223399999999999</v>
      </c>
      <c r="Q14" s="240">
        <v>6.1819700000000002E-3</v>
      </c>
      <c r="R14" s="240">
        <v>5.8978399999999999E-4</v>
      </c>
      <c r="S14" s="240"/>
      <c r="T14" s="240">
        <v>0.170098</v>
      </c>
      <c r="U14" s="240">
        <v>1.6345499999999999E-2</v>
      </c>
      <c r="V14" s="240">
        <v>3.4290399999999999E-2</v>
      </c>
      <c r="W14" s="240">
        <v>0.47432999999999997</v>
      </c>
      <c r="X14" s="240"/>
      <c r="Y14" s="240"/>
      <c r="Z14" s="240"/>
      <c r="AA14" s="240">
        <v>1.39285E-2</v>
      </c>
      <c r="AB14" s="240">
        <v>0.17926900000000001</v>
      </c>
      <c r="AC14" s="240"/>
      <c r="AD14" s="240">
        <v>9.3480300000000002E-3</v>
      </c>
      <c r="AE14" s="240"/>
      <c r="AF14" s="240">
        <v>0.52931700000000004</v>
      </c>
      <c r="AG14" s="240">
        <v>4.6345200000000003E-2</v>
      </c>
      <c r="AH14" s="240">
        <v>7.8116900000000003E-2</v>
      </c>
      <c r="AI14" s="240">
        <v>0.77044299999999999</v>
      </c>
      <c r="AJ14" s="240">
        <v>2.1533400000000001E-2</v>
      </c>
      <c r="AK14" s="240"/>
      <c r="AL14" s="240"/>
      <c r="AM14" s="240">
        <v>0.96501099999999995</v>
      </c>
      <c r="AN14" s="240">
        <v>0.71092599999999995</v>
      </c>
      <c r="AO14" s="240"/>
      <c r="AQ14" s="151"/>
      <c r="AR14" s="151"/>
      <c r="AS14" s="151"/>
      <c r="AT14" s="151"/>
      <c r="AU14" s="151"/>
      <c r="AV14" s="151"/>
      <c r="AW14" s="151"/>
      <c r="AX14" s="151"/>
      <c r="AY14" s="151"/>
      <c r="AZ14" s="151"/>
    </row>
    <row r="15" spans="2:52" ht="20.100000000000001" customHeight="1" x14ac:dyDescent="0.25">
      <c r="B15" s="239">
        <v>44599</v>
      </c>
      <c r="C15" s="240">
        <v>5.0703900000000001E-3</v>
      </c>
      <c r="D15" s="240">
        <v>0.50490000000000002</v>
      </c>
      <c r="E15" s="240">
        <v>6.1368300000000001E-2</v>
      </c>
      <c r="F15" s="240">
        <v>0.13456199999999999</v>
      </c>
      <c r="G15" s="240">
        <v>0.52876500000000004</v>
      </c>
      <c r="H15" s="240">
        <v>0.56110400000000005</v>
      </c>
      <c r="I15" s="240">
        <v>8.6233800000000004E-4</v>
      </c>
      <c r="J15" s="240">
        <v>0.111997</v>
      </c>
      <c r="K15" s="240">
        <v>1.7965799999999999E-4</v>
      </c>
      <c r="L15" s="240">
        <v>3.3613299999999999E-2</v>
      </c>
      <c r="M15" s="240">
        <v>0.109472</v>
      </c>
      <c r="N15" s="240">
        <v>0.81494500000000003</v>
      </c>
      <c r="O15" s="240"/>
      <c r="P15" s="240">
        <v>0.222826</v>
      </c>
      <c r="Q15" s="240">
        <v>6.1783300000000001E-3</v>
      </c>
      <c r="R15" s="240">
        <v>5.9352099999999996E-4</v>
      </c>
      <c r="S15" s="240">
        <v>2.35582</v>
      </c>
      <c r="T15" s="240">
        <v>0.17008200000000001</v>
      </c>
      <c r="U15" s="240">
        <v>1.6301E-2</v>
      </c>
      <c r="V15" s="240"/>
      <c r="W15" s="240"/>
      <c r="X15" s="240">
        <v>8.0961699999999998E-2</v>
      </c>
      <c r="Y15" s="240">
        <v>1.8515699999999999</v>
      </c>
      <c r="Z15" s="240">
        <v>0.185446</v>
      </c>
      <c r="AA15" s="240">
        <v>1.39515E-2</v>
      </c>
      <c r="AB15" s="240">
        <v>0.17855399999999999</v>
      </c>
      <c r="AC15" s="240">
        <v>0.19558500000000001</v>
      </c>
      <c r="AD15" s="240">
        <v>9.4070200000000003E-3</v>
      </c>
      <c r="AE15" s="240">
        <v>0.18984799999999999</v>
      </c>
      <c r="AF15" s="240">
        <v>0.52876500000000004</v>
      </c>
      <c r="AG15" s="240">
        <v>4.6010799999999998E-2</v>
      </c>
      <c r="AH15" s="240">
        <v>7.78311E-2</v>
      </c>
      <c r="AI15" s="240">
        <v>0.770903</v>
      </c>
      <c r="AJ15" s="240">
        <v>2.1610899999999999E-2</v>
      </c>
      <c r="AK15" s="240">
        <v>0.10551000000000001</v>
      </c>
      <c r="AL15" s="240">
        <v>0.193854</v>
      </c>
      <c r="AM15" s="240">
        <v>0.96195799999999998</v>
      </c>
      <c r="AN15" s="240">
        <v>0.71192900000000003</v>
      </c>
      <c r="AO15" s="240">
        <v>1.6313299999999999E-2</v>
      </c>
      <c r="AQ15" s="151"/>
      <c r="AR15" s="151"/>
      <c r="AS15" s="151"/>
      <c r="AT15" s="151"/>
      <c r="AU15" s="151"/>
      <c r="AV15" s="151"/>
      <c r="AW15" s="151"/>
      <c r="AX15" s="151"/>
      <c r="AY15" s="151"/>
      <c r="AZ15" s="151"/>
    </row>
    <row r="16" spans="2:52" ht="20.100000000000001" customHeight="1" x14ac:dyDescent="0.25">
      <c r="B16" s="239">
        <v>44600</v>
      </c>
      <c r="C16" s="240">
        <v>5.0694399999999997E-3</v>
      </c>
      <c r="D16" s="240">
        <v>0.50731999999999999</v>
      </c>
      <c r="E16" s="240">
        <v>6.1197599999999998E-2</v>
      </c>
      <c r="F16" s="240">
        <v>0.13520399999999999</v>
      </c>
      <c r="G16" s="240">
        <v>0.53015900000000005</v>
      </c>
      <c r="H16" s="240">
        <v>0.56057000000000001</v>
      </c>
      <c r="I16" s="240">
        <v>8.6153399999999995E-4</v>
      </c>
      <c r="J16" s="240">
        <v>0.111822</v>
      </c>
      <c r="K16" s="240">
        <v>1.7973199999999999E-4</v>
      </c>
      <c r="L16" s="240">
        <v>3.3497600000000002E-2</v>
      </c>
      <c r="M16" s="240">
        <v>0.109184</v>
      </c>
      <c r="N16" s="240">
        <v>0.81273799999999996</v>
      </c>
      <c r="O16" s="240">
        <v>9.5384700000000003E-3</v>
      </c>
      <c r="P16" s="240">
        <v>0.22097600000000001</v>
      </c>
      <c r="Q16" s="240">
        <v>6.1794399999999996E-3</v>
      </c>
      <c r="R16" s="240">
        <v>5.9398700000000003E-4</v>
      </c>
      <c r="S16" s="240">
        <v>2.3574700000000002</v>
      </c>
      <c r="T16" s="240">
        <v>0.17017299999999999</v>
      </c>
      <c r="U16" s="240">
        <v>1.6286700000000001E-2</v>
      </c>
      <c r="V16" s="240"/>
      <c r="W16" s="240">
        <v>0.47319499999999998</v>
      </c>
      <c r="X16" s="240">
        <v>8.0662600000000001E-2</v>
      </c>
      <c r="Y16" s="240">
        <v>1.85287</v>
      </c>
      <c r="Z16" s="240">
        <v>0.185673</v>
      </c>
      <c r="AA16" s="240">
        <v>1.38894E-2</v>
      </c>
      <c r="AB16" s="240">
        <v>0.17948500000000001</v>
      </c>
      <c r="AC16" s="240"/>
      <c r="AD16" s="240">
        <v>9.4606699999999991E-3</v>
      </c>
      <c r="AE16" s="240">
        <v>0.18998100000000001</v>
      </c>
      <c r="AF16" s="240">
        <v>0.53015900000000005</v>
      </c>
      <c r="AG16" s="240">
        <v>4.6043000000000001E-2</v>
      </c>
      <c r="AH16" s="240">
        <v>7.7972600000000003E-2</v>
      </c>
      <c r="AI16" s="240">
        <v>0.77194499999999999</v>
      </c>
      <c r="AJ16" s="240">
        <v>2.1607100000000001E-2</v>
      </c>
      <c r="AK16" s="240">
        <v>0.105297</v>
      </c>
      <c r="AL16" s="240">
        <v>0.19399</v>
      </c>
      <c r="AM16" s="240">
        <v>0.96491199999999999</v>
      </c>
      <c r="AN16" s="240">
        <v>0.71242799999999995</v>
      </c>
      <c r="AO16" s="240">
        <v>1.6395E-2</v>
      </c>
      <c r="AQ16" s="151"/>
      <c r="AR16" s="151"/>
      <c r="AS16" s="151"/>
      <c r="AT16" s="151"/>
      <c r="AU16" s="151"/>
      <c r="AV16" s="151"/>
      <c r="AW16" s="151"/>
      <c r="AX16" s="151"/>
      <c r="AY16" s="151"/>
      <c r="AZ16" s="151"/>
    </row>
    <row r="17" spans="2:52" ht="20.100000000000001" customHeight="1" x14ac:dyDescent="0.25">
      <c r="B17" s="239">
        <v>44601</v>
      </c>
      <c r="C17" s="240">
        <v>5.0706099999999997E-3</v>
      </c>
      <c r="D17" s="240">
        <v>0.51046499999999995</v>
      </c>
      <c r="E17" s="240">
        <v>6.15379E-2</v>
      </c>
      <c r="F17" s="240">
        <v>0.135076</v>
      </c>
      <c r="G17" s="240">
        <v>0.52994300000000005</v>
      </c>
      <c r="H17" s="240">
        <v>0.56170699999999996</v>
      </c>
      <c r="I17" s="240">
        <v>8.6402799999999997E-4</v>
      </c>
      <c r="J17" s="240">
        <v>0.11194800000000001</v>
      </c>
      <c r="K17" s="240">
        <v>1.7961400000000001E-4</v>
      </c>
      <c r="L17" s="240">
        <v>3.3523699999999997E-2</v>
      </c>
      <c r="M17" s="240">
        <v>0.109414</v>
      </c>
      <c r="N17" s="240">
        <v>0.81445100000000004</v>
      </c>
      <c r="O17" s="240">
        <v>9.5196900000000008E-3</v>
      </c>
      <c r="P17" s="240">
        <v>0.221469</v>
      </c>
      <c r="Q17" s="240">
        <v>6.1650100000000003E-3</v>
      </c>
      <c r="R17" s="240">
        <v>5.9462700000000002E-4</v>
      </c>
      <c r="S17" s="240">
        <v>2.3568600000000002</v>
      </c>
      <c r="T17" s="240">
        <v>0.17019000000000001</v>
      </c>
      <c r="U17" s="240">
        <v>1.6264000000000001E-2</v>
      </c>
      <c r="V17" s="240">
        <v>3.4742299999999997E-2</v>
      </c>
      <c r="W17" s="240">
        <v>0.47314400000000001</v>
      </c>
      <c r="X17" s="240">
        <v>8.0971799999999997E-2</v>
      </c>
      <c r="Y17" s="240">
        <v>1.85239</v>
      </c>
      <c r="Z17" s="240">
        <v>0.18640300000000001</v>
      </c>
      <c r="AA17" s="240"/>
      <c r="AB17" s="240">
        <v>0.180178</v>
      </c>
      <c r="AC17" s="240">
        <v>0.19567100000000001</v>
      </c>
      <c r="AD17" s="240">
        <v>9.5217900000000005E-3</v>
      </c>
      <c r="AE17" s="240">
        <v>0.18993199999999999</v>
      </c>
      <c r="AF17" s="240">
        <v>0.52994300000000005</v>
      </c>
      <c r="AG17" s="240"/>
      <c r="AH17" s="240">
        <v>7.8000299999999995E-2</v>
      </c>
      <c r="AI17" s="240">
        <v>0.77124400000000004</v>
      </c>
      <c r="AJ17" s="240">
        <v>2.1658E-2</v>
      </c>
      <c r="AK17" s="240">
        <v>0.105257</v>
      </c>
      <c r="AL17" s="240">
        <v>0.19394</v>
      </c>
      <c r="AM17" s="240">
        <v>0.96708499999999997</v>
      </c>
      <c r="AN17" s="240">
        <v>0.71224399999999999</v>
      </c>
      <c r="AO17" s="240">
        <v>1.6474200000000001E-2</v>
      </c>
      <c r="AQ17" s="151"/>
      <c r="AR17" s="151"/>
      <c r="AS17" s="151"/>
      <c r="AT17" s="151"/>
      <c r="AU17" s="151"/>
      <c r="AV17" s="151"/>
      <c r="AW17" s="151"/>
      <c r="AX17" s="151"/>
      <c r="AY17" s="151"/>
      <c r="AZ17" s="151"/>
    </row>
    <row r="18" spans="2:52" ht="20.100000000000001" customHeight="1" x14ac:dyDescent="0.25">
      <c r="B18" s="239">
        <v>44602</v>
      </c>
      <c r="C18" s="240">
        <v>5.0727400000000001E-3</v>
      </c>
      <c r="D18" s="240">
        <v>0.51106700000000005</v>
      </c>
      <c r="E18" s="240">
        <v>6.1826699999999998E-2</v>
      </c>
      <c r="F18" s="240">
        <v>0.13672899999999999</v>
      </c>
      <c r="G18" s="240">
        <v>0.53033200000000003</v>
      </c>
      <c r="H18" s="240">
        <v>0.56165399999999999</v>
      </c>
      <c r="I18" s="240">
        <v>8.6780899999999998E-4</v>
      </c>
      <c r="J18" s="240">
        <v>0.112037</v>
      </c>
      <c r="K18" s="240">
        <v>1.8081600000000001E-4</v>
      </c>
      <c r="L18" s="240">
        <v>3.3462800000000001E-2</v>
      </c>
      <c r="M18" s="240">
        <v>0.109509</v>
      </c>
      <c r="N18" s="240">
        <v>0.81478700000000004</v>
      </c>
      <c r="O18" s="240">
        <v>9.50521E-3</v>
      </c>
      <c r="P18" s="240">
        <v>0.221139</v>
      </c>
      <c r="Q18" s="240">
        <v>6.1621999999999996E-3</v>
      </c>
      <c r="R18" s="240">
        <v>5.9555899999999995E-4</v>
      </c>
      <c r="S18" s="240">
        <v>2.35623</v>
      </c>
      <c r="T18" s="240">
        <v>0.17019999999999999</v>
      </c>
      <c r="U18" s="240">
        <v>1.6274400000000001E-2</v>
      </c>
      <c r="V18" s="240">
        <v>3.48908E-2</v>
      </c>
      <c r="W18" s="240">
        <v>0.47595199999999999</v>
      </c>
      <c r="X18" s="240">
        <v>8.0918000000000004E-2</v>
      </c>
      <c r="Y18" s="240">
        <v>1.8525100000000001</v>
      </c>
      <c r="Z18" s="240">
        <v>0.18964</v>
      </c>
      <c r="AA18" s="240">
        <v>1.3864E-2</v>
      </c>
      <c r="AB18" s="240">
        <v>0.18162300000000001</v>
      </c>
      <c r="AC18" s="240">
        <v>0.195684</v>
      </c>
      <c r="AD18" s="240">
        <v>9.5322500000000008E-3</v>
      </c>
      <c r="AE18" s="240">
        <v>0.189944</v>
      </c>
      <c r="AF18" s="240">
        <v>0.53033200000000003</v>
      </c>
      <c r="AG18" s="240">
        <v>4.6493300000000001E-2</v>
      </c>
      <c r="AH18" s="240">
        <v>7.8030799999999997E-2</v>
      </c>
      <c r="AI18" s="240">
        <v>0.77008399999999999</v>
      </c>
      <c r="AJ18" s="240">
        <v>2.17672E-2</v>
      </c>
      <c r="AK18" s="240">
        <v>0.10514</v>
      </c>
      <c r="AL18" s="240">
        <v>0.19395200000000001</v>
      </c>
      <c r="AM18" s="240">
        <v>0.96650499999999995</v>
      </c>
      <c r="AN18" s="240">
        <v>0.71228899999999995</v>
      </c>
      <c r="AO18" s="240">
        <v>1.6494999999999999E-2</v>
      </c>
      <c r="AQ18" s="151"/>
      <c r="AR18" s="151"/>
      <c r="AS18" s="151"/>
      <c r="AT18" s="151"/>
      <c r="AU18" s="151"/>
      <c r="AV18" s="151"/>
      <c r="AW18" s="151"/>
      <c r="AX18" s="151"/>
      <c r="AY18" s="151"/>
      <c r="AZ18" s="151"/>
    </row>
    <row r="19" spans="2:52" ht="20.100000000000001" customHeight="1" x14ac:dyDescent="0.25">
      <c r="B19" s="239">
        <v>44603</v>
      </c>
      <c r="C19" s="240">
        <v>5.07261E-3</v>
      </c>
      <c r="D19" s="240">
        <v>0.50774600000000003</v>
      </c>
      <c r="E19" s="240">
        <v>6.1756800000000001E-2</v>
      </c>
      <c r="F19" s="240">
        <v>0.13719000000000001</v>
      </c>
      <c r="G19" s="240">
        <v>0.530443</v>
      </c>
      <c r="H19" s="240">
        <v>0.56142899999999996</v>
      </c>
      <c r="I19" s="240">
        <v>8.86753E-4</v>
      </c>
      <c r="J19" s="240">
        <v>0.11210199999999999</v>
      </c>
      <c r="K19" s="240">
        <v>1.8202499999999999E-4</v>
      </c>
      <c r="L19" s="240">
        <v>3.3357999999999999E-2</v>
      </c>
      <c r="M19" s="240">
        <v>0.109432</v>
      </c>
      <c r="N19" s="240">
        <v>0.81417700000000004</v>
      </c>
      <c r="O19" s="240">
        <v>9.4636700000000004E-3</v>
      </c>
      <c r="P19" s="240">
        <v>0.220441</v>
      </c>
      <c r="Q19" s="240"/>
      <c r="R19" s="240">
        <v>5.9626000000000004E-4</v>
      </c>
      <c r="S19" s="240"/>
      <c r="T19" s="240">
        <v>0.170266</v>
      </c>
      <c r="U19" s="240">
        <v>1.62956E-2</v>
      </c>
      <c r="V19" s="240"/>
      <c r="W19" s="240">
        <v>0.474657</v>
      </c>
      <c r="X19" s="240">
        <v>8.0825900000000006E-2</v>
      </c>
      <c r="Y19" s="240"/>
      <c r="Z19" s="240">
        <v>0.190218</v>
      </c>
      <c r="AA19" s="240"/>
      <c r="AB19" s="240">
        <v>0.179787</v>
      </c>
      <c r="AC19" s="240"/>
      <c r="AD19" s="240">
        <v>9.5100500000000008E-3</v>
      </c>
      <c r="AE19" s="240"/>
      <c r="AF19" s="240">
        <v>0.530443</v>
      </c>
      <c r="AG19" s="240">
        <v>4.7199900000000003E-2</v>
      </c>
      <c r="AH19" s="240">
        <v>7.6765299999999995E-2</v>
      </c>
      <c r="AI19" s="240">
        <v>0.76907700000000001</v>
      </c>
      <c r="AJ19" s="240">
        <v>2.1802800000000001E-2</v>
      </c>
      <c r="AK19" s="240">
        <v>0.10513</v>
      </c>
      <c r="AL19" s="240"/>
      <c r="AM19" s="240">
        <v>0.96721400000000002</v>
      </c>
      <c r="AN19" s="240">
        <v>0.71312699999999996</v>
      </c>
      <c r="AO19" s="240">
        <v>1.65662E-2</v>
      </c>
      <c r="AQ19" s="151"/>
      <c r="AR19" s="151"/>
      <c r="AS19" s="151"/>
      <c r="AT19" s="151"/>
      <c r="AU19" s="151"/>
      <c r="AV19" s="151"/>
      <c r="AW19" s="151"/>
      <c r="AX19" s="151"/>
      <c r="AY19" s="151"/>
      <c r="AZ19" s="151"/>
    </row>
    <row r="20" spans="2:52" ht="20.100000000000001" customHeight="1" x14ac:dyDescent="0.25">
      <c r="B20" s="239">
        <v>44606</v>
      </c>
      <c r="C20" s="240">
        <v>5.0812000000000001E-3</v>
      </c>
      <c r="D20" s="240">
        <v>0.50869500000000001</v>
      </c>
      <c r="E20" s="240">
        <v>6.1961000000000002E-2</v>
      </c>
      <c r="F20" s="240">
        <v>0.13717099999999999</v>
      </c>
      <c r="G20" s="240">
        <v>0.53055699999999995</v>
      </c>
      <c r="H20" s="240">
        <v>0.56104600000000004</v>
      </c>
      <c r="I20" s="240">
        <v>8.8641100000000003E-4</v>
      </c>
      <c r="J20" s="240">
        <v>0.112389</v>
      </c>
      <c r="K20" s="240">
        <v>1.8242700000000001E-4</v>
      </c>
      <c r="L20" s="240">
        <v>3.2970100000000002E-2</v>
      </c>
      <c r="M20" s="240">
        <v>0.108682</v>
      </c>
      <c r="N20" s="240">
        <v>0.80870900000000001</v>
      </c>
      <c r="O20" s="240">
        <v>9.4590200000000003E-3</v>
      </c>
      <c r="P20" s="240">
        <v>0.219086</v>
      </c>
      <c r="Q20" s="240">
        <v>6.1928900000000004E-3</v>
      </c>
      <c r="R20" s="240">
        <v>5.9574900000000002E-4</v>
      </c>
      <c r="S20" s="240">
        <v>2.3628999999999998</v>
      </c>
      <c r="T20" s="240">
        <v>0.17048199999999999</v>
      </c>
      <c r="U20" s="240">
        <v>1.6343900000000001E-2</v>
      </c>
      <c r="V20" s="240">
        <v>3.5013500000000003E-2</v>
      </c>
      <c r="W20" s="240">
        <v>0.47474899999999998</v>
      </c>
      <c r="X20" s="240">
        <v>8.0314200000000002E-2</v>
      </c>
      <c r="Y20" s="240">
        <v>1.85867</v>
      </c>
      <c r="Z20" s="240">
        <v>0.18896399999999999</v>
      </c>
      <c r="AA20" s="240">
        <v>1.3923100000000001E-2</v>
      </c>
      <c r="AB20" s="240">
        <v>0.17672499999999999</v>
      </c>
      <c r="AC20" s="240">
        <v>0.19633500000000001</v>
      </c>
      <c r="AD20" s="240">
        <v>9.3326599999999996E-3</v>
      </c>
      <c r="AE20" s="240">
        <v>0.190576</v>
      </c>
      <c r="AF20" s="240">
        <v>0.53055699999999995</v>
      </c>
      <c r="AG20" s="240">
        <v>4.7017000000000003E-2</v>
      </c>
      <c r="AH20" s="240">
        <v>7.61492E-2</v>
      </c>
      <c r="AI20" s="240">
        <v>0.772814</v>
      </c>
      <c r="AJ20" s="240">
        <v>2.1927499999999999E-2</v>
      </c>
      <c r="AK20" s="240">
        <v>0.10577499999999999</v>
      </c>
      <c r="AL20" s="240">
        <v>0.19459799999999999</v>
      </c>
      <c r="AM20" s="240">
        <v>0.96579199999999998</v>
      </c>
      <c r="AN20" s="240">
        <v>0.71465999999999996</v>
      </c>
      <c r="AO20" s="240">
        <v>1.65849E-2</v>
      </c>
      <c r="AQ20" s="151"/>
      <c r="AR20" s="151"/>
      <c r="AS20" s="151"/>
      <c r="AT20" s="151"/>
      <c r="AU20" s="151"/>
      <c r="AV20" s="151"/>
      <c r="AW20" s="151"/>
      <c r="AX20" s="151"/>
      <c r="AY20" s="151"/>
      <c r="AZ20" s="151"/>
    </row>
    <row r="21" spans="2:52" ht="20.100000000000001" customHeight="1" x14ac:dyDescent="0.25">
      <c r="B21" s="239">
        <v>44607</v>
      </c>
      <c r="C21" s="240">
        <v>5.07699E-3</v>
      </c>
      <c r="D21" s="240">
        <v>0.50876699999999997</v>
      </c>
      <c r="E21" s="240">
        <v>6.2034300000000001E-2</v>
      </c>
      <c r="F21" s="240">
        <v>0.13761100000000001</v>
      </c>
      <c r="G21" s="240">
        <v>0.53007899999999997</v>
      </c>
      <c r="H21" s="240">
        <v>0.560284</v>
      </c>
      <c r="I21" s="240">
        <v>8.7887600000000001E-4</v>
      </c>
      <c r="J21" s="240">
        <v>0.11239</v>
      </c>
      <c r="K21" s="240">
        <v>1.8123E-4</v>
      </c>
      <c r="L21" s="240">
        <v>3.3161099999999999E-2</v>
      </c>
      <c r="M21" s="240">
        <v>0.108821</v>
      </c>
      <c r="N21" s="240">
        <v>0.80987200000000004</v>
      </c>
      <c r="O21" s="240">
        <v>9.4349399999999993E-3</v>
      </c>
      <c r="P21" s="240">
        <v>0.22135099999999999</v>
      </c>
      <c r="Q21" s="240">
        <v>6.1848700000000003E-3</v>
      </c>
      <c r="R21" s="240">
        <v>5.9572599999999998E-4</v>
      </c>
      <c r="S21" s="240">
        <v>2.35947</v>
      </c>
      <c r="T21" s="240">
        <v>0.170514</v>
      </c>
      <c r="U21" s="240">
        <v>1.63102E-2</v>
      </c>
      <c r="V21" s="240">
        <v>3.4994400000000002E-2</v>
      </c>
      <c r="W21" s="240">
        <v>0.472717</v>
      </c>
      <c r="X21" s="240">
        <v>8.0270099999999997E-2</v>
      </c>
      <c r="Y21" s="240">
        <v>1.85659</v>
      </c>
      <c r="Z21" s="240">
        <v>0.18800600000000001</v>
      </c>
      <c r="AA21" s="240">
        <v>1.3894999999999999E-2</v>
      </c>
      <c r="AB21" s="240">
        <v>0.17963200000000001</v>
      </c>
      <c r="AC21" s="240">
        <v>0.19611500000000001</v>
      </c>
      <c r="AD21" s="240">
        <v>9.3723999999999995E-3</v>
      </c>
      <c r="AE21" s="240">
        <v>0.190362</v>
      </c>
      <c r="AF21" s="240">
        <v>0.53007899999999997</v>
      </c>
      <c r="AG21" s="240">
        <v>4.7226900000000002E-2</v>
      </c>
      <c r="AH21" s="240">
        <v>7.6663300000000004E-2</v>
      </c>
      <c r="AI21" s="240">
        <v>0.77223900000000001</v>
      </c>
      <c r="AJ21" s="240">
        <v>2.2071500000000001E-2</v>
      </c>
      <c r="AK21" s="240">
        <v>0.105797</v>
      </c>
      <c r="AL21" s="240">
        <v>0.194379</v>
      </c>
      <c r="AM21" s="240">
        <v>0.96624200000000005</v>
      </c>
      <c r="AN21" s="240">
        <v>0.71385799999999999</v>
      </c>
      <c r="AO21" s="240">
        <v>1.6572799999999999E-2</v>
      </c>
    </row>
    <row r="22" spans="2:52" ht="20.100000000000001" customHeight="1" x14ac:dyDescent="0.25">
      <c r="B22" s="239">
        <v>44608</v>
      </c>
      <c r="C22" s="240">
        <v>5.0786E-3</v>
      </c>
      <c r="D22" s="240">
        <v>0.51006600000000002</v>
      </c>
      <c r="E22" s="240">
        <v>6.2020600000000002E-2</v>
      </c>
      <c r="F22" s="240">
        <v>0.13809099999999999</v>
      </c>
      <c r="G22" s="240">
        <v>0.52966800000000003</v>
      </c>
      <c r="H22" s="240">
        <v>0.56194200000000005</v>
      </c>
      <c r="I22" s="240">
        <v>8.8647900000000002E-4</v>
      </c>
      <c r="J22" s="240">
        <v>0.11251800000000001</v>
      </c>
      <c r="K22" s="240">
        <v>1.80619E-4</v>
      </c>
      <c r="L22" s="240">
        <v>3.3273299999999999E-2</v>
      </c>
      <c r="M22" s="240">
        <v>0.108948</v>
      </c>
      <c r="N22" s="240">
        <v>0.81068700000000005</v>
      </c>
      <c r="O22" s="240">
        <v>9.4947499999999997E-3</v>
      </c>
      <c r="P22" s="240">
        <v>0.223965</v>
      </c>
      <c r="Q22" s="240">
        <v>6.1619800000000001E-3</v>
      </c>
      <c r="R22" s="240">
        <v>5.9480999999999998E-4</v>
      </c>
      <c r="S22" s="240">
        <v>2.3562400000000001</v>
      </c>
      <c r="T22" s="240">
        <v>0.170179</v>
      </c>
      <c r="U22" s="240">
        <v>1.6287599999999999E-2</v>
      </c>
      <c r="V22" s="240">
        <v>3.5059399999999998E-2</v>
      </c>
      <c r="W22" s="240">
        <v>0.47335199999999999</v>
      </c>
      <c r="X22" s="240">
        <v>8.0190800000000007E-2</v>
      </c>
      <c r="Y22" s="240">
        <v>1.8540399999999999</v>
      </c>
      <c r="Z22" s="240">
        <v>0.18914300000000001</v>
      </c>
      <c r="AA22" s="240">
        <v>1.38774E-2</v>
      </c>
      <c r="AB22" s="240">
        <v>0.18057699999999999</v>
      </c>
      <c r="AC22" s="240">
        <v>0.19584599999999999</v>
      </c>
      <c r="AD22" s="240">
        <v>9.5032799999999994E-3</v>
      </c>
      <c r="AE22" s="240">
        <v>0.19010099999999999</v>
      </c>
      <c r="AF22" s="240">
        <v>0.52966800000000003</v>
      </c>
      <c r="AG22" s="240">
        <v>4.7287900000000001E-2</v>
      </c>
      <c r="AH22" s="240">
        <v>7.6994000000000007E-2</v>
      </c>
      <c r="AI22" s="240">
        <v>0.77097300000000002</v>
      </c>
      <c r="AJ22" s="240"/>
      <c r="AK22" s="240"/>
      <c r="AL22" s="240">
        <v>0.19411300000000001</v>
      </c>
      <c r="AM22" s="240">
        <v>0.96652300000000002</v>
      </c>
      <c r="AN22" s="240">
        <v>0.71287999999999996</v>
      </c>
      <c r="AO22" s="240">
        <v>1.6572400000000001E-2</v>
      </c>
    </row>
    <row r="23" spans="2:52" ht="20.100000000000001" customHeight="1" x14ac:dyDescent="0.25">
      <c r="B23" s="239">
        <v>44609</v>
      </c>
      <c r="C23" s="240">
        <v>5.0756799999999999E-3</v>
      </c>
      <c r="D23" s="240">
        <v>0.51114300000000001</v>
      </c>
      <c r="E23" s="240">
        <v>6.2146800000000002E-2</v>
      </c>
      <c r="F23" s="240">
        <v>0.13822899999999999</v>
      </c>
      <c r="G23" s="240">
        <v>0.52996200000000004</v>
      </c>
      <c r="H23" s="240">
        <v>0.56139700000000003</v>
      </c>
      <c r="I23" s="240">
        <v>8.9136800000000002E-4</v>
      </c>
      <c r="J23" s="240">
        <v>0.112508</v>
      </c>
      <c r="K23" s="240">
        <v>1.7980399999999999E-4</v>
      </c>
      <c r="L23" s="240">
        <v>3.3235099999999997E-2</v>
      </c>
      <c r="M23" s="240">
        <v>0.108918</v>
      </c>
      <c r="N23" s="240">
        <v>0.81033200000000005</v>
      </c>
      <c r="O23" s="240">
        <v>9.4916099999999993E-3</v>
      </c>
      <c r="P23" s="240">
        <v>0.22348499999999999</v>
      </c>
      <c r="Q23" s="240">
        <v>6.1731700000000004E-3</v>
      </c>
      <c r="R23" s="240">
        <v>5.9544899999999996E-4</v>
      </c>
      <c r="S23" s="240">
        <v>2.3563999999999998</v>
      </c>
      <c r="T23" s="240">
        <v>0.170297</v>
      </c>
      <c r="U23" s="240">
        <v>1.6278399999999998E-2</v>
      </c>
      <c r="V23" s="240">
        <v>3.5111799999999999E-2</v>
      </c>
      <c r="W23" s="240">
        <v>0.47679199999999999</v>
      </c>
      <c r="X23" s="240">
        <v>8.0052700000000004E-2</v>
      </c>
      <c r="Y23" s="240">
        <v>1.8535600000000001</v>
      </c>
      <c r="Z23" s="240">
        <v>0.19020400000000001</v>
      </c>
      <c r="AA23" s="240">
        <v>1.38937E-2</v>
      </c>
      <c r="AB23" s="240">
        <v>0.17957799999999999</v>
      </c>
      <c r="AC23" s="240">
        <v>0.195795</v>
      </c>
      <c r="AD23" s="240">
        <v>9.4081500000000005E-3</v>
      </c>
      <c r="AE23" s="240">
        <v>0.190051</v>
      </c>
      <c r="AF23" s="240">
        <v>0.52996200000000004</v>
      </c>
      <c r="AG23" s="240">
        <v>4.7614900000000002E-2</v>
      </c>
      <c r="AH23" s="240">
        <v>7.6552200000000001E-2</v>
      </c>
      <c r="AI23" s="240">
        <v>0.774119</v>
      </c>
      <c r="AJ23" s="240">
        <v>2.2108599999999999E-2</v>
      </c>
      <c r="AK23" s="240">
        <v>0.10553999999999999</v>
      </c>
      <c r="AL23" s="240">
        <v>0.19406200000000001</v>
      </c>
      <c r="AM23" s="240">
        <v>0.96997500000000003</v>
      </c>
      <c r="AN23" s="240">
        <v>0.71269300000000002</v>
      </c>
      <c r="AO23" s="240">
        <v>1.6552299999999999E-2</v>
      </c>
    </row>
    <row r="24" spans="2:52" ht="20.100000000000001" customHeight="1" x14ac:dyDescent="0.25">
      <c r="B24" s="239">
        <v>44610</v>
      </c>
      <c r="C24" s="240">
        <v>5.0761299999999999E-3</v>
      </c>
      <c r="D24" s="240">
        <v>0.51351999999999998</v>
      </c>
      <c r="E24" s="240">
        <v>6.22838E-2</v>
      </c>
      <c r="F24" s="240">
        <v>0.138825</v>
      </c>
      <c r="G24" s="240">
        <v>0.53054599999999996</v>
      </c>
      <c r="H24" s="240">
        <v>0.55962699999999999</v>
      </c>
      <c r="I24" s="240">
        <v>8.9192299999999998E-4</v>
      </c>
      <c r="J24" s="240">
        <v>0.112622</v>
      </c>
      <c r="K24" s="240">
        <v>1.8026399999999999E-4</v>
      </c>
      <c r="L24" s="240">
        <v>3.3245999999999998E-2</v>
      </c>
      <c r="M24" s="240">
        <v>0.108778</v>
      </c>
      <c r="N24" s="240">
        <v>0.80911900000000003</v>
      </c>
      <c r="O24" s="240">
        <v>9.5115700000000004E-3</v>
      </c>
      <c r="P24" s="240">
        <v>0.22318499999999999</v>
      </c>
      <c r="Q24" s="240">
        <v>6.2000099999999997E-3</v>
      </c>
      <c r="R24" s="240">
        <v>5.9529600000000004E-4</v>
      </c>
      <c r="S24" s="240"/>
      <c r="T24" s="240">
        <v>0.17030200000000001</v>
      </c>
      <c r="U24" s="240">
        <v>1.6263799999999998E-2</v>
      </c>
      <c r="V24" s="240">
        <v>3.5094E-2</v>
      </c>
      <c r="W24" s="240">
        <v>0.47667799999999999</v>
      </c>
      <c r="X24" s="240">
        <v>7.9743599999999998E-2</v>
      </c>
      <c r="Y24" s="240"/>
      <c r="Z24" s="240">
        <v>0.19198000000000001</v>
      </c>
      <c r="AA24" s="240">
        <v>1.3894699999999999E-2</v>
      </c>
      <c r="AB24" s="240">
        <v>0.179062</v>
      </c>
      <c r="AC24" s="240"/>
      <c r="AD24" s="240">
        <v>9.4061700000000002E-3</v>
      </c>
      <c r="AE24" s="240"/>
      <c r="AF24" s="240">
        <v>0.53054599999999996</v>
      </c>
      <c r="AG24" s="240">
        <v>4.7423199999999999E-2</v>
      </c>
      <c r="AH24" s="240">
        <v>7.6630900000000002E-2</v>
      </c>
      <c r="AI24" s="240">
        <v>0.77405000000000002</v>
      </c>
      <c r="AJ24" s="240">
        <v>2.2167800000000001E-2</v>
      </c>
      <c r="AK24" s="240">
        <v>0.10575</v>
      </c>
      <c r="AL24" s="240"/>
      <c r="AM24" s="240">
        <v>0.97056500000000001</v>
      </c>
      <c r="AN24" s="240">
        <v>0.71262899999999996</v>
      </c>
      <c r="AO24" s="240">
        <v>1.6563899999999999E-2</v>
      </c>
    </row>
    <row r="25" spans="2:52" ht="20.100000000000001" customHeight="1" x14ac:dyDescent="0.25">
      <c r="B25" s="239">
        <v>44614</v>
      </c>
      <c r="C25" s="240">
        <v>5.0677999999999999E-3</v>
      </c>
      <c r="D25" s="240">
        <v>0.51366800000000001</v>
      </c>
      <c r="E25" s="240">
        <v>6.1837000000000003E-2</v>
      </c>
      <c r="F25" s="240">
        <v>0.14094100000000001</v>
      </c>
      <c r="G25" s="240">
        <v>0.52918100000000001</v>
      </c>
      <c r="H25" s="240">
        <v>0.55970299999999995</v>
      </c>
      <c r="I25" s="240">
        <v>8.9154900000000005E-4</v>
      </c>
      <c r="J25" s="240">
        <v>0.112543</v>
      </c>
      <c r="K25" s="240">
        <v>1.8161100000000001E-4</v>
      </c>
      <c r="L25" s="240">
        <v>3.3026E-2</v>
      </c>
      <c r="M25" s="240">
        <v>0.108741</v>
      </c>
      <c r="N25" s="240">
        <v>0.80894500000000003</v>
      </c>
      <c r="O25" s="240">
        <v>9.5249199999999992E-3</v>
      </c>
      <c r="P25" s="240">
        <v>0.22156899999999999</v>
      </c>
      <c r="Q25" s="240">
        <v>6.21822E-3</v>
      </c>
      <c r="R25" s="240">
        <v>5.9704500000000004E-4</v>
      </c>
      <c r="S25" s="240"/>
      <c r="T25" s="240">
        <v>0.17044599999999999</v>
      </c>
      <c r="U25" s="240">
        <v>1.6307800000000001E-2</v>
      </c>
      <c r="V25" s="240">
        <v>3.5138500000000003E-2</v>
      </c>
      <c r="W25" s="240">
        <v>0.478435</v>
      </c>
      <c r="X25" s="240">
        <v>8.0079700000000004E-2</v>
      </c>
      <c r="Y25" s="240">
        <v>1.8549500000000001</v>
      </c>
      <c r="Z25" s="240">
        <v>0.190856</v>
      </c>
      <c r="AA25" s="240">
        <v>1.3878E-2</v>
      </c>
      <c r="AB25" s="240">
        <v>0.17777399999999999</v>
      </c>
      <c r="AC25" s="240">
        <v>0.19594200000000001</v>
      </c>
      <c r="AD25" s="240">
        <v>8.8688800000000009E-3</v>
      </c>
      <c r="AE25" s="240">
        <v>0.190195</v>
      </c>
      <c r="AF25" s="240">
        <v>0.52918100000000001</v>
      </c>
      <c r="AG25" s="240"/>
      <c r="AH25" s="240">
        <v>7.5957999999999998E-2</v>
      </c>
      <c r="AI25" s="240">
        <v>0.77596699999999996</v>
      </c>
      <c r="AJ25" s="240">
        <v>2.2016000000000001E-2</v>
      </c>
      <c r="AK25" s="240">
        <v>0.10549799999999999</v>
      </c>
      <c r="AL25" s="240">
        <v>0.19420799999999999</v>
      </c>
      <c r="AM25" s="240">
        <v>0.96674800000000005</v>
      </c>
      <c r="AN25" s="240">
        <v>0.71323000000000003</v>
      </c>
      <c r="AO25" s="240">
        <v>1.67291E-2</v>
      </c>
    </row>
    <row r="26" spans="2:52" ht="20.100000000000001" customHeight="1" x14ac:dyDescent="0.25">
      <c r="B26" s="239">
        <v>44615</v>
      </c>
      <c r="C26" s="240">
        <v>5.07465E-3</v>
      </c>
      <c r="D26" s="240">
        <v>0.51589499999999999</v>
      </c>
      <c r="E26" s="240">
        <v>6.2107000000000002E-2</v>
      </c>
      <c r="F26" s="240">
        <v>0.14222099999999999</v>
      </c>
      <c r="G26" s="240"/>
      <c r="H26" s="240">
        <v>0.56066499999999997</v>
      </c>
      <c r="I26" s="240">
        <v>8.9551500000000005E-4</v>
      </c>
      <c r="J26" s="240">
        <v>0.112791</v>
      </c>
      <c r="K26" s="240">
        <v>1.81328E-4</v>
      </c>
      <c r="L26" s="240">
        <v>3.3051499999999998E-2</v>
      </c>
      <c r="M26" s="240">
        <v>0.108739</v>
      </c>
      <c r="N26" s="240">
        <v>0.80888800000000005</v>
      </c>
      <c r="O26" s="240">
        <v>9.5554999999999998E-3</v>
      </c>
      <c r="P26" s="240">
        <v>0.22123899999999999</v>
      </c>
      <c r="Q26" s="240"/>
      <c r="R26" s="240">
        <v>5.9684799999999997E-4</v>
      </c>
      <c r="S26" s="240"/>
      <c r="T26" s="240">
        <v>0.170404</v>
      </c>
      <c r="U26" s="240">
        <v>1.6244499999999999E-2</v>
      </c>
      <c r="V26" s="240">
        <v>3.52238E-2</v>
      </c>
      <c r="W26" s="240">
        <v>0.48138300000000001</v>
      </c>
      <c r="X26" s="240">
        <v>8.0618400000000007E-2</v>
      </c>
      <c r="Y26" s="240">
        <v>1.8545</v>
      </c>
      <c r="Z26" s="240">
        <v>0.19225</v>
      </c>
      <c r="AA26" s="240">
        <v>1.38605E-2</v>
      </c>
      <c r="AB26" s="240">
        <v>0.17854500000000001</v>
      </c>
      <c r="AC26" s="240">
        <v>0.19589400000000001</v>
      </c>
      <c r="AD26" s="240"/>
      <c r="AE26" s="240">
        <v>0.19014800000000001</v>
      </c>
      <c r="AF26" s="240">
        <v>0.53007300000000002</v>
      </c>
      <c r="AG26" s="240">
        <v>4.7320800000000003E-2</v>
      </c>
      <c r="AH26" s="240">
        <v>7.6558000000000001E-2</v>
      </c>
      <c r="AI26" s="240">
        <v>0.77539599999999997</v>
      </c>
      <c r="AJ26" s="240">
        <v>2.2011900000000001E-2</v>
      </c>
      <c r="AK26" s="240">
        <v>0.105341</v>
      </c>
      <c r="AL26" s="240">
        <v>0.19416</v>
      </c>
      <c r="AM26" s="240">
        <v>0.96879099999999996</v>
      </c>
      <c r="AN26" s="240">
        <v>0.71305399999999997</v>
      </c>
      <c r="AO26" s="240">
        <v>1.6869800000000001E-2</v>
      </c>
    </row>
    <row r="27" spans="2:52" ht="20.100000000000001" customHeight="1" x14ac:dyDescent="0.25">
      <c r="B27" s="239">
        <v>44616</v>
      </c>
      <c r="C27" s="240">
        <v>5.0927000000000004E-3</v>
      </c>
      <c r="D27" s="240">
        <v>0.51628799999999997</v>
      </c>
      <c r="E27" s="240">
        <v>6.19718E-2</v>
      </c>
      <c r="F27" s="240">
        <v>0.140179</v>
      </c>
      <c r="G27" s="240">
        <v>0.53067900000000001</v>
      </c>
      <c r="H27" s="240">
        <v>0.55896699999999999</v>
      </c>
      <c r="I27" s="240">
        <v>9.1133499999999999E-4</v>
      </c>
      <c r="J27" s="240">
        <v>0.113511</v>
      </c>
      <c r="K27" s="240">
        <v>1.8326599999999999E-4</v>
      </c>
      <c r="L27" s="240">
        <v>3.1946599999999999E-2</v>
      </c>
      <c r="M27" s="240">
        <v>0.107612</v>
      </c>
      <c r="N27" s="240">
        <v>0.80068399999999995</v>
      </c>
      <c r="O27" s="240">
        <v>9.5307900000000008E-3</v>
      </c>
      <c r="P27" s="240">
        <v>0.21928</v>
      </c>
      <c r="Q27" s="240">
        <v>6.2403500000000004E-3</v>
      </c>
      <c r="R27" s="240">
        <v>6.0168299999999999E-4</v>
      </c>
      <c r="S27" s="240">
        <v>2.3695599999999999</v>
      </c>
      <c r="T27" s="240">
        <v>0.17094000000000001</v>
      </c>
      <c r="U27" s="240">
        <v>1.6327000000000001E-2</v>
      </c>
      <c r="V27" s="240">
        <v>3.4730200000000003E-2</v>
      </c>
      <c r="W27" s="240">
        <v>0.48429800000000001</v>
      </c>
      <c r="X27" s="240">
        <v>7.9371700000000003E-2</v>
      </c>
      <c r="Y27" s="240">
        <v>1.8654500000000001</v>
      </c>
      <c r="Z27" s="240">
        <v>0.18945200000000001</v>
      </c>
      <c r="AA27" s="240">
        <v>1.3989700000000001E-2</v>
      </c>
      <c r="AB27" s="240">
        <v>0.17375199999999999</v>
      </c>
      <c r="AC27" s="240">
        <v>0.197051</v>
      </c>
      <c r="AD27" s="240">
        <v>8.2511900000000003E-3</v>
      </c>
      <c r="AE27" s="240">
        <v>0.191271</v>
      </c>
      <c r="AF27" s="240">
        <v>0.53067900000000001</v>
      </c>
      <c r="AG27" s="240">
        <v>4.6894999999999999E-2</v>
      </c>
      <c r="AH27" s="240">
        <v>7.5387399999999993E-2</v>
      </c>
      <c r="AI27" s="240">
        <v>0.77680800000000005</v>
      </c>
      <c r="AJ27" s="240">
        <v>2.2103000000000001E-2</v>
      </c>
      <c r="AK27" s="240">
        <v>0.105934</v>
      </c>
      <c r="AL27" s="240">
        <v>0.19530700000000001</v>
      </c>
      <c r="AM27" s="240">
        <v>0.96077800000000002</v>
      </c>
      <c r="AN27" s="240">
        <v>0.71726599999999996</v>
      </c>
      <c r="AO27" s="240">
        <v>1.6670899999999999E-2</v>
      </c>
    </row>
    <row r="28" spans="2:52" ht="20.100000000000001" customHeight="1" x14ac:dyDescent="0.25">
      <c r="B28" s="239">
        <v>44617</v>
      </c>
      <c r="C28" s="240">
        <v>5.08282E-3</v>
      </c>
      <c r="D28" s="240">
        <v>0.51626700000000003</v>
      </c>
      <c r="E28" s="240">
        <v>6.18258E-2</v>
      </c>
      <c r="F28" s="240">
        <v>0.139573</v>
      </c>
      <c r="G28" s="240"/>
      <c r="H28" s="240">
        <v>0.56267100000000003</v>
      </c>
      <c r="I28" s="240">
        <v>8.8848300000000002E-4</v>
      </c>
      <c r="J28" s="240">
        <v>0.113593</v>
      </c>
      <c r="K28" s="240">
        <v>1.8203100000000001E-4</v>
      </c>
      <c r="L28" s="240">
        <v>3.2622400000000003E-2</v>
      </c>
      <c r="M28" s="240">
        <v>0.108099</v>
      </c>
      <c r="N28" s="240">
        <v>0.80445299999999997</v>
      </c>
      <c r="O28" s="240">
        <v>9.5270600000000004E-3</v>
      </c>
      <c r="P28" s="240">
        <v>0.220079</v>
      </c>
      <c r="Q28" s="240">
        <v>6.2076900000000001E-3</v>
      </c>
      <c r="R28" s="240"/>
      <c r="S28" s="240"/>
      <c r="T28" s="240">
        <v>0.170852</v>
      </c>
      <c r="U28" s="240">
        <v>1.63255E-2</v>
      </c>
      <c r="V28" s="240">
        <v>3.5078699999999997E-2</v>
      </c>
      <c r="W28" s="240">
        <v>0.48011799999999999</v>
      </c>
      <c r="X28" s="240">
        <v>8.0641900000000002E-2</v>
      </c>
      <c r="Y28" s="240"/>
      <c r="Z28" s="240">
        <v>0.19111</v>
      </c>
      <c r="AA28" s="240"/>
      <c r="AB28" s="240">
        <v>0.172069</v>
      </c>
      <c r="AC28" s="240"/>
      <c r="AD28" s="240">
        <v>8.5846800000000008E-3</v>
      </c>
      <c r="AE28" s="240"/>
      <c r="AF28" s="240"/>
      <c r="AG28" s="240">
        <v>4.7147700000000001E-2</v>
      </c>
      <c r="AH28" s="240">
        <v>7.5269699999999995E-2</v>
      </c>
      <c r="AI28" s="240">
        <v>0.77409399999999995</v>
      </c>
      <c r="AJ28" s="240">
        <v>2.2047799999999999E-2</v>
      </c>
      <c r="AK28" s="240">
        <v>0.106325</v>
      </c>
      <c r="AL28" s="240"/>
      <c r="AM28" s="240">
        <v>0.96020099999999997</v>
      </c>
      <c r="AN28" s="240">
        <v>0.71723700000000001</v>
      </c>
      <c r="AO28" s="240">
        <v>1.6863099999999999E-2</v>
      </c>
    </row>
    <row r="29" spans="2:52" ht="20.100000000000001" customHeight="1" x14ac:dyDescent="0.25">
      <c r="B29" s="239">
        <v>44620</v>
      </c>
      <c r="C29" s="240">
        <v>5.0753999999999999E-3</v>
      </c>
      <c r="D29" s="240">
        <v>0.51488900000000004</v>
      </c>
      <c r="E29" s="240"/>
      <c r="F29" s="240"/>
      <c r="G29" s="240"/>
      <c r="H29" s="240">
        <v>0.56459000000000004</v>
      </c>
      <c r="I29" s="240">
        <v>8.9030200000000004E-4</v>
      </c>
      <c r="J29" s="240">
        <v>0.11360000000000001</v>
      </c>
      <c r="K29" s="240">
        <v>1.8332400000000001E-4</v>
      </c>
      <c r="L29" s="240">
        <v>3.2112700000000001E-2</v>
      </c>
      <c r="M29" s="240">
        <v>0.107908</v>
      </c>
      <c r="N29" s="240">
        <v>0.80287399999999998</v>
      </c>
      <c r="O29" s="240">
        <v>9.4970599999999999E-3</v>
      </c>
      <c r="P29" s="240">
        <v>0.22140699999999999</v>
      </c>
      <c r="Q29" s="240">
        <v>6.2043799999999998E-3</v>
      </c>
      <c r="R29" s="240">
        <v>5.9608899999999995E-4</v>
      </c>
      <c r="S29" s="240"/>
      <c r="T29" s="240">
        <v>0.170654</v>
      </c>
      <c r="U29" s="240">
        <v>1.6291799999999999E-2</v>
      </c>
      <c r="V29" s="240">
        <v>3.5098699999999997E-2</v>
      </c>
      <c r="W29" s="240">
        <v>0.47961700000000002</v>
      </c>
      <c r="X29" s="240">
        <v>8.0719200000000005E-2</v>
      </c>
      <c r="Y29" s="240">
        <v>1.8645400000000001</v>
      </c>
      <c r="Z29" s="240"/>
      <c r="AA29" s="240">
        <v>1.3977399999999999E-2</v>
      </c>
      <c r="AB29" s="240">
        <v>0.17083699999999999</v>
      </c>
      <c r="AC29" s="240">
        <v>0.19695499999999999</v>
      </c>
      <c r="AD29" s="240">
        <v>7.6627199999999996E-3</v>
      </c>
      <c r="AE29" s="240">
        <v>0.19117799999999999</v>
      </c>
      <c r="AF29" s="240">
        <v>0.52725999999999995</v>
      </c>
      <c r="AG29" s="240">
        <v>4.6572799999999998E-2</v>
      </c>
      <c r="AH29" s="240">
        <v>7.5247800000000004E-2</v>
      </c>
      <c r="AI29" s="240">
        <v>0.77781900000000004</v>
      </c>
      <c r="AJ29" s="240">
        <v>2.19086E-2</v>
      </c>
      <c r="AK29" s="240">
        <v>0.10638</v>
      </c>
      <c r="AL29" s="240">
        <v>0.195212</v>
      </c>
      <c r="AM29" s="240">
        <v>0.96027300000000004</v>
      </c>
      <c r="AN29" s="240">
        <v>0.716916</v>
      </c>
      <c r="AO29" s="240"/>
    </row>
    <row r="30" spans="2:52" ht="20.100000000000001" customHeight="1" x14ac:dyDescent="0.25">
      <c r="B30" s="239">
        <v>44621</v>
      </c>
      <c r="C30" s="240">
        <v>5.0749000000000002E-3</v>
      </c>
      <c r="D30" s="240">
        <v>0.52052799999999999</v>
      </c>
      <c r="E30" s="240">
        <v>6.1588700000000003E-2</v>
      </c>
      <c r="F30" s="240"/>
      <c r="G30" s="240">
        <v>0.52851300000000001</v>
      </c>
      <c r="H30" s="240">
        <v>0.56419699999999995</v>
      </c>
      <c r="I30" s="240">
        <v>8.9846100000000003E-4</v>
      </c>
      <c r="J30" s="240">
        <v>0.113567</v>
      </c>
      <c r="K30" s="240"/>
      <c r="L30" s="240">
        <v>3.1413499999999997E-2</v>
      </c>
      <c r="M30" s="240">
        <v>0.1076</v>
      </c>
      <c r="N30" s="240">
        <v>0.80029399999999995</v>
      </c>
      <c r="O30" s="240"/>
      <c r="P30" s="240">
        <v>0.22197600000000001</v>
      </c>
      <c r="Q30" s="240">
        <v>6.2210900000000003E-3</v>
      </c>
      <c r="R30" s="240"/>
      <c r="S30" s="240"/>
      <c r="T30" s="240">
        <v>0.17091300000000001</v>
      </c>
      <c r="U30" s="240"/>
      <c r="V30" s="240">
        <v>3.4928300000000002E-2</v>
      </c>
      <c r="W30" s="240">
        <v>0.484823</v>
      </c>
      <c r="X30" s="240">
        <v>8.1167000000000003E-2</v>
      </c>
      <c r="Y30" s="240"/>
      <c r="Z30" s="240">
        <v>0.189577</v>
      </c>
      <c r="AA30" s="240">
        <v>1.39531E-2</v>
      </c>
      <c r="AB30" s="240">
        <v>0.169929</v>
      </c>
      <c r="AC30" s="240">
        <v>0.19697300000000001</v>
      </c>
      <c r="AD30" s="240">
        <v>7.8148699999999998E-3</v>
      </c>
      <c r="AE30" s="240">
        <v>0.191195</v>
      </c>
      <c r="AF30" s="240">
        <v>0.52851300000000001</v>
      </c>
      <c r="AG30" s="240">
        <v>4.6514199999999999E-2</v>
      </c>
      <c r="AH30" s="240">
        <v>7.5658000000000003E-2</v>
      </c>
      <c r="AI30" s="240">
        <v>0.78162100000000001</v>
      </c>
      <c r="AJ30" s="240">
        <v>2.1985899999999999E-2</v>
      </c>
      <c r="AK30" s="240">
        <v>0.106415</v>
      </c>
      <c r="AL30" s="240">
        <v>0.19522999999999999</v>
      </c>
      <c r="AM30" s="240">
        <v>0.96140000000000003</v>
      </c>
      <c r="AN30" s="240">
        <v>0.71698099999999998</v>
      </c>
      <c r="AO30" s="240"/>
    </row>
    <row r="31" spans="2:52" ht="20.100000000000001" customHeight="1" x14ac:dyDescent="0.25">
      <c r="B31" s="239">
        <v>44622</v>
      </c>
      <c r="C31" s="240">
        <v>5.0650599999999997E-3</v>
      </c>
      <c r="D31" s="240">
        <v>0.52273899999999995</v>
      </c>
      <c r="E31" s="240">
        <v>6.1629799999999998E-2</v>
      </c>
      <c r="F31" s="240">
        <v>0.14007</v>
      </c>
      <c r="G31" s="240">
        <v>0.52947599999999995</v>
      </c>
      <c r="H31" s="240">
        <v>0.56767800000000002</v>
      </c>
      <c r="I31" s="240">
        <v>8.9525800000000001E-4</v>
      </c>
      <c r="J31" s="240">
        <v>0.11393300000000001</v>
      </c>
      <c r="K31" s="240"/>
      <c r="L31" s="240">
        <v>3.0868099999999999E-2</v>
      </c>
      <c r="M31" s="240">
        <v>0.107367</v>
      </c>
      <c r="N31" s="240">
        <v>0.79866999999999999</v>
      </c>
      <c r="O31" s="240">
        <v>9.4972800000000003E-3</v>
      </c>
      <c r="P31" s="240">
        <v>0.22243599999999999</v>
      </c>
      <c r="Q31" s="240">
        <v>6.2533399999999996E-3</v>
      </c>
      <c r="R31" s="240">
        <v>5.9649499999999995E-4</v>
      </c>
      <c r="S31" s="240">
        <v>2.3725999999999998</v>
      </c>
      <c r="T31" s="240">
        <v>0.17154900000000001</v>
      </c>
      <c r="U31" s="240">
        <v>1.6333E-2</v>
      </c>
      <c r="V31" s="240">
        <v>3.47084E-2</v>
      </c>
      <c r="W31" s="240">
        <v>0.48649399999999998</v>
      </c>
      <c r="X31" s="240">
        <v>8.0816100000000002E-2</v>
      </c>
      <c r="Y31" s="240">
        <v>1.8703099999999999</v>
      </c>
      <c r="Z31" s="240">
        <v>0.191107</v>
      </c>
      <c r="AA31" s="240">
        <v>1.40322E-2</v>
      </c>
      <c r="AB31" s="240">
        <v>0.166074</v>
      </c>
      <c r="AC31" s="240">
        <v>0.19756399999999999</v>
      </c>
      <c r="AD31" s="240">
        <v>6.9650700000000003E-3</v>
      </c>
      <c r="AE31" s="240">
        <v>0.191769</v>
      </c>
      <c r="AF31" s="240">
        <v>0.52947599999999995</v>
      </c>
      <c r="AG31" s="240">
        <v>4.6498600000000001E-2</v>
      </c>
      <c r="AH31" s="240">
        <v>7.4116899999999999E-2</v>
      </c>
      <c r="AI31" s="240">
        <v>0.78217800000000004</v>
      </c>
      <c r="AJ31" s="240">
        <v>2.20114E-2</v>
      </c>
      <c r="AK31" s="240">
        <v>0.10659399999999999</v>
      </c>
      <c r="AL31" s="240">
        <v>0.19581599999999999</v>
      </c>
      <c r="AM31" s="240">
        <v>0.958893</v>
      </c>
      <c r="AN31" s="240">
        <v>0.71913400000000005</v>
      </c>
      <c r="AO31" s="240">
        <v>1.6835599999999999E-2</v>
      </c>
    </row>
    <row r="32" spans="2:52" ht="20.100000000000001" customHeight="1" x14ac:dyDescent="0.25">
      <c r="B32" s="239">
        <v>44623</v>
      </c>
      <c r="C32" s="240">
        <v>5.0704000000000001E-3</v>
      </c>
      <c r="D32" s="240">
        <v>0.52531600000000001</v>
      </c>
      <c r="E32" s="240">
        <v>6.1734200000000003E-2</v>
      </c>
      <c r="F32" s="240"/>
      <c r="G32" s="240">
        <v>0.530497</v>
      </c>
      <c r="H32" s="240">
        <v>0.56815599999999999</v>
      </c>
      <c r="I32" s="240">
        <v>8.9124699999999996E-4</v>
      </c>
      <c r="J32" s="240">
        <v>0.113858</v>
      </c>
      <c r="K32" s="240"/>
      <c r="L32" s="240">
        <v>3.1075100000000001E-2</v>
      </c>
      <c r="M32" s="240">
        <v>0.107117</v>
      </c>
      <c r="N32" s="240">
        <v>0.796933</v>
      </c>
      <c r="O32" s="240">
        <v>9.5034000000000004E-3</v>
      </c>
      <c r="P32" s="240">
        <v>0.22207199999999999</v>
      </c>
      <c r="Q32" s="240">
        <v>6.2241600000000003E-3</v>
      </c>
      <c r="R32" s="240">
        <v>5.9710600000000003E-4</v>
      </c>
      <c r="S32" s="240">
        <v>2.3730600000000002</v>
      </c>
      <c r="T32" s="240">
        <v>0.17170099999999999</v>
      </c>
      <c r="U32" s="240">
        <v>1.6288400000000001E-2</v>
      </c>
      <c r="V32" s="240">
        <v>3.47535E-2</v>
      </c>
      <c r="W32" s="240">
        <v>0.48761399999999999</v>
      </c>
      <c r="X32" s="240">
        <v>8.0974299999999999E-2</v>
      </c>
      <c r="Y32" s="240">
        <v>1.8713</v>
      </c>
      <c r="Z32" s="240">
        <v>0.193158</v>
      </c>
      <c r="AA32" s="240">
        <v>1.4000800000000001E-2</v>
      </c>
      <c r="AB32" s="240">
        <v>0.16633400000000001</v>
      </c>
      <c r="AC32" s="240">
        <v>0.19766800000000001</v>
      </c>
      <c r="AD32" s="240">
        <v>6.4382299999999996E-3</v>
      </c>
      <c r="AE32" s="240">
        <v>0.19187000000000001</v>
      </c>
      <c r="AF32" s="240">
        <v>0.530497</v>
      </c>
      <c r="AG32" s="240">
        <v>4.7198799999999999E-2</v>
      </c>
      <c r="AH32" s="240">
        <v>7.4130000000000001E-2</v>
      </c>
      <c r="AI32" s="240">
        <v>0.78165499999999999</v>
      </c>
      <c r="AJ32" s="240">
        <v>2.2112300000000001E-2</v>
      </c>
      <c r="AK32" s="240">
        <v>0.106623</v>
      </c>
      <c r="AL32" s="240">
        <v>0.19591900000000001</v>
      </c>
      <c r="AM32" s="240">
        <v>0.96195299999999995</v>
      </c>
      <c r="AN32" s="240">
        <v>0.71951299999999996</v>
      </c>
      <c r="AO32" s="240">
        <v>1.69003E-2</v>
      </c>
    </row>
    <row r="33" spans="2:41" ht="20.100000000000001" customHeight="1" x14ac:dyDescent="0.25">
      <c r="B33" s="239">
        <v>44624</v>
      </c>
      <c r="C33" s="240">
        <v>5.0716700000000003E-3</v>
      </c>
      <c r="D33" s="240">
        <v>0.531277</v>
      </c>
      <c r="E33" s="240">
        <v>6.2087000000000003E-2</v>
      </c>
      <c r="F33" s="240">
        <v>0.14224899999999999</v>
      </c>
      <c r="G33" s="240">
        <v>0.53122999999999998</v>
      </c>
      <c r="H33" s="240">
        <v>0.56622899999999998</v>
      </c>
      <c r="I33" s="240">
        <v>9.0133499999999996E-4</v>
      </c>
      <c r="J33" s="240">
        <v>0.114213</v>
      </c>
      <c r="K33" s="240"/>
      <c r="L33" s="240">
        <v>3.0657E-2</v>
      </c>
      <c r="M33" s="240">
        <v>0.106059</v>
      </c>
      <c r="N33" s="240">
        <v>0.78900999999999999</v>
      </c>
      <c r="O33" s="240">
        <v>9.4836899999999995E-3</v>
      </c>
      <c r="P33" s="240">
        <v>0.22247800000000001</v>
      </c>
      <c r="Q33" s="240">
        <v>6.2570799999999999E-3</v>
      </c>
      <c r="R33" s="240"/>
      <c r="S33" s="240"/>
      <c r="T33" s="240">
        <v>0.17249500000000001</v>
      </c>
      <c r="U33" s="240">
        <v>1.6315199999999998E-2</v>
      </c>
      <c r="V33" s="240">
        <v>3.44994E-2</v>
      </c>
      <c r="W33" s="240">
        <v>0.48882700000000001</v>
      </c>
      <c r="X33" s="240">
        <v>8.0218499999999998E-2</v>
      </c>
      <c r="Y33" s="240"/>
      <c r="Z33" s="240">
        <v>0.19272300000000001</v>
      </c>
      <c r="AA33" s="240">
        <v>1.4026500000000001E-2</v>
      </c>
      <c r="AB33" s="240">
        <v>0.164414</v>
      </c>
      <c r="AC33" s="240"/>
      <c r="AD33" s="240">
        <v>6.8228500000000001E-3</v>
      </c>
      <c r="AE33" s="240"/>
      <c r="AF33" s="240">
        <v>0.53122999999999998</v>
      </c>
      <c r="AG33" s="240">
        <v>4.69638E-2</v>
      </c>
      <c r="AH33" s="240">
        <v>7.3753299999999994E-2</v>
      </c>
      <c r="AI33" s="240">
        <v>0.78660099999999999</v>
      </c>
      <c r="AJ33" s="240">
        <v>2.2131899999999999E-2</v>
      </c>
      <c r="AK33" s="240">
        <v>0.106905</v>
      </c>
      <c r="AL33" s="240"/>
      <c r="AM33" s="240">
        <v>0.95917200000000002</v>
      </c>
      <c r="AN33" s="240">
        <v>0.72194199999999997</v>
      </c>
      <c r="AO33" s="240"/>
    </row>
    <row r="34" spans="2:41" ht="20.100000000000001" customHeight="1" x14ac:dyDescent="0.25">
      <c r="B34" s="239">
        <v>44627</v>
      </c>
      <c r="C34" s="240">
        <v>5.0650900000000004E-3</v>
      </c>
      <c r="D34" s="240">
        <v>0.53761300000000001</v>
      </c>
      <c r="E34" s="240">
        <v>6.1884500000000002E-2</v>
      </c>
      <c r="F34" s="240">
        <v>0.143287</v>
      </c>
      <c r="G34" s="240">
        <v>0.531497</v>
      </c>
      <c r="H34" s="240">
        <v>0.56732400000000005</v>
      </c>
      <c r="I34" s="240">
        <v>8.9806900000000004E-4</v>
      </c>
      <c r="J34" s="240">
        <v>0.11468200000000001</v>
      </c>
      <c r="K34" s="240"/>
      <c r="L34" s="240">
        <v>3.08556E-2</v>
      </c>
      <c r="M34" s="240">
        <v>0.10610600000000001</v>
      </c>
      <c r="N34" s="240">
        <v>0.78949899999999995</v>
      </c>
      <c r="O34" s="240">
        <v>9.4202599999999997E-3</v>
      </c>
      <c r="P34" s="240">
        <v>0.22079299999999999</v>
      </c>
      <c r="Q34" s="240">
        <v>6.3056299999999996E-3</v>
      </c>
      <c r="R34" s="240">
        <v>5.98137E-4</v>
      </c>
      <c r="S34" s="240">
        <v>2.3852600000000002</v>
      </c>
      <c r="T34" s="240">
        <v>0.173401</v>
      </c>
      <c r="U34" s="240">
        <v>1.63441E-2</v>
      </c>
      <c r="V34" s="240">
        <v>3.4189799999999999E-2</v>
      </c>
      <c r="W34" s="240">
        <v>0.49913400000000002</v>
      </c>
      <c r="X34" s="240">
        <v>8.0294599999999994E-2</v>
      </c>
      <c r="Y34" s="240">
        <v>1.8846400000000001</v>
      </c>
      <c r="Z34" s="240">
        <v>0.19365099999999999</v>
      </c>
      <c r="AA34" s="240">
        <v>1.4017399999999999E-2</v>
      </c>
      <c r="AB34" s="240">
        <v>0.15848899999999999</v>
      </c>
      <c r="AC34" s="240">
        <v>0.199078</v>
      </c>
      <c r="AD34" s="240"/>
      <c r="AE34" s="240">
        <v>0.19323799999999999</v>
      </c>
      <c r="AF34" s="240">
        <v>0.531497</v>
      </c>
      <c r="AG34" s="240">
        <v>4.7265700000000001E-2</v>
      </c>
      <c r="AH34" s="240">
        <v>7.2569499999999995E-2</v>
      </c>
      <c r="AI34" s="240">
        <v>0.78314399999999995</v>
      </c>
      <c r="AJ34" s="240">
        <v>2.20558E-2</v>
      </c>
      <c r="AK34" s="240">
        <v>0.10724</v>
      </c>
      <c r="AL34" s="240">
        <v>0.19731599999999999</v>
      </c>
      <c r="AM34" s="240">
        <v>0.95428199999999996</v>
      </c>
      <c r="AN34" s="240">
        <v>0.72464300000000004</v>
      </c>
      <c r="AO34" s="240">
        <v>1.69365E-2</v>
      </c>
    </row>
    <row r="35" spans="2:41" ht="20.100000000000001" customHeight="1" x14ac:dyDescent="0.25">
      <c r="B35" s="239">
        <v>44628</v>
      </c>
      <c r="C35" s="240">
        <v>5.0787999999999996E-3</v>
      </c>
      <c r="D35" s="240">
        <v>0.52947200000000005</v>
      </c>
      <c r="E35" s="240">
        <v>6.1792300000000001E-2</v>
      </c>
      <c r="F35" s="240">
        <v>0.14232900000000001</v>
      </c>
      <c r="G35" s="240">
        <v>0.53156099999999995</v>
      </c>
      <c r="H35" s="240">
        <v>0.56299900000000003</v>
      </c>
      <c r="I35" s="240">
        <v>8.9588299999999999E-4</v>
      </c>
      <c r="J35" s="240">
        <v>0.114671</v>
      </c>
      <c r="K35" s="240"/>
      <c r="L35" s="240">
        <v>3.0772299999999999E-2</v>
      </c>
      <c r="M35" s="240">
        <v>0.105993</v>
      </c>
      <c r="N35" s="240">
        <v>0.78902799999999995</v>
      </c>
      <c r="O35" s="240">
        <v>9.4224200000000008E-3</v>
      </c>
      <c r="P35" s="240">
        <v>0.21951799999999999</v>
      </c>
      <c r="Q35" s="240">
        <v>6.2735899999999999E-3</v>
      </c>
      <c r="R35" s="240">
        <v>5.9116300000000002E-4</v>
      </c>
      <c r="S35" s="240">
        <v>2.3837199999999998</v>
      </c>
      <c r="T35" s="240">
        <v>0.173292</v>
      </c>
      <c r="U35" s="240">
        <v>1.6437299999999998E-2</v>
      </c>
      <c r="V35" s="240">
        <v>3.3886600000000003E-2</v>
      </c>
      <c r="W35" s="240">
        <v>0.49557000000000001</v>
      </c>
      <c r="X35" s="240">
        <v>8.05752E-2</v>
      </c>
      <c r="Y35" s="240">
        <v>1.8840300000000001</v>
      </c>
      <c r="Z35" s="240">
        <v>0.19426399999999999</v>
      </c>
      <c r="AA35" s="240">
        <v>1.39147E-2</v>
      </c>
      <c r="AB35" s="240">
        <v>0.16056999999999999</v>
      </c>
      <c r="AC35" s="240">
        <v>0.199014</v>
      </c>
      <c r="AD35" s="240"/>
      <c r="AE35" s="240">
        <v>0.19317599999999999</v>
      </c>
      <c r="AF35" s="240">
        <v>0.53156099999999995</v>
      </c>
      <c r="AG35" s="240">
        <v>4.7361399999999998E-2</v>
      </c>
      <c r="AH35" s="240">
        <v>7.2982599999999995E-2</v>
      </c>
      <c r="AI35" s="240">
        <v>0.78247</v>
      </c>
      <c r="AJ35" s="240">
        <v>2.1885499999999999E-2</v>
      </c>
      <c r="AK35" s="240">
        <v>0.107043</v>
      </c>
      <c r="AL35" s="240">
        <v>0.19725300000000001</v>
      </c>
      <c r="AM35" s="240">
        <v>0.95031900000000002</v>
      </c>
      <c r="AN35" s="240">
        <v>0.72441100000000003</v>
      </c>
      <c r="AO35" s="240">
        <v>1.69453E-2</v>
      </c>
    </row>
    <row r="36" spans="2:41" ht="20.100000000000001" customHeight="1" x14ac:dyDescent="0.25">
      <c r="B36" s="239">
        <v>44629</v>
      </c>
      <c r="C36" s="240">
        <v>5.0705200000000002E-3</v>
      </c>
      <c r="D36" s="240">
        <v>0.52662600000000004</v>
      </c>
      <c r="E36" s="240">
        <v>6.1951800000000001E-2</v>
      </c>
      <c r="F36" s="240">
        <v>0.14432400000000001</v>
      </c>
      <c r="G36" s="240">
        <v>0.529474</v>
      </c>
      <c r="H36" s="240">
        <v>0.56383399999999995</v>
      </c>
      <c r="I36" s="240">
        <v>8.9022700000000005E-4</v>
      </c>
      <c r="J36" s="240">
        <v>0.114423</v>
      </c>
      <c r="K36" s="240"/>
      <c r="L36" s="240">
        <v>3.1329200000000001E-2</v>
      </c>
      <c r="M36" s="240">
        <v>0.106753</v>
      </c>
      <c r="N36" s="240">
        <v>0.79467399999999999</v>
      </c>
      <c r="O36" s="240">
        <v>9.4056999999999995E-3</v>
      </c>
      <c r="P36" s="240">
        <v>0.22012499999999999</v>
      </c>
      <c r="Q36" s="240">
        <v>6.23881E-3</v>
      </c>
      <c r="R36" s="240"/>
      <c r="S36" s="240">
        <v>2.3787099999999999</v>
      </c>
      <c r="T36" s="240">
        <v>0.17285800000000001</v>
      </c>
      <c r="U36" s="240">
        <v>1.6501200000000001E-2</v>
      </c>
      <c r="V36" s="240">
        <v>3.4476399999999997E-2</v>
      </c>
      <c r="W36" s="240">
        <v>0.49264999999999998</v>
      </c>
      <c r="X36" s="240">
        <v>8.11061E-2</v>
      </c>
      <c r="Y36" s="240">
        <v>1.88008</v>
      </c>
      <c r="Z36" s="240">
        <v>0.19463900000000001</v>
      </c>
      <c r="AA36" s="240">
        <v>1.3849800000000001E-2</v>
      </c>
      <c r="AB36" s="240">
        <v>0.163746</v>
      </c>
      <c r="AC36" s="240">
        <v>0.19859599999999999</v>
      </c>
      <c r="AD36" s="240">
        <v>6.22727E-3</v>
      </c>
      <c r="AE36" s="240">
        <v>0.192771</v>
      </c>
      <c r="AF36" s="240">
        <v>0.529474</v>
      </c>
      <c r="AG36" s="240">
        <v>4.7694E-2</v>
      </c>
      <c r="AH36" s="240">
        <v>7.3331099999999996E-2</v>
      </c>
      <c r="AI36" s="240">
        <v>0.77881</v>
      </c>
      <c r="AJ36" s="240">
        <v>2.1786900000000001E-2</v>
      </c>
      <c r="AK36" s="240">
        <v>0.106963</v>
      </c>
      <c r="AL36" s="240">
        <v>0.19683899999999999</v>
      </c>
      <c r="AM36" s="240">
        <v>0.950457</v>
      </c>
      <c r="AN36" s="240">
        <v>0.72289099999999995</v>
      </c>
      <c r="AO36" s="240">
        <v>1.6992E-2</v>
      </c>
    </row>
    <row r="37" spans="2:41" ht="20.100000000000001" customHeight="1" x14ac:dyDescent="0.25">
      <c r="B37" s="239">
        <v>44630</v>
      </c>
      <c r="C37" s="240">
        <v>5.06764E-3</v>
      </c>
      <c r="D37" s="240">
        <v>0.52823100000000001</v>
      </c>
      <c r="E37" s="240">
        <v>6.2412299999999997E-2</v>
      </c>
      <c r="F37" s="240">
        <v>0.14285700000000001</v>
      </c>
      <c r="G37" s="240">
        <v>0.53120000000000001</v>
      </c>
      <c r="H37" s="240">
        <v>0.56475299999999995</v>
      </c>
      <c r="I37" s="240">
        <v>8.9790400000000004E-4</v>
      </c>
      <c r="J37" s="240">
        <v>0.114153</v>
      </c>
      <c r="K37" s="240"/>
      <c r="L37" s="240">
        <v>3.1589199999999998E-2</v>
      </c>
      <c r="M37" s="240">
        <v>0.10749</v>
      </c>
      <c r="N37" s="240">
        <v>0.79974299999999998</v>
      </c>
      <c r="O37" s="240">
        <v>9.4793299999999994E-3</v>
      </c>
      <c r="P37" s="240">
        <v>0.220584</v>
      </c>
      <c r="Q37" s="240">
        <v>6.2200800000000002E-3</v>
      </c>
      <c r="R37" s="240">
        <v>5.8447100000000004E-4</v>
      </c>
      <c r="S37" s="240">
        <v>2.3773599999999999</v>
      </c>
      <c r="T37" s="240">
        <v>0.17244999999999999</v>
      </c>
      <c r="U37" s="240">
        <v>1.6547300000000001E-2</v>
      </c>
      <c r="V37" s="240">
        <v>3.4400600000000003E-2</v>
      </c>
      <c r="W37" s="240">
        <v>0.49258800000000003</v>
      </c>
      <c r="X37" s="240">
        <v>8.0627699999999997E-2</v>
      </c>
      <c r="Y37" s="240">
        <v>1.8765400000000001</v>
      </c>
      <c r="Z37" s="240">
        <v>0.194273</v>
      </c>
      <c r="AA37" s="240">
        <v>1.3812100000000001E-2</v>
      </c>
      <c r="AB37" s="240">
        <v>0.165937</v>
      </c>
      <c r="AC37" s="240">
        <v>0.19822200000000001</v>
      </c>
      <c r="AD37" s="240">
        <v>5.9938400000000003E-3</v>
      </c>
      <c r="AE37" s="240">
        <v>0.192408</v>
      </c>
      <c r="AF37" s="240">
        <v>0.53120000000000001</v>
      </c>
      <c r="AG37" s="240">
        <v>4.7795700000000003E-2</v>
      </c>
      <c r="AH37" s="240">
        <v>7.4026499999999995E-2</v>
      </c>
      <c r="AI37" s="240">
        <v>0.778474</v>
      </c>
      <c r="AJ37" s="240">
        <v>2.1814299999999998E-2</v>
      </c>
      <c r="AK37" s="240">
        <v>0.106604</v>
      </c>
      <c r="AL37" s="240">
        <v>0.196468</v>
      </c>
      <c r="AM37" s="240">
        <v>0.94945999999999997</v>
      </c>
      <c r="AN37" s="240">
        <v>0.72152899999999998</v>
      </c>
      <c r="AO37" s="240">
        <v>1.6935700000000001E-2</v>
      </c>
    </row>
    <row r="38" spans="2:41" ht="20.100000000000001" customHeight="1" x14ac:dyDescent="0.25">
      <c r="B38" s="239">
        <v>44631</v>
      </c>
      <c r="C38" s="240">
        <v>5.0661400000000002E-3</v>
      </c>
      <c r="D38" s="240">
        <v>0.53034099999999995</v>
      </c>
      <c r="E38" s="240">
        <v>6.23166E-2</v>
      </c>
      <c r="F38" s="240">
        <v>0.14387</v>
      </c>
      <c r="G38" s="240">
        <v>0.53180099999999997</v>
      </c>
      <c r="H38" s="240">
        <v>0.56834099999999999</v>
      </c>
      <c r="I38" s="240">
        <v>8.9690199999999999E-4</v>
      </c>
      <c r="J38" s="240">
        <v>0.114382</v>
      </c>
      <c r="K38" s="240"/>
      <c r="L38" s="240">
        <v>3.1520800000000002E-2</v>
      </c>
      <c r="M38" s="240">
        <v>0.106784</v>
      </c>
      <c r="N38" s="240">
        <v>0.79449999999999998</v>
      </c>
      <c r="O38" s="240">
        <v>9.4579899999999995E-3</v>
      </c>
      <c r="P38" s="240">
        <v>0.22148599999999999</v>
      </c>
      <c r="Q38" s="240">
        <v>6.2160799999999997E-3</v>
      </c>
      <c r="R38" s="240"/>
      <c r="S38" s="240"/>
      <c r="T38" s="240"/>
      <c r="U38" s="240">
        <v>1.6471800000000002E-2</v>
      </c>
      <c r="V38" s="240">
        <v>3.44753E-2</v>
      </c>
      <c r="W38" s="240">
        <v>0.496002</v>
      </c>
      <c r="X38" s="240">
        <v>8.1044099999999994E-2</v>
      </c>
      <c r="Y38" s="240"/>
      <c r="Z38" s="240">
        <v>0.196022</v>
      </c>
      <c r="AA38" s="240">
        <v>1.3861200000000001E-2</v>
      </c>
      <c r="AB38" s="240">
        <v>0.16545299999999999</v>
      </c>
      <c r="AC38" s="240"/>
      <c r="AD38" s="240">
        <v>6.1920300000000003E-3</v>
      </c>
      <c r="AE38" s="240"/>
      <c r="AF38" s="240">
        <v>0.53180099999999997</v>
      </c>
      <c r="AG38" s="240">
        <v>4.8191199999999997E-2</v>
      </c>
      <c r="AH38" s="240">
        <v>7.4292999999999998E-2</v>
      </c>
      <c r="AI38" s="240">
        <v>0.77596699999999996</v>
      </c>
      <c r="AJ38" s="240">
        <v>2.1758599999999999E-2</v>
      </c>
      <c r="AK38" s="240">
        <v>0.106658</v>
      </c>
      <c r="AL38" s="240"/>
      <c r="AM38" s="240">
        <v>0.947689</v>
      </c>
      <c r="AN38" s="240">
        <v>0.72292999999999996</v>
      </c>
      <c r="AO38" s="240">
        <v>1.69686E-2</v>
      </c>
    </row>
    <row r="39" spans="2:41" ht="20.100000000000001" customHeight="1" x14ac:dyDescent="0.25">
      <c r="B39" s="239">
        <v>44634</v>
      </c>
      <c r="C39" s="240">
        <v>5.0805800000000003E-3</v>
      </c>
      <c r="D39" s="240"/>
      <c r="E39" s="240">
        <v>6.2408999999999999E-2</v>
      </c>
      <c r="F39" s="240">
        <v>0.14330000000000001</v>
      </c>
      <c r="G39" s="240">
        <v>0.53117099999999995</v>
      </c>
      <c r="H39" s="240">
        <v>0.567963</v>
      </c>
      <c r="I39" s="240">
        <v>9.0430399999999998E-4</v>
      </c>
      <c r="J39" s="240">
        <v>0.114091</v>
      </c>
      <c r="K39" s="240"/>
      <c r="L39" s="240">
        <v>3.19517E-2</v>
      </c>
      <c r="M39" s="240">
        <v>0.106895</v>
      </c>
      <c r="N39" s="240">
        <v>0.79535199999999995</v>
      </c>
      <c r="O39" s="240">
        <v>9.4726399999999992E-3</v>
      </c>
      <c r="P39" s="240">
        <v>0.22205800000000001</v>
      </c>
      <c r="Q39" s="240">
        <v>6.1718500000000004E-3</v>
      </c>
      <c r="R39" s="240">
        <v>5.8883999999999998E-4</v>
      </c>
      <c r="S39" s="240">
        <v>2.3859499999999998</v>
      </c>
      <c r="T39" s="240">
        <v>0.17255599999999999</v>
      </c>
      <c r="U39" s="240">
        <v>1.6513699999999999E-2</v>
      </c>
      <c r="V39" s="240">
        <v>3.47371E-2</v>
      </c>
      <c r="W39" s="240">
        <v>0.49368400000000001</v>
      </c>
      <c r="X39" s="240">
        <v>8.0673900000000007E-2</v>
      </c>
      <c r="Y39" s="240">
        <v>1.8873500000000001</v>
      </c>
      <c r="Z39" s="240">
        <v>0.19570799999999999</v>
      </c>
      <c r="AA39" s="240">
        <v>1.3883899999999999E-2</v>
      </c>
      <c r="AB39" s="240">
        <v>0.16790099999999999</v>
      </c>
      <c r="AC39" s="240">
        <v>0.19936400000000001</v>
      </c>
      <c r="AD39" s="240">
        <v>6.2995600000000001E-3</v>
      </c>
      <c r="AE39" s="240">
        <v>0.19351599999999999</v>
      </c>
      <c r="AF39" s="240">
        <v>0.53117099999999995</v>
      </c>
      <c r="AG39" s="240">
        <v>4.8134700000000002E-2</v>
      </c>
      <c r="AH39" s="240">
        <v>7.5362299999999993E-2</v>
      </c>
      <c r="AI39" s="240">
        <v>0.77542999999999995</v>
      </c>
      <c r="AJ39" s="240">
        <v>2.1712800000000001E-2</v>
      </c>
      <c r="AK39" s="240">
        <v>0.10743900000000001</v>
      </c>
      <c r="AL39" s="240">
        <v>0.1976</v>
      </c>
      <c r="AM39" s="240">
        <v>0.94527899999999998</v>
      </c>
      <c r="AN39" s="240">
        <v>0.72568600000000005</v>
      </c>
      <c r="AO39" s="240">
        <v>1.70014E-2</v>
      </c>
    </row>
    <row r="40" spans="2:41" ht="20.100000000000001" customHeight="1" x14ac:dyDescent="0.25">
      <c r="B40" s="239">
        <v>44635</v>
      </c>
      <c r="C40" s="240">
        <v>5.0859599999999996E-3</v>
      </c>
      <c r="D40" s="240">
        <v>0.52097899999999997</v>
      </c>
      <c r="E40" s="240">
        <v>6.22768E-2</v>
      </c>
      <c r="F40" s="240">
        <v>0.14130200000000001</v>
      </c>
      <c r="G40" s="240">
        <v>0.53050799999999998</v>
      </c>
      <c r="H40" s="240">
        <v>0.56626699999999996</v>
      </c>
      <c r="I40" s="240">
        <v>8.9681199999999998E-4</v>
      </c>
      <c r="J40" s="240">
        <v>0.113632</v>
      </c>
      <c r="K40" s="240"/>
      <c r="L40" s="240">
        <v>3.2046699999999997E-2</v>
      </c>
      <c r="M40" s="240">
        <v>0.107087</v>
      </c>
      <c r="N40" s="240">
        <v>0.79683899999999996</v>
      </c>
      <c r="O40" s="240">
        <v>9.4785200000000007E-3</v>
      </c>
      <c r="P40" s="240">
        <v>0.22056300000000001</v>
      </c>
      <c r="Q40" s="240">
        <v>6.13205E-3</v>
      </c>
      <c r="R40" s="240">
        <v>5.8533200000000004E-4</v>
      </c>
      <c r="S40" s="240">
        <v>2.3848400000000001</v>
      </c>
      <c r="T40" s="240">
        <v>0.17229700000000001</v>
      </c>
      <c r="U40" s="240">
        <v>1.6555500000000001E-2</v>
      </c>
      <c r="V40" s="240">
        <v>3.47313E-2</v>
      </c>
      <c r="W40" s="240">
        <v>0.488645</v>
      </c>
      <c r="X40" s="240">
        <v>8.0905299999999999E-2</v>
      </c>
      <c r="Y40" s="240">
        <v>1.88554</v>
      </c>
      <c r="Z40" s="240">
        <v>0.194576</v>
      </c>
      <c r="AA40" s="240">
        <v>1.38297E-2</v>
      </c>
      <c r="AB40" s="240">
        <v>0.16863400000000001</v>
      </c>
      <c r="AC40" s="240">
        <v>0.19917399999999999</v>
      </c>
      <c r="AD40" s="240">
        <v>6.5031999999999998E-3</v>
      </c>
      <c r="AE40" s="240">
        <v>0.193331</v>
      </c>
      <c r="AF40" s="240">
        <v>0.53050799999999998</v>
      </c>
      <c r="AG40" s="240">
        <v>4.7876200000000001E-2</v>
      </c>
      <c r="AH40" s="240">
        <v>7.5510599999999997E-2</v>
      </c>
      <c r="AI40" s="240">
        <v>0.77204799999999996</v>
      </c>
      <c r="AJ40" s="240">
        <v>2.16428E-2</v>
      </c>
      <c r="AK40" s="240">
        <v>0.107486</v>
      </c>
      <c r="AL40" s="240">
        <v>0.197411</v>
      </c>
      <c r="AM40" s="240">
        <v>0.94647700000000001</v>
      </c>
      <c r="AN40" s="240">
        <v>0.72499199999999997</v>
      </c>
      <c r="AO40" s="240">
        <v>1.69395E-2</v>
      </c>
    </row>
    <row r="41" spans="2:41" ht="20.100000000000001" customHeight="1" x14ac:dyDescent="0.25">
      <c r="B41" s="239">
        <v>44636</v>
      </c>
      <c r="C41" s="240">
        <v>5.0735099999999998E-3</v>
      </c>
      <c r="D41" s="240">
        <v>0.52172600000000002</v>
      </c>
      <c r="E41" s="240">
        <v>6.2329200000000001E-2</v>
      </c>
      <c r="F41" s="240">
        <v>0.14116699999999999</v>
      </c>
      <c r="G41" s="240">
        <v>0.53057500000000002</v>
      </c>
      <c r="H41" s="240">
        <v>0.56907200000000002</v>
      </c>
      <c r="I41" s="240">
        <v>8.8820800000000003E-4</v>
      </c>
      <c r="J41" s="240">
        <v>0.114038</v>
      </c>
      <c r="K41" s="240"/>
      <c r="L41" s="240">
        <v>3.2224200000000001E-2</v>
      </c>
      <c r="M41" s="240">
        <v>0.10695499999999999</v>
      </c>
      <c r="N41" s="240">
        <v>0.79587300000000005</v>
      </c>
      <c r="O41" s="240">
        <v>9.4817700000000005E-3</v>
      </c>
      <c r="P41" s="240">
        <v>0.221856</v>
      </c>
      <c r="Q41" s="240">
        <v>6.11467E-3</v>
      </c>
      <c r="R41" s="240">
        <v>5.8300400000000003E-4</v>
      </c>
      <c r="S41" s="240">
        <v>2.3813</v>
      </c>
      <c r="T41" s="240">
        <v>0.17238100000000001</v>
      </c>
      <c r="U41" s="240">
        <v>1.65282E-2</v>
      </c>
      <c r="V41" s="240">
        <v>3.4965900000000001E-2</v>
      </c>
      <c r="W41" s="240">
        <v>0.48813699999999999</v>
      </c>
      <c r="X41" s="240">
        <v>8.1221199999999993E-2</v>
      </c>
      <c r="Y41" s="240">
        <v>1.8827499999999999</v>
      </c>
      <c r="Z41" s="240">
        <v>0.19444400000000001</v>
      </c>
      <c r="AA41" s="240">
        <v>1.3814699999999999E-2</v>
      </c>
      <c r="AB41" s="240">
        <v>0.16902900000000001</v>
      </c>
      <c r="AC41" s="240">
        <v>0.198878</v>
      </c>
      <c r="AD41" s="240">
        <v>6.6996900000000003E-3</v>
      </c>
      <c r="AE41" s="240">
        <v>0.19304399999999999</v>
      </c>
      <c r="AF41" s="240">
        <v>0.53057500000000002</v>
      </c>
      <c r="AG41" s="240">
        <v>4.81865E-2</v>
      </c>
      <c r="AH41" s="240">
        <v>7.5923599999999994E-2</v>
      </c>
      <c r="AI41" s="240">
        <v>0.77016399999999996</v>
      </c>
      <c r="AJ41" s="240">
        <v>2.1648899999999999E-2</v>
      </c>
      <c r="AK41" s="240">
        <v>0.107255</v>
      </c>
      <c r="AL41" s="240">
        <v>0.19711799999999999</v>
      </c>
      <c r="AM41" s="240">
        <v>0.94775100000000001</v>
      </c>
      <c r="AN41" s="240">
        <v>0.723916</v>
      </c>
      <c r="AO41" s="240">
        <v>1.6972600000000001E-2</v>
      </c>
    </row>
    <row r="42" spans="2:41" ht="20.100000000000001" customHeight="1" x14ac:dyDescent="0.25">
      <c r="B42" s="239">
        <v>44637</v>
      </c>
      <c r="C42" s="240">
        <v>5.0808800000000003E-3</v>
      </c>
      <c r="D42" s="240">
        <v>0.52904499999999999</v>
      </c>
      <c r="E42" s="240">
        <v>6.2534000000000006E-2</v>
      </c>
      <c r="F42" s="240">
        <v>0.142428</v>
      </c>
      <c r="G42" s="240">
        <v>0.53247100000000003</v>
      </c>
      <c r="H42" s="240">
        <v>0.57144600000000001</v>
      </c>
      <c r="I42" s="240">
        <v>8.99678E-4</v>
      </c>
      <c r="J42" s="240">
        <v>0.11389100000000001</v>
      </c>
      <c r="K42" s="240"/>
      <c r="L42" s="240">
        <v>3.22408E-2</v>
      </c>
      <c r="M42" s="240">
        <v>0.107324</v>
      </c>
      <c r="N42" s="240">
        <v>0.79891699999999999</v>
      </c>
      <c r="O42" s="240">
        <v>9.52566E-3</v>
      </c>
      <c r="P42" s="240"/>
      <c r="Q42" s="240">
        <v>6.0766199999999996E-3</v>
      </c>
      <c r="R42" s="240">
        <v>5.8282500000000003E-4</v>
      </c>
      <c r="S42" s="240">
        <v>2.3792499999999999</v>
      </c>
      <c r="T42" s="240">
        <v>0.172538</v>
      </c>
      <c r="U42" s="240">
        <v>1.64767E-2</v>
      </c>
      <c r="V42" s="240">
        <v>3.5164800000000003E-2</v>
      </c>
      <c r="W42" s="240">
        <v>0.49470500000000001</v>
      </c>
      <c r="X42" s="240">
        <v>8.16886E-2</v>
      </c>
      <c r="Y42" s="240">
        <v>1.8802000000000001</v>
      </c>
      <c r="Z42" s="240">
        <v>0.19381699999999999</v>
      </c>
      <c r="AA42" s="240">
        <v>1.38268E-2</v>
      </c>
      <c r="AB42" s="240">
        <v>0.170492</v>
      </c>
      <c r="AC42" s="240">
        <v>0.19860900000000001</v>
      </c>
      <c r="AD42" s="240">
        <v>6.8981700000000003E-3</v>
      </c>
      <c r="AE42" s="240">
        <v>0.19278300000000001</v>
      </c>
      <c r="AF42" s="240">
        <v>0.53247100000000003</v>
      </c>
      <c r="AG42" s="240">
        <v>4.8347099999999997E-2</v>
      </c>
      <c r="AH42" s="240">
        <v>7.6814099999999996E-2</v>
      </c>
      <c r="AI42" s="240">
        <v>0.769204</v>
      </c>
      <c r="AJ42" s="240">
        <v>2.1740499999999999E-2</v>
      </c>
      <c r="AK42" s="240">
        <v>0.107178</v>
      </c>
      <c r="AL42" s="240">
        <v>0.196851</v>
      </c>
      <c r="AM42" s="240">
        <v>0.95105799999999996</v>
      </c>
      <c r="AN42" s="240">
        <v>0.72293600000000002</v>
      </c>
      <c r="AO42" s="240">
        <v>1.7007499999999998E-2</v>
      </c>
    </row>
    <row r="43" spans="2:41" ht="20.100000000000001" customHeight="1" x14ac:dyDescent="0.25">
      <c r="B43" s="239">
        <v>44638</v>
      </c>
      <c r="C43" s="240">
        <v>5.09145E-3</v>
      </c>
      <c r="D43" s="240">
        <v>0.53431099999999998</v>
      </c>
      <c r="E43" s="240">
        <v>6.2770699999999999E-2</v>
      </c>
      <c r="F43" s="240">
        <v>0.14363600000000001</v>
      </c>
      <c r="G43" s="240">
        <v>0.53404099999999999</v>
      </c>
      <c r="H43" s="240">
        <v>0.573828</v>
      </c>
      <c r="I43" s="240">
        <v>9.0711899999999996E-4</v>
      </c>
      <c r="J43" s="240">
        <v>0.113802</v>
      </c>
      <c r="K43" s="240"/>
      <c r="L43" s="240">
        <v>3.2082199999999998E-2</v>
      </c>
      <c r="M43" s="240">
        <v>0.107088</v>
      </c>
      <c r="N43" s="240">
        <v>0.79697799999999996</v>
      </c>
      <c r="O43" s="240"/>
      <c r="P43" s="240"/>
      <c r="Q43" s="240">
        <v>6.1004299999999996E-3</v>
      </c>
      <c r="R43" s="240">
        <v>5.9314999999999997E-4</v>
      </c>
      <c r="S43" s="240"/>
      <c r="T43" s="240">
        <v>0.17225799999999999</v>
      </c>
      <c r="U43" s="240">
        <v>1.6440699999999999E-2</v>
      </c>
      <c r="V43" s="240">
        <v>3.5464900000000001E-2</v>
      </c>
      <c r="W43" s="240">
        <v>0.49905300000000002</v>
      </c>
      <c r="X43" s="240">
        <v>8.2213800000000004E-2</v>
      </c>
      <c r="Y43" s="240"/>
      <c r="Z43" s="240">
        <v>0.19250200000000001</v>
      </c>
      <c r="AA43" s="240">
        <v>1.38785E-2</v>
      </c>
      <c r="AB43" s="240">
        <v>0.16952700000000001</v>
      </c>
      <c r="AC43" s="240"/>
      <c r="AD43" s="240">
        <v>6.9647199999999998E-3</v>
      </c>
      <c r="AE43" s="240"/>
      <c r="AF43" s="240">
        <v>0.53404099999999999</v>
      </c>
      <c r="AG43" s="240">
        <v>4.8332800000000002E-2</v>
      </c>
      <c r="AH43" s="240">
        <v>7.67737E-2</v>
      </c>
      <c r="AI43" s="240">
        <v>0.77379299999999995</v>
      </c>
      <c r="AJ43" s="240">
        <v>2.1737099999999999E-2</v>
      </c>
      <c r="AK43" s="240">
        <v>0.107409</v>
      </c>
      <c r="AL43" s="240"/>
      <c r="AM43" s="240">
        <v>0.95057400000000003</v>
      </c>
      <c r="AN43" s="240">
        <v>0.72399899999999995</v>
      </c>
      <c r="AO43" s="240">
        <v>1.69885E-2</v>
      </c>
    </row>
    <row r="44" spans="2:41" ht="20.100000000000001" customHeight="1" x14ac:dyDescent="0.25">
      <c r="B44" s="239">
        <v>44641</v>
      </c>
      <c r="C44" s="240">
        <v>5.0814199999999997E-3</v>
      </c>
      <c r="D44" s="240">
        <v>0.53579299999999996</v>
      </c>
      <c r="E44" s="240">
        <v>6.2451300000000001E-2</v>
      </c>
      <c r="F44" s="240">
        <v>0.14572199999999999</v>
      </c>
      <c r="G44" s="240">
        <v>0.53366800000000003</v>
      </c>
      <c r="H44" s="240">
        <v>0.57464800000000005</v>
      </c>
      <c r="I44" s="240">
        <v>9.0205299999999999E-4</v>
      </c>
      <c r="J44" s="240">
        <v>0.113721</v>
      </c>
      <c r="K44" s="240"/>
      <c r="L44" s="240">
        <v>3.2355099999999998E-2</v>
      </c>
      <c r="M44" s="240">
        <v>0.107346</v>
      </c>
      <c r="N44" s="240">
        <v>0.79876899999999995</v>
      </c>
      <c r="O44" s="240">
        <v>9.50492E-3</v>
      </c>
      <c r="P44" s="240">
        <v>0.22341900000000001</v>
      </c>
      <c r="Q44" s="240"/>
      <c r="R44" s="240">
        <v>5.9751800000000001E-4</v>
      </c>
      <c r="S44" s="240">
        <v>2.3816199999999998</v>
      </c>
      <c r="T44" s="240">
        <v>0.17229900000000001</v>
      </c>
      <c r="U44" s="240">
        <v>1.64136E-2</v>
      </c>
      <c r="V44" s="240"/>
      <c r="W44" s="240">
        <v>0.50055099999999997</v>
      </c>
      <c r="X44" s="240"/>
      <c r="Y44" s="240">
        <v>1.8820699999999999</v>
      </c>
      <c r="Z44" s="240">
        <v>0.19134200000000001</v>
      </c>
      <c r="AA44" s="240">
        <v>1.38271E-2</v>
      </c>
      <c r="AB44" s="240">
        <v>0.17049600000000001</v>
      </c>
      <c r="AC44" s="240">
        <v>0.19880600000000001</v>
      </c>
      <c r="AD44" s="240">
        <v>6.9128899999999997E-3</v>
      </c>
      <c r="AE44" s="240">
        <v>0.19297400000000001</v>
      </c>
      <c r="AF44" s="240">
        <v>0.53366800000000003</v>
      </c>
      <c r="AG44" s="240"/>
      <c r="AH44" s="240">
        <v>7.6738700000000007E-2</v>
      </c>
      <c r="AI44" s="240">
        <v>0.77753700000000003</v>
      </c>
      <c r="AJ44" s="240">
        <v>2.1626800000000002E-2</v>
      </c>
      <c r="AK44" s="240">
        <v>0.107086</v>
      </c>
      <c r="AL44" s="240">
        <v>0.197047</v>
      </c>
      <c r="AM44" s="240">
        <v>0.951098</v>
      </c>
      <c r="AN44" s="240">
        <v>0.72365400000000002</v>
      </c>
      <c r="AO44" s="240">
        <v>1.7017899999999999E-2</v>
      </c>
    </row>
    <row r="45" spans="2:41" ht="20.100000000000001" customHeight="1" x14ac:dyDescent="0.25">
      <c r="B45" s="239">
        <v>44642</v>
      </c>
      <c r="C45" s="240">
        <v>5.0750400000000003E-3</v>
      </c>
      <c r="D45" s="240">
        <v>0.53592399999999996</v>
      </c>
      <c r="E45" s="240">
        <v>6.2550999999999995E-2</v>
      </c>
      <c r="F45" s="240">
        <v>0.147313</v>
      </c>
      <c r="G45" s="240">
        <v>0.53361499999999995</v>
      </c>
      <c r="H45" s="240">
        <v>0.57579400000000003</v>
      </c>
      <c r="I45" s="240">
        <v>9.0771299999999999E-4</v>
      </c>
      <c r="J45" s="240">
        <v>0.113958</v>
      </c>
      <c r="K45" s="240"/>
      <c r="L45" s="240"/>
      <c r="M45" s="240">
        <v>0.107393</v>
      </c>
      <c r="N45" s="240">
        <v>0.79902899999999999</v>
      </c>
      <c r="O45" s="240">
        <v>9.4894300000000001E-3</v>
      </c>
      <c r="P45" s="240"/>
      <c r="Q45" s="240">
        <v>6.0400799999999998E-3</v>
      </c>
      <c r="R45" s="240">
        <v>5.9719000000000005E-4</v>
      </c>
      <c r="S45" s="240">
        <v>2.3834599999999999</v>
      </c>
      <c r="T45" s="240">
        <v>0.17202100000000001</v>
      </c>
      <c r="U45" s="240">
        <v>1.6391900000000001E-2</v>
      </c>
      <c r="V45" s="240">
        <v>3.5743299999999999E-2</v>
      </c>
      <c r="W45" s="240">
        <v>0.498089</v>
      </c>
      <c r="X45" s="240"/>
      <c r="Y45" s="240">
        <v>1.88507</v>
      </c>
      <c r="Z45" s="240">
        <v>0.19230800000000001</v>
      </c>
      <c r="AA45" s="240">
        <v>1.38415E-2</v>
      </c>
      <c r="AB45" s="240">
        <v>0.16966500000000001</v>
      </c>
      <c r="AC45" s="240">
        <v>0.19912299999999999</v>
      </c>
      <c r="AD45" s="240">
        <v>6.9643600000000002E-3</v>
      </c>
      <c r="AE45" s="240">
        <v>0.19328200000000001</v>
      </c>
      <c r="AF45" s="240">
        <v>0.53361499999999995</v>
      </c>
      <c r="AG45" s="240">
        <v>4.8856400000000001E-2</v>
      </c>
      <c r="AH45" s="240">
        <v>7.6476799999999998E-2</v>
      </c>
      <c r="AI45" s="240"/>
      <c r="AJ45" s="240">
        <v>2.15512E-2</v>
      </c>
      <c r="AK45" s="240">
        <v>0.10713200000000001</v>
      </c>
      <c r="AL45" s="240">
        <v>0.19736100000000001</v>
      </c>
      <c r="AM45" s="240">
        <v>0.95830599999999999</v>
      </c>
      <c r="AN45" s="240">
        <v>0.72480900000000004</v>
      </c>
      <c r="AO45" s="240">
        <v>1.7126099999999998E-2</v>
      </c>
    </row>
    <row r="46" spans="2:41" ht="20.100000000000001" customHeight="1" x14ac:dyDescent="0.25">
      <c r="B46" s="239">
        <v>44643</v>
      </c>
      <c r="C46" s="240">
        <v>5.0869599999999997E-3</v>
      </c>
      <c r="D46" s="240">
        <v>0.54107400000000005</v>
      </c>
      <c r="E46" s="240">
        <v>6.2964500000000007E-2</v>
      </c>
      <c r="F46" s="240">
        <v>0.14895800000000001</v>
      </c>
      <c r="G46" s="240">
        <v>0.53463899999999998</v>
      </c>
      <c r="H46" s="240">
        <v>0.57704100000000003</v>
      </c>
      <c r="I46" s="240">
        <v>9.1449800000000003E-4</v>
      </c>
      <c r="J46" s="240">
        <v>0.11377</v>
      </c>
      <c r="K46" s="240"/>
      <c r="L46" s="240">
        <v>3.2388199999999999E-2</v>
      </c>
      <c r="M46" s="240">
        <v>0.107131</v>
      </c>
      <c r="N46" s="240">
        <v>0.79684999999999995</v>
      </c>
      <c r="O46" s="240">
        <v>9.5212600000000001E-3</v>
      </c>
      <c r="P46" s="240">
        <v>0.22451199999999999</v>
      </c>
      <c r="Q46" s="240">
        <v>5.9856299999999996E-3</v>
      </c>
      <c r="R46" s="240">
        <v>5.9390699999999996E-4</v>
      </c>
      <c r="S46" s="240">
        <v>2.3853900000000001</v>
      </c>
      <c r="T46" s="240">
        <v>0.17191600000000001</v>
      </c>
      <c r="U46" s="240">
        <v>1.6416400000000001E-2</v>
      </c>
      <c r="V46" s="240">
        <v>3.5946400000000003E-2</v>
      </c>
      <c r="W46" s="240">
        <v>0.50495000000000001</v>
      </c>
      <c r="X46" s="240"/>
      <c r="Y46" s="240">
        <v>1.8866000000000001</v>
      </c>
      <c r="Z46" s="240">
        <v>0.19261800000000001</v>
      </c>
      <c r="AA46" s="240">
        <v>1.3836299999999999E-2</v>
      </c>
      <c r="AB46" s="240">
        <v>0.169596</v>
      </c>
      <c r="AC46" s="240">
        <v>0.19928499999999999</v>
      </c>
      <c r="AD46" s="240">
        <v>7.0316500000000004E-3</v>
      </c>
      <c r="AE46" s="240">
        <v>0.193439</v>
      </c>
      <c r="AF46" s="240">
        <v>0.53463899999999998</v>
      </c>
      <c r="AG46" s="240">
        <v>4.8932499999999997E-2</v>
      </c>
      <c r="AH46" s="240">
        <v>7.6825099999999993E-2</v>
      </c>
      <c r="AI46" s="240">
        <v>0.77595099999999995</v>
      </c>
      <c r="AJ46" s="240">
        <v>2.16253E-2</v>
      </c>
      <c r="AK46" s="240">
        <v>0.10717400000000001</v>
      </c>
      <c r="AL46" s="240">
        <v>0.197522</v>
      </c>
      <c r="AM46" s="240">
        <v>0.957816</v>
      </c>
      <c r="AN46" s="240">
        <v>0.72539799999999999</v>
      </c>
      <c r="AO46" s="240">
        <v>1.7250000000000001E-2</v>
      </c>
    </row>
    <row r="47" spans="2:41" ht="20.100000000000001" customHeight="1" x14ac:dyDescent="0.25">
      <c r="B47" s="239">
        <v>44644</v>
      </c>
      <c r="C47" s="240">
        <v>5.08152E-3</v>
      </c>
      <c r="D47" s="240">
        <v>0.54224600000000001</v>
      </c>
      <c r="E47" s="240">
        <v>6.2982700000000003E-2</v>
      </c>
      <c r="F47" s="240">
        <v>0.150976</v>
      </c>
      <c r="G47" s="240">
        <v>0.53432000000000002</v>
      </c>
      <c r="H47" s="240">
        <v>0.578403</v>
      </c>
      <c r="I47" s="240">
        <v>9.1335699999999995E-4</v>
      </c>
      <c r="J47" s="240">
        <v>0.113926</v>
      </c>
      <c r="K47" s="240"/>
      <c r="L47" s="240">
        <v>3.2220600000000002E-2</v>
      </c>
      <c r="M47" s="240">
        <v>0.107071</v>
      </c>
      <c r="N47" s="240">
        <v>0.79657100000000003</v>
      </c>
      <c r="O47" s="240">
        <v>9.5049000000000002E-3</v>
      </c>
      <c r="P47" s="240">
        <v>0.225274</v>
      </c>
      <c r="Q47" s="240">
        <v>5.9848799999999997E-3</v>
      </c>
      <c r="R47" s="240">
        <v>5.9834000000000005E-4</v>
      </c>
      <c r="S47" s="240">
        <v>2.3860800000000002</v>
      </c>
      <c r="T47" s="240">
        <v>0.17166000000000001</v>
      </c>
      <c r="U47" s="240">
        <v>1.6339200000000002E-2</v>
      </c>
      <c r="V47" s="240">
        <v>3.6043699999999998E-2</v>
      </c>
      <c r="W47" s="240">
        <v>0.50567600000000001</v>
      </c>
      <c r="X47" s="240"/>
      <c r="Y47" s="240">
        <v>1.88714</v>
      </c>
      <c r="Z47" s="240">
        <v>0.193857</v>
      </c>
      <c r="AA47" s="240">
        <v>1.38546E-2</v>
      </c>
      <c r="AB47" s="240">
        <v>0.16753799999999999</v>
      </c>
      <c r="AC47" s="240">
        <v>0.19934299999999999</v>
      </c>
      <c r="AD47" s="240">
        <v>7.5548000000000004E-3</v>
      </c>
      <c r="AE47" s="240">
        <v>0.193495</v>
      </c>
      <c r="AF47" s="240">
        <v>0.53432000000000002</v>
      </c>
      <c r="AG47" s="240"/>
      <c r="AH47" s="240">
        <v>7.7109399999999995E-2</v>
      </c>
      <c r="AI47" s="240">
        <v>0.77951000000000004</v>
      </c>
      <c r="AJ47" s="240">
        <v>2.1564E-2</v>
      </c>
      <c r="AK47" s="240">
        <v>0.10704900000000001</v>
      </c>
      <c r="AL47" s="240">
        <v>0.197578</v>
      </c>
      <c r="AM47" s="240">
        <v>0.95798300000000003</v>
      </c>
      <c r="AN47" s="240">
        <v>0.725607</v>
      </c>
      <c r="AO47" s="240">
        <v>1.73636E-2</v>
      </c>
    </row>
    <row r="48" spans="2:41" ht="20.100000000000001" customHeight="1" x14ac:dyDescent="0.25">
      <c r="B48" s="239">
        <v>44645</v>
      </c>
      <c r="C48" s="240">
        <v>5.0829300000000003E-3</v>
      </c>
      <c r="D48" s="240">
        <v>0.54559800000000003</v>
      </c>
      <c r="E48" s="240">
        <v>6.3360700000000006E-2</v>
      </c>
      <c r="F48" s="240"/>
      <c r="G48" s="240">
        <v>0.53442800000000001</v>
      </c>
      <c r="H48" s="240">
        <v>0.57986800000000005</v>
      </c>
      <c r="I48" s="240">
        <v>9.1781100000000004E-4</v>
      </c>
      <c r="J48" s="240">
        <v>0.113927</v>
      </c>
      <c r="K48" s="240"/>
      <c r="L48" s="240">
        <v>3.2363900000000001E-2</v>
      </c>
      <c r="M48" s="240">
        <v>0.107197</v>
      </c>
      <c r="N48" s="240">
        <v>0.79759100000000005</v>
      </c>
      <c r="O48" s="240">
        <v>9.5165300000000005E-3</v>
      </c>
      <c r="P48" s="240">
        <v>0.22492999999999999</v>
      </c>
      <c r="Q48" s="240">
        <v>5.9509999999999997E-3</v>
      </c>
      <c r="R48" s="240">
        <v>5.94515E-4</v>
      </c>
      <c r="S48" s="240"/>
      <c r="T48" s="240">
        <v>0.171708</v>
      </c>
      <c r="U48" s="240">
        <v>1.63325E-2</v>
      </c>
      <c r="V48" s="240">
        <v>3.63244E-2</v>
      </c>
      <c r="W48" s="240">
        <v>0.50463800000000003</v>
      </c>
      <c r="X48" s="240">
        <v>8.3776400000000001E-2</v>
      </c>
      <c r="Y48" s="240"/>
      <c r="Z48" s="240">
        <v>0.19461800000000001</v>
      </c>
      <c r="AA48" s="240">
        <v>1.3844499999999999E-2</v>
      </c>
      <c r="AB48" s="240">
        <v>0.168105</v>
      </c>
      <c r="AC48" s="240"/>
      <c r="AD48" s="240">
        <v>7.5782699999999998E-3</v>
      </c>
      <c r="AE48" s="240"/>
      <c r="AF48" s="240">
        <v>0.53442800000000001</v>
      </c>
      <c r="AG48" s="240">
        <v>4.9814499999999998E-2</v>
      </c>
      <c r="AH48" s="240">
        <v>7.7086399999999999E-2</v>
      </c>
      <c r="AI48" s="240">
        <v>0.78258899999999998</v>
      </c>
      <c r="AJ48" s="240">
        <v>2.1632599999999998E-2</v>
      </c>
      <c r="AK48" s="240">
        <v>0.106868</v>
      </c>
      <c r="AL48" s="240"/>
      <c r="AM48" s="240">
        <v>0.95668200000000003</v>
      </c>
      <c r="AN48" s="240">
        <v>0.72495100000000001</v>
      </c>
      <c r="AO48" s="240">
        <v>1.7478E-2</v>
      </c>
    </row>
    <row r="49" spans="2:41" ht="20.100000000000001" customHeight="1" x14ac:dyDescent="0.25">
      <c r="B49" s="239">
        <v>44648</v>
      </c>
      <c r="C49" s="240">
        <v>5.0849800000000002E-3</v>
      </c>
      <c r="D49" s="240">
        <v>0.54689299999999996</v>
      </c>
      <c r="E49" s="240">
        <v>6.3237299999999996E-2</v>
      </c>
      <c r="F49" s="240"/>
      <c r="G49" s="240">
        <v>0.53422400000000003</v>
      </c>
      <c r="H49" s="240">
        <v>0.57959099999999997</v>
      </c>
      <c r="I49" s="240">
        <v>9.24894E-4</v>
      </c>
      <c r="J49" s="240">
        <v>0.11405</v>
      </c>
      <c r="K49" s="240"/>
      <c r="L49" s="240">
        <v>3.23267E-2</v>
      </c>
      <c r="M49" s="240">
        <v>0.107144</v>
      </c>
      <c r="N49" s="240">
        <v>0.79708000000000001</v>
      </c>
      <c r="O49" s="240">
        <v>9.5317900000000001E-3</v>
      </c>
      <c r="P49" s="240">
        <v>0.22559399999999999</v>
      </c>
      <c r="Q49" s="240">
        <v>5.9471899999999998E-3</v>
      </c>
      <c r="R49" s="240">
        <v>5.9662199999999999E-4</v>
      </c>
      <c r="S49" s="240">
        <v>2.38747</v>
      </c>
      <c r="T49" s="240">
        <v>0.172488</v>
      </c>
      <c r="U49" s="240">
        <v>1.6348700000000001E-2</v>
      </c>
      <c r="V49" s="240">
        <v>3.6127399999999997E-2</v>
      </c>
      <c r="W49" s="240">
        <v>0.50509800000000005</v>
      </c>
      <c r="X49" s="240">
        <v>8.3794300000000002E-2</v>
      </c>
      <c r="Y49" s="240">
        <v>1.89042</v>
      </c>
      <c r="Z49" s="240"/>
      <c r="AA49" s="240">
        <v>1.39217E-2</v>
      </c>
      <c r="AB49" s="240">
        <v>0.16989199999999999</v>
      </c>
      <c r="AC49" s="240">
        <v>0.199688</v>
      </c>
      <c r="AD49" s="240">
        <v>7.7563299999999996E-3</v>
      </c>
      <c r="AE49" s="240">
        <v>0.193831</v>
      </c>
      <c r="AF49" s="240">
        <v>0.53422400000000003</v>
      </c>
      <c r="AG49" s="240">
        <v>4.9832399999999999E-2</v>
      </c>
      <c r="AH49" s="240">
        <v>7.6844599999999999E-2</v>
      </c>
      <c r="AI49" s="240">
        <v>0.77735399999999999</v>
      </c>
      <c r="AJ49" s="240">
        <v>2.1562899999999999E-2</v>
      </c>
      <c r="AK49" s="240">
        <v>0.107475</v>
      </c>
      <c r="AL49" s="240">
        <v>0.19792100000000001</v>
      </c>
      <c r="AM49" s="240">
        <v>0.95630000000000004</v>
      </c>
      <c r="AN49" s="240">
        <v>0.72686499999999998</v>
      </c>
      <c r="AO49" s="240">
        <v>1.7572000000000001E-2</v>
      </c>
    </row>
    <row r="50" spans="2:41" ht="20.100000000000001" customHeight="1" x14ac:dyDescent="0.25">
      <c r="B50" s="239">
        <v>44649</v>
      </c>
      <c r="C50" s="240">
        <v>5.0829600000000001E-3</v>
      </c>
      <c r="D50" s="240">
        <v>0.54295800000000005</v>
      </c>
      <c r="E50" s="240">
        <v>6.2989500000000004E-2</v>
      </c>
      <c r="F50" s="240">
        <v>0.15284</v>
      </c>
      <c r="G50" s="240">
        <v>0.53324000000000005</v>
      </c>
      <c r="H50" s="240">
        <v>0.58013099999999995</v>
      </c>
      <c r="I50" s="240">
        <v>9.3201600000000003E-4</v>
      </c>
      <c r="J50" s="240">
        <v>0.11390599999999999</v>
      </c>
      <c r="K50" s="240"/>
      <c r="L50" s="240">
        <v>3.2864699999999997E-2</v>
      </c>
      <c r="M50" s="240">
        <v>0.108139</v>
      </c>
      <c r="N50" s="240">
        <v>0.804423</v>
      </c>
      <c r="O50" s="240">
        <v>9.5518800000000004E-3</v>
      </c>
      <c r="P50" s="240">
        <v>0.225578</v>
      </c>
      <c r="Q50" s="240">
        <v>5.8428799999999999E-3</v>
      </c>
      <c r="R50" s="240">
        <v>5.9205800000000002E-4</v>
      </c>
      <c r="S50" s="240">
        <v>2.3835999999999999</v>
      </c>
      <c r="T50" s="240">
        <v>0.17188200000000001</v>
      </c>
      <c r="U50" s="240">
        <v>1.6345100000000001E-2</v>
      </c>
      <c r="V50" s="240">
        <v>3.6294800000000002E-2</v>
      </c>
      <c r="W50" s="240">
        <v>0.500143</v>
      </c>
      <c r="X50" s="240">
        <v>8.3798399999999995E-2</v>
      </c>
      <c r="Y50" s="240">
        <v>1.8873500000000001</v>
      </c>
      <c r="Z50" s="240">
        <v>0.19523399999999999</v>
      </c>
      <c r="AA50" s="240">
        <v>1.3899399999999999E-2</v>
      </c>
      <c r="AB50" s="240">
        <v>0.16909099999999999</v>
      </c>
      <c r="AC50" s="240">
        <v>0.19936400000000001</v>
      </c>
      <c r="AD50" s="240">
        <v>8.4104100000000001E-3</v>
      </c>
      <c r="AE50" s="240">
        <v>0.19351599999999999</v>
      </c>
      <c r="AF50" s="240">
        <v>0.53324000000000005</v>
      </c>
      <c r="AG50" s="240">
        <v>4.9808600000000001E-2</v>
      </c>
      <c r="AH50" s="240">
        <v>7.7004000000000003E-2</v>
      </c>
      <c r="AI50" s="240">
        <v>0.77542999999999995</v>
      </c>
      <c r="AJ50" s="240">
        <v>2.1515800000000002E-2</v>
      </c>
      <c r="AK50" s="240">
        <v>0.107358</v>
      </c>
      <c r="AL50" s="240">
        <v>0.1976</v>
      </c>
      <c r="AM50" s="240">
        <v>0.95039499999999999</v>
      </c>
      <c r="AN50" s="240">
        <v>0.72568600000000005</v>
      </c>
      <c r="AO50" s="240">
        <v>1.75949E-2</v>
      </c>
    </row>
    <row r="51" spans="2:41" ht="20.100000000000001" customHeight="1" x14ac:dyDescent="0.25">
      <c r="B51" s="239">
        <v>44650</v>
      </c>
      <c r="C51" s="240">
        <v>5.0762000000000003E-3</v>
      </c>
      <c r="D51" s="240">
        <v>0.54413900000000004</v>
      </c>
      <c r="E51" s="240">
        <v>6.3327400000000006E-2</v>
      </c>
      <c r="F51" s="240"/>
      <c r="G51" s="240">
        <v>0.53367500000000001</v>
      </c>
      <c r="H51" s="240">
        <v>0.57972400000000002</v>
      </c>
      <c r="I51" s="240">
        <v>9.3027400000000003E-4</v>
      </c>
      <c r="J51" s="240">
        <v>0.113755</v>
      </c>
      <c r="K51" s="240"/>
      <c r="L51" s="240">
        <v>3.2879199999999997E-2</v>
      </c>
      <c r="M51" s="240">
        <v>0.10812099999999999</v>
      </c>
      <c r="N51" s="240">
        <v>0.80431600000000003</v>
      </c>
      <c r="O51" s="240">
        <v>9.5411999999999997E-3</v>
      </c>
      <c r="P51" s="240">
        <v>0.22676199999999999</v>
      </c>
      <c r="Q51" s="240">
        <v>5.9013599999999996E-3</v>
      </c>
      <c r="R51" s="240">
        <v>5.9231099999999999E-4</v>
      </c>
      <c r="S51" s="240">
        <v>2.3788</v>
      </c>
      <c r="T51" s="240">
        <v>0.17191799999999999</v>
      </c>
      <c r="U51" s="240">
        <v>1.6260799999999999E-2</v>
      </c>
      <c r="V51" s="240">
        <v>3.6394700000000002E-2</v>
      </c>
      <c r="W51" s="240">
        <v>0.50221000000000005</v>
      </c>
      <c r="X51" s="240">
        <v>8.34371E-2</v>
      </c>
      <c r="Y51" s="240">
        <v>1.88015</v>
      </c>
      <c r="Z51" s="240">
        <v>0.19417599999999999</v>
      </c>
      <c r="AA51" s="240">
        <v>1.38838E-2</v>
      </c>
      <c r="AB51" s="240">
        <v>0.17341100000000001</v>
      </c>
      <c r="AC51" s="240">
        <v>0.198603</v>
      </c>
      <c r="AD51" s="240">
        <v>8.5974299999999997E-3</v>
      </c>
      <c r="AE51" s="240">
        <v>0.192778</v>
      </c>
      <c r="AF51" s="240">
        <v>0.53367500000000001</v>
      </c>
      <c r="AG51" s="240">
        <v>4.9893800000000002E-2</v>
      </c>
      <c r="AH51" s="240">
        <v>7.7686099999999994E-2</v>
      </c>
      <c r="AI51" s="240">
        <v>0.78056000000000003</v>
      </c>
      <c r="AJ51" s="240">
        <v>2.1611200000000001E-2</v>
      </c>
      <c r="AK51" s="240"/>
      <c r="AL51" s="240">
        <v>0.19684599999999999</v>
      </c>
      <c r="AM51" s="240">
        <v>0.94976700000000003</v>
      </c>
      <c r="AN51" s="240">
        <v>0.722916</v>
      </c>
      <c r="AO51" s="240">
        <v>1.7645399999999999E-2</v>
      </c>
    </row>
    <row r="52" spans="2:41" ht="20.100000000000001" customHeight="1" x14ac:dyDescent="0.25">
      <c r="B52" s="239">
        <v>44651</v>
      </c>
      <c r="C52" s="240">
        <v>5.0777799999999996E-3</v>
      </c>
      <c r="D52" s="240">
        <v>0.54123299999999996</v>
      </c>
      <c r="E52" s="240">
        <v>6.3368099999999997E-2</v>
      </c>
      <c r="F52" s="240">
        <v>0.152702</v>
      </c>
      <c r="G52" s="240">
        <v>0.53449100000000005</v>
      </c>
      <c r="H52" s="240">
        <v>0.57888899999999999</v>
      </c>
      <c r="I52" s="240">
        <v>9.1897500000000004E-4</v>
      </c>
      <c r="J52" s="240">
        <v>0.114049</v>
      </c>
      <c r="K52" s="240"/>
      <c r="L52" s="240">
        <v>3.2936300000000002E-2</v>
      </c>
      <c r="M52" s="240">
        <v>0.107964</v>
      </c>
      <c r="N52" s="240">
        <v>0.80302399999999996</v>
      </c>
      <c r="O52" s="240">
        <v>9.5423799999999996E-3</v>
      </c>
      <c r="P52" s="240">
        <v>0.22776399999999999</v>
      </c>
      <c r="Q52" s="240">
        <v>5.9099699999999996E-3</v>
      </c>
      <c r="R52" s="240">
        <v>5.9743999999999997E-4</v>
      </c>
      <c r="S52" s="240">
        <v>2.3803200000000002</v>
      </c>
      <c r="T52" s="240">
        <v>0.172069</v>
      </c>
      <c r="U52" s="240">
        <v>1.6261600000000001E-2</v>
      </c>
      <c r="V52" s="240">
        <v>3.6330300000000003E-2</v>
      </c>
      <c r="W52" s="240">
        <v>0.50455799999999995</v>
      </c>
      <c r="X52" s="240">
        <v>8.2691799999999996E-2</v>
      </c>
      <c r="Y52" s="240">
        <v>1.8813500000000001</v>
      </c>
      <c r="Z52" s="240">
        <v>0.195773</v>
      </c>
      <c r="AA52" s="240">
        <v>1.3921899999999999E-2</v>
      </c>
      <c r="AB52" s="240">
        <v>0.17305300000000001</v>
      </c>
      <c r="AC52" s="240">
        <v>0.19873099999999999</v>
      </c>
      <c r="AD52" s="240">
        <v>8.6726100000000007E-3</v>
      </c>
      <c r="AE52" s="240">
        <v>0.19290099999999999</v>
      </c>
      <c r="AF52" s="240">
        <v>0.53449100000000005</v>
      </c>
      <c r="AG52" s="240">
        <v>4.9616800000000003E-2</v>
      </c>
      <c r="AH52" s="240">
        <v>7.8084200000000006E-2</v>
      </c>
      <c r="AI52" s="240">
        <v>0.78194799999999998</v>
      </c>
      <c r="AJ52" s="240">
        <v>2.17199E-2</v>
      </c>
      <c r="AK52" s="240">
        <v>0.107096</v>
      </c>
      <c r="AL52" s="240">
        <v>0.19697200000000001</v>
      </c>
      <c r="AM52" s="240">
        <v>0.94947199999999998</v>
      </c>
      <c r="AN52" s="240">
        <v>0.72338000000000002</v>
      </c>
      <c r="AO52" s="240">
        <v>1.7594100000000001E-2</v>
      </c>
    </row>
    <row r="53" spans="2:41" ht="20.100000000000001" customHeight="1" x14ac:dyDescent="0.25">
      <c r="B53" s="239">
        <v>44652</v>
      </c>
      <c r="C53" s="240">
        <v>5.0731200000000004E-3</v>
      </c>
      <c r="D53" s="240">
        <v>0.54166099999999995</v>
      </c>
      <c r="E53" s="240">
        <v>6.3098399999999999E-2</v>
      </c>
      <c r="F53" s="240">
        <v>0.15420800000000001</v>
      </c>
      <c r="G53" s="240">
        <v>0.53400899999999996</v>
      </c>
      <c r="H53" s="240">
        <v>0.57899299999999998</v>
      </c>
      <c r="I53" s="240">
        <v>9.19358E-4</v>
      </c>
      <c r="J53" s="240">
        <v>0.113927</v>
      </c>
      <c r="K53" s="240"/>
      <c r="L53" s="240">
        <v>3.2846800000000002E-2</v>
      </c>
      <c r="M53" s="240">
        <v>0.10763200000000001</v>
      </c>
      <c r="N53" s="240">
        <v>0.800647</v>
      </c>
      <c r="O53" s="240">
        <v>9.5563100000000002E-3</v>
      </c>
      <c r="P53" s="240">
        <v>0.22617399999999999</v>
      </c>
      <c r="Q53" s="240">
        <v>5.9282800000000002E-3</v>
      </c>
      <c r="R53" s="240">
        <v>5.9836100000000005E-4</v>
      </c>
      <c r="S53" s="240"/>
      <c r="T53" s="240">
        <v>0.17211599999999999</v>
      </c>
      <c r="U53" s="240">
        <v>1.62747E-2</v>
      </c>
      <c r="V53" s="240">
        <v>3.6507999999999999E-2</v>
      </c>
      <c r="W53" s="240">
        <v>0.50159900000000002</v>
      </c>
      <c r="X53" s="240">
        <v>8.2859000000000002E-2</v>
      </c>
      <c r="Y53" s="240"/>
      <c r="Z53" s="240">
        <v>0.198966</v>
      </c>
      <c r="AA53" s="240">
        <v>1.3956700000000001E-2</v>
      </c>
      <c r="AB53" s="240">
        <v>0.17257500000000001</v>
      </c>
      <c r="AC53" s="240"/>
      <c r="AD53" s="240">
        <v>8.6833199999999996E-3</v>
      </c>
      <c r="AE53" s="240"/>
      <c r="AF53" s="240">
        <v>0.53400899999999996</v>
      </c>
      <c r="AG53" s="240">
        <v>4.9478899999999999E-2</v>
      </c>
      <c r="AH53" s="240">
        <v>7.7127600000000004E-2</v>
      </c>
      <c r="AI53" s="240">
        <v>0.78393699999999999</v>
      </c>
      <c r="AJ53" s="240">
        <v>2.1701399999999999E-2</v>
      </c>
      <c r="AK53" s="240">
        <v>0.10735599999999999</v>
      </c>
      <c r="AL53" s="240"/>
      <c r="AM53" s="240">
        <v>0.95198099999999997</v>
      </c>
      <c r="AN53" s="240">
        <v>0.72443599999999997</v>
      </c>
      <c r="AO53" s="240">
        <v>1.7618000000000002E-2</v>
      </c>
    </row>
    <row r="54" spans="2:41" ht="20.100000000000001" customHeight="1" x14ac:dyDescent="0.25">
      <c r="B54" s="239">
        <v>44655</v>
      </c>
      <c r="C54" s="240">
        <v>5.0815699999999997E-3</v>
      </c>
      <c r="D54" s="240">
        <v>0.54568899999999998</v>
      </c>
      <c r="E54" s="240">
        <v>6.3182000000000002E-2</v>
      </c>
      <c r="F54" s="240">
        <v>0.15729799999999999</v>
      </c>
      <c r="G54" s="240"/>
      <c r="H54" s="240">
        <v>0.58144899999999999</v>
      </c>
      <c r="I54" s="240">
        <v>9.2696399999999996E-4</v>
      </c>
      <c r="J54" s="240"/>
      <c r="K54" s="240"/>
      <c r="L54" s="240">
        <v>3.2862599999999999E-2</v>
      </c>
      <c r="M54" s="240">
        <v>0.107443</v>
      </c>
      <c r="N54" s="240">
        <v>0.79921600000000004</v>
      </c>
      <c r="O54" s="240"/>
      <c r="P54" s="240">
        <v>0.22631000000000001</v>
      </c>
      <c r="Q54" s="240">
        <v>5.9318000000000001E-3</v>
      </c>
      <c r="R54" s="240">
        <v>5.9718E-4</v>
      </c>
      <c r="S54" s="240">
        <v>2.38774</v>
      </c>
      <c r="T54" s="240">
        <v>0.172154</v>
      </c>
      <c r="U54" s="240">
        <v>1.6322199999999999E-2</v>
      </c>
      <c r="V54" s="240">
        <v>3.6781800000000003E-2</v>
      </c>
      <c r="W54" s="240">
        <v>0.50276900000000002</v>
      </c>
      <c r="X54" s="240">
        <v>8.3696900000000005E-2</v>
      </c>
      <c r="Y54" s="240">
        <v>1.88876</v>
      </c>
      <c r="Z54" s="240">
        <v>0.20022899999999999</v>
      </c>
      <c r="AA54" s="240">
        <v>1.40568E-2</v>
      </c>
      <c r="AB54" s="240">
        <v>0.17261199999999999</v>
      </c>
      <c r="AC54" s="240">
        <v>0.199514</v>
      </c>
      <c r="AD54" s="240">
        <v>8.6876699999999998E-3</v>
      </c>
      <c r="AE54" s="240">
        <v>0.193661</v>
      </c>
      <c r="AF54" s="240">
        <v>0.53509399999999996</v>
      </c>
      <c r="AG54" s="240">
        <v>4.9634200000000003E-2</v>
      </c>
      <c r="AH54" s="240">
        <v>7.7430700000000005E-2</v>
      </c>
      <c r="AI54" s="240"/>
      <c r="AJ54" s="240">
        <v>2.1682400000000001E-2</v>
      </c>
      <c r="AK54" s="240">
        <v>0.108347</v>
      </c>
      <c r="AL54" s="240">
        <v>0.19774800000000001</v>
      </c>
      <c r="AM54" s="240">
        <v>0.95110700000000004</v>
      </c>
      <c r="AN54" s="240">
        <v>0.72623000000000004</v>
      </c>
      <c r="AO54" s="240">
        <v>1.7548999999999999E-2</v>
      </c>
    </row>
    <row r="55" spans="2:41" ht="20.100000000000001" customHeight="1" x14ac:dyDescent="0.25">
      <c r="B55" s="239">
        <v>44656</v>
      </c>
      <c r="C55" s="240">
        <v>5.0768699999999998E-3</v>
      </c>
      <c r="D55" s="240">
        <v>0.55336099999999999</v>
      </c>
      <c r="E55" s="240">
        <v>6.3293199999999994E-2</v>
      </c>
      <c r="F55" s="240">
        <v>0.15663099999999999</v>
      </c>
      <c r="G55" s="240">
        <v>0.53561800000000004</v>
      </c>
      <c r="H55" s="240">
        <v>0.58362599999999998</v>
      </c>
      <c r="I55" s="240">
        <v>9.3243299999999998E-4</v>
      </c>
      <c r="J55" s="240"/>
      <c r="K55" s="240"/>
      <c r="L55" s="240">
        <v>3.2746299999999999E-2</v>
      </c>
      <c r="M55" s="240">
        <v>0.107168</v>
      </c>
      <c r="N55" s="240">
        <v>0.79708800000000002</v>
      </c>
      <c r="O55" s="240">
        <v>9.6388600000000008E-3</v>
      </c>
      <c r="P55" s="240">
        <v>0.22673099999999999</v>
      </c>
      <c r="Q55" s="240">
        <v>5.9296000000000001E-3</v>
      </c>
      <c r="R55" s="240">
        <v>5.97249E-4</v>
      </c>
      <c r="S55" s="240">
        <v>2.3872300000000002</v>
      </c>
      <c r="T55" s="240">
        <v>0.17229900000000001</v>
      </c>
      <c r="U55" s="240">
        <v>1.6303399999999999E-2</v>
      </c>
      <c r="V55" s="240">
        <v>3.6513999999999998E-2</v>
      </c>
      <c r="W55" s="240">
        <v>0.50474699999999995</v>
      </c>
      <c r="X55" s="240">
        <v>8.3553500000000003E-2</v>
      </c>
      <c r="Y55" s="240">
        <v>1.88992</v>
      </c>
      <c r="Z55" s="240"/>
      <c r="AA55" s="240">
        <v>1.41239E-2</v>
      </c>
      <c r="AB55" s="240">
        <v>0.17206299999999999</v>
      </c>
      <c r="AC55" s="240">
        <v>0.19963500000000001</v>
      </c>
      <c r="AD55" s="240">
        <v>8.7181199999999993E-3</v>
      </c>
      <c r="AE55" s="240">
        <v>0.19377900000000001</v>
      </c>
      <c r="AF55" s="240">
        <v>0.53561800000000004</v>
      </c>
      <c r="AG55" s="240">
        <v>4.9965000000000002E-2</v>
      </c>
      <c r="AH55" s="240">
        <v>7.73065E-2</v>
      </c>
      <c r="AI55" s="240">
        <v>0.78478599999999998</v>
      </c>
      <c r="AJ55" s="240">
        <v>2.1718999999999999E-2</v>
      </c>
      <c r="AK55" s="240">
        <v>0.107671</v>
      </c>
      <c r="AL55" s="240">
        <v>0.19786899999999999</v>
      </c>
      <c r="AM55" s="240">
        <v>0.95404900000000004</v>
      </c>
      <c r="AN55" s="240">
        <v>0.72667300000000001</v>
      </c>
      <c r="AO55" s="240">
        <v>1.75406E-2</v>
      </c>
    </row>
    <row r="56" spans="2:41" ht="20.100000000000001" customHeight="1" x14ac:dyDescent="0.25">
      <c r="B56" s="239">
        <v>44657</v>
      </c>
      <c r="C56" s="240">
        <v>5.0875800000000004E-3</v>
      </c>
      <c r="D56" s="240">
        <v>0.55158499999999999</v>
      </c>
      <c r="E56" s="240">
        <v>6.3011200000000003E-2</v>
      </c>
      <c r="F56" s="240">
        <v>0.15511900000000001</v>
      </c>
      <c r="G56" s="240">
        <v>0.53539099999999995</v>
      </c>
      <c r="H56" s="240">
        <v>0.58234300000000006</v>
      </c>
      <c r="I56" s="240">
        <v>9.3000299999999999E-4</v>
      </c>
      <c r="J56" s="240">
        <v>0.11446099999999999</v>
      </c>
      <c r="K56" s="240"/>
      <c r="L56" s="240">
        <v>3.2556599999999998E-2</v>
      </c>
      <c r="M56" s="240"/>
      <c r="N56" s="240">
        <v>0.79568899999999998</v>
      </c>
      <c r="O56" s="240">
        <v>9.6354200000000004E-3</v>
      </c>
      <c r="P56" s="240">
        <v>0.22587699999999999</v>
      </c>
      <c r="Q56" s="240">
        <v>5.8746199999999997E-3</v>
      </c>
      <c r="R56" s="240">
        <v>6.0073600000000004E-4</v>
      </c>
      <c r="S56" s="240">
        <v>2.3899400000000002</v>
      </c>
      <c r="T56" s="240">
        <v>0.17270099999999999</v>
      </c>
      <c r="U56" s="240">
        <v>1.6328599999999999E-2</v>
      </c>
      <c r="V56" s="240">
        <v>3.6301899999999998E-2</v>
      </c>
      <c r="W56" s="240">
        <v>0.50554600000000005</v>
      </c>
      <c r="X56" s="240"/>
      <c r="Y56" s="240">
        <v>1.89455</v>
      </c>
      <c r="Z56" s="240">
        <v>0.196349</v>
      </c>
      <c r="AA56" s="240">
        <v>1.42104E-2</v>
      </c>
      <c r="AB56" s="240">
        <v>0.17097399999999999</v>
      </c>
      <c r="AC56" s="240">
        <v>0.200124</v>
      </c>
      <c r="AD56" s="240"/>
      <c r="AE56" s="240">
        <v>0.19425400000000001</v>
      </c>
      <c r="AF56" s="240">
        <v>0.53539099999999995</v>
      </c>
      <c r="AG56" s="240"/>
      <c r="AH56" s="240">
        <v>7.7217300000000003E-2</v>
      </c>
      <c r="AI56" s="240">
        <v>0.78038799999999997</v>
      </c>
      <c r="AJ56" s="240"/>
      <c r="AK56" s="240">
        <v>0.108082</v>
      </c>
      <c r="AL56" s="240">
        <v>0.198353</v>
      </c>
      <c r="AM56" s="240">
        <v>0.95299900000000004</v>
      </c>
      <c r="AN56" s="240">
        <v>0.72845300000000002</v>
      </c>
      <c r="AO56" s="240">
        <v>1.7452200000000001E-2</v>
      </c>
    </row>
    <row r="57" spans="2:41" ht="20.100000000000001" customHeight="1" x14ac:dyDescent="0.25">
      <c r="B57" s="239">
        <v>44658</v>
      </c>
      <c r="C57" s="240"/>
      <c r="D57" s="240">
        <v>0.54536899999999999</v>
      </c>
      <c r="E57" s="240">
        <v>6.3260700000000003E-2</v>
      </c>
      <c r="F57" s="240">
        <v>0.15370600000000001</v>
      </c>
      <c r="G57" s="240">
        <v>0.53581100000000004</v>
      </c>
      <c r="H57" s="240">
        <v>0.579156</v>
      </c>
      <c r="I57" s="240">
        <v>9.1722699999999995E-4</v>
      </c>
      <c r="J57" s="240">
        <v>0.114546</v>
      </c>
      <c r="K57" s="240"/>
      <c r="L57" s="240">
        <v>3.2453599999999999E-2</v>
      </c>
      <c r="M57" s="240">
        <v>0.106962</v>
      </c>
      <c r="N57" s="240">
        <v>0.79556899999999997</v>
      </c>
      <c r="O57" s="240">
        <v>9.6145399999999995E-3</v>
      </c>
      <c r="P57" s="240">
        <v>0.22577800000000001</v>
      </c>
      <c r="Q57" s="240">
        <v>5.8946099999999998E-3</v>
      </c>
      <c r="R57" s="240">
        <v>5.9782599999999998E-4</v>
      </c>
      <c r="S57" s="240">
        <v>2.39229</v>
      </c>
      <c r="T57" s="240">
        <v>0.17277300000000001</v>
      </c>
      <c r="U57" s="240">
        <v>1.6303100000000001E-2</v>
      </c>
      <c r="V57" s="240">
        <v>3.6150399999999999E-2</v>
      </c>
      <c r="W57" s="240">
        <v>0.50331599999999999</v>
      </c>
      <c r="X57" s="240">
        <v>8.3223099999999994E-2</v>
      </c>
      <c r="Y57" s="240">
        <v>1.89547</v>
      </c>
      <c r="Z57" s="240">
        <v>0.196604</v>
      </c>
      <c r="AA57" s="240">
        <v>1.4182999999999999E-2</v>
      </c>
      <c r="AB57" s="240">
        <v>0.170574</v>
      </c>
      <c r="AC57" s="240">
        <v>0.20022300000000001</v>
      </c>
      <c r="AD57" s="240">
        <v>9.5575699999999996E-3</v>
      </c>
      <c r="AE57" s="240">
        <v>0.19434899999999999</v>
      </c>
      <c r="AF57" s="240">
        <v>0.53581100000000004</v>
      </c>
      <c r="AG57" s="240"/>
      <c r="AH57" s="240">
        <v>7.6985100000000001E-2</v>
      </c>
      <c r="AI57" s="240">
        <v>0.78093800000000002</v>
      </c>
      <c r="AJ57" s="240">
        <v>2.1752299999999999E-2</v>
      </c>
      <c r="AK57" s="240">
        <v>0.10786999999999999</v>
      </c>
      <c r="AL57" s="240">
        <v>0.19845099999999999</v>
      </c>
      <c r="AM57" s="240">
        <v>0.95269999999999999</v>
      </c>
      <c r="AN57" s="240">
        <v>0.72880999999999996</v>
      </c>
      <c r="AO57" s="240">
        <v>1.7328300000000001E-2</v>
      </c>
    </row>
    <row r="58" spans="2:41" ht="20.100000000000001" customHeight="1" x14ac:dyDescent="0.25">
      <c r="B58" s="239">
        <v>44659</v>
      </c>
      <c r="C58" s="240">
        <v>5.0886799999999999E-3</v>
      </c>
      <c r="D58" s="240">
        <v>0.54572100000000001</v>
      </c>
      <c r="E58" s="240">
        <v>6.3009899999999994E-2</v>
      </c>
      <c r="F58" s="240">
        <v>0.15351000000000001</v>
      </c>
      <c r="G58" s="240">
        <v>0.53497700000000004</v>
      </c>
      <c r="H58" s="240"/>
      <c r="I58" s="240">
        <v>9.0271000000000004E-4</v>
      </c>
      <c r="J58" s="240">
        <v>0.114622</v>
      </c>
      <c r="K58" s="240"/>
      <c r="L58" s="240">
        <v>3.2346399999999997E-2</v>
      </c>
      <c r="M58" s="240">
        <v>0.106502</v>
      </c>
      <c r="N58" s="240">
        <v>0.792072</v>
      </c>
      <c r="O58" s="240">
        <v>9.62352E-3</v>
      </c>
      <c r="P58" s="240">
        <v>0.226134</v>
      </c>
      <c r="Q58" s="240">
        <v>5.8812999999999999E-3</v>
      </c>
      <c r="R58" s="240">
        <v>5.9850699999999997E-4</v>
      </c>
      <c r="S58" s="240"/>
      <c r="T58" s="240">
        <v>0.172795</v>
      </c>
      <c r="U58" s="240">
        <v>1.62823E-2</v>
      </c>
      <c r="V58" s="240">
        <v>3.6246599999999997E-2</v>
      </c>
      <c r="W58" s="240">
        <v>0.50203699999999996</v>
      </c>
      <c r="X58" s="240">
        <v>8.3305500000000005E-2</v>
      </c>
      <c r="Y58" s="240"/>
      <c r="Z58" s="240"/>
      <c r="AA58" s="240">
        <v>1.41925E-2</v>
      </c>
      <c r="AB58" s="240">
        <v>0.17077999999999999</v>
      </c>
      <c r="AC58" s="240"/>
      <c r="AD58" s="240">
        <v>9.7432200000000004E-3</v>
      </c>
      <c r="AE58" s="240"/>
      <c r="AF58" s="240">
        <v>0.53497700000000004</v>
      </c>
      <c r="AG58" s="240">
        <v>4.9515299999999998E-2</v>
      </c>
      <c r="AH58" s="240">
        <v>7.6964900000000003E-2</v>
      </c>
      <c r="AI58" s="240">
        <v>0.78027199999999997</v>
      </c>
      <c r="AJ58" s="240">
        <v>2.1722200000000001E-2</v>
      </c>
      <c r="AK58" s="240">
        <v>0.107874</v>
      </c>
      <c r="AL58" s="240"/>
      <c r="AM58" s="240">
        <v>0.95112799999999997</v>
      </c>
      <c r="AN58" s="240">
        <v>0.72928099999999996</v>
      </c>
      <c r="AO58" s="240">
        <v>1.7516899999999998E-2</v>
      </c>
    </row>
    <row r="59" spans="2:41" ht="20.100000000000001" customHeight="1" x14ac:dyDescent="0.25">
      <c r="B59" s="239">
        <v>44662</v>
      </c>
      <c r="C59" s="240">
        <v>5.0969099999999996E-3</v>
      </c>
      <c r="D59" s="240">
        <v>0.54328799999999999</v>
      </c>
      <c r="E59" s="240">
        <v>6.3169699999999995E-2</v>
      </c>
      <c r="F59" s="240">
        <v>0.155138</v>
      </c>
      <c r="G59" s="240">
        <v>0.53407700000000002</v>
      </c>
      <c r="H59" s="240">
        <v>0.577959</v>
      </c>
      <c r="I59" s="240">
        <v>8.9581199999999995E-4</v>
      </c>
      <c r="J59" s="240">
        <v>0.114508</v>
      </c>
      <c r="K59" s="240"/>
      <c r="L59" s="240">
        <v>3.2539699999999998E-2</v>
      </c>
      <c r="M59" s="240">
        <v>0.106903</v>
      </c>
      <c r="N59" s="240">
        <v>0.79509200000000002</v>
      </c>
      <c r="O59" s="240">
        <v>9.6026299999999992E-3</v>
      </c>
      <c r="P59" s="240">
        <v>0.22717000000000001</v>
      </c>
      <c r="Q59" s="240">
        <v>5.8355400000000002E-3</v>
      </c>
      <c r="R59" s="240">
        <v>5.9594900000000002E-4</v>
      </c>
      <c r="S59" s="240">
        <v>2.39201</v>
      </c>
      <c r="T59" s="240">
        <v>0.17257500000000001</v>
      </c>
      <c r="U59" s="240">
        <v>1.6503299999999999E-2</v>
      </c>
      <c r="V59" s="240">
        <v>3.6455099999999997E-2</v>
      </c>
      <c r="W59" s="240">
        <v>0.49777100000000002</v>
      </c>
      <c r="X59" s="240">
        <v>8.3275299999999997E-2</v>
      </c>
      <c r="Y59" s="240">
        <v>1.8971199999999999</v>
      </c>
      <c r="Z59" s="240">
        <v>0.19666800000000001</v>
      </c>
      <c r="AA59" s="240">
        <v>1.4156200000000001E-2</v>
      </c>
      <c r="AB59" s="240">
        <v>0.17128699999999999</v>
      </c>
      <c r="AC59" s="240">
        <v>0.20039599999999999</v>
      </c>
      <c r="AD59" s="240">
        <v>9.2148300000000002E-3</v>
      </c>
      <c r="AE59" s="240">
        <v>0.194518</v>
      </c>
      <c r="AF59" s="240">
        <v>0.53407700000000002</v>
      </c>
      <c r="AG59" s="240">
        <v>4.9957000000000001E-2</v>
      </c>
      <c r="AH59" s="240">
        <v>7.7222299999999994E-2</v>
      </c>
      <c r="AI59" s="240">
        <v>0.780945</v>
      </c>
      <c r="AJ59" s="240">
        <v>2.16838E-2</v>
      </c>
      <c r="AK59" s="240">
        <v>0.107824</v>
      </c>
      <c r="AL59" s="240">
        <v>0.19862299999999999</v>
      </c>
      <c r="AM59" s="240">
        <v>0.95162999999999998</v>
      </c>
      <c r="AN59" s="240">
        <v>0.72944200000000003</v>
      </c>
      <c r="AO59" s="240">
        <v>1.7596799999999999E-2</v>
      </c>
    </row>
    <row r="60" spans="2:41" ht="20.100000000000001" customHeight="1" x14ac:dyDescent="0.25">
      <c r="B60" s="239">
        <v>44663</v>
      </c>
      <c r="C60" s="240">
        <v>5.0953999999999999E-3</v>
      </c>
      <c r="D60" s="240">
        <v>0.54300400000000004</v>
      </c>
      <c r="E60" s="240">
        <v>6.34102E-2</v>
      </c>
      <c r="F60" s="240"/>
      <c r="G60" s="240">
        <v>0.53507099999999996</v>
      </c>
      <c r="H60" s="240">
        <v>0.57900600000000002</v>
      </c>
      <c r="I60" s="240">
        <v>8.9249299999999995E-4</v>
      </c>
      <c r="J60" s="240">
        <v>0.114703</v>
      </c>
      <c r="K60" s="240"/>
      <c r="L60" s="240">
        <v>3.2446500000000003E-2</v>
      </c>
      <c r="M60" s="240">
        <v>0.106673</v>
      </c>
      <c r="N60" s="240">
        <v>0.793431</v>
      </c>
      <c r="O60" s="240">
        <v>9.5980300000000005E-3</v>
      </c>
      <c r="P60" s="240">
        <v>0.22722600000000001</v>
      </c>
      <c r="Q60" s="240">
        <v>5.8195800000000004E-3</v>
      </c>
      <c r="R60" s="240">
        <v>5.9296399999999997E-4</v>
      </c>
      <c r="S60" s="240">
        <v>2.3955799999999998</v>
      </c>
      <c r="T60" s="240">
        <v>0.17258000000000001</v>
      </c>
      <c r="U60" s="240">
        <v>1.6686400000000001E-2</v>
      </c>
      <c r="V60" s="240">
        <v>3.6819900000000003E-2</v>
      </c>
      <c r="W60" s="240">
        <v>0.49822300000000003</v>
      </c>
      <c r="X60" s="240">
        <v>8.3172800000000005E-2</v>
      </c>
      <c r="Y60" s="240">
        <v>1.89995</v>
      </c>
      <c r="Z60" s="240">
        <v>0.197548</v>
      </c>
      <c r="AA60" s="240">
        <v>1.4071999999999999E-2</v>
      </c>
      <c r="AB60" s="240">
        <v>0.170184</v>
      </c>
      <c r="AC60" s="240">
        <v>0.20069600000000001</v>
      </c>
      <c r="AD60" s="240">
        <v>9.1743799999999993E-3</v>
      </c>
      <c r="AE60" s="240">
        <v>0.19480900000000001</v>
      </c>
      <c r="AF60" s="240">
        <v>0.53507099999999996</v>
      </c>
      <c r="AG60" s="240">
        <v>5.0072100000000001E-2</v>
      </c>
      <c r="AH60" s="240">
        <v>7.67341E-2</v>
      </c>
      <c r="AI60" s="240">
        <v>0.78328600000000004</v>
      </c>
      <c r="AJ60" s="240">
        <v>2.1690399999999999E-2</v>
      </c>
      <c r="AK60" s="240"/>
      <c r="AL60" s="240">
        <v>0.19892000000000001</v>
      </c>
      <c r="AM60" s="240">
        <v>0.95078700000000005</v>
      </c>
      <c r="AN60" s="240">
        <v>0.73053199999999996</v>
      </c>
      <c r="AO60" s="240">
        <v>1.76867E-2</v>
      </c>
    </row>
    <row r="61" spans="2:41" ht="20.100000000000001" customHeight="1" x14ac:dyDescent="0.25">
      <c r="B61" s="239">
        <v>44664</v>
      </c>
      <c r="C61" s="240">
        <v>5.1013100000000004E-3</v>
      </c>
      <c r="D61" s="240">
        <v>0.54505700000000001</v>
      </c>
      <c r="E61" s="240">
        <v>6.3642400000000002E-2</v>
      </c>
      <c r="F61" s="240">
        <v>0.15629100000000001</v>
      </c>
      <c r="G61" s="240">
        <v>0.53642400000000001</v>
      </c>
      <c r="H61" s="240">
        <v>0.58025099999999996</v>
      </c>
      <c r="I61" s="240">
        <v>9.0677399999999995E-4</v>
      </c>
      <c r="J61" s="240">
        <v>0.114923</v>
      </c>
      <c r="K61" s="240"/>
      <c r="L61" s="240">
        <v>3.23897E-2</v>
      </c>
      <c r="M61" s="240">
        <v>0.106478</v>
      </c>
      <c r="N61" s="240">
        <v>0.79194600000000004</v>
      </c>
      <c r="O61" s="240">
        <v>9.5969000000000002E-3</v>
      </c>
      <c r="P61" s="240">
        <v>0.228102</v>
      </c>
      <c r="Q61" s="240">
        <v>5.8242199999999997E-3</v>
      </c>
      <c r="R61" s="240">
        <v>5.9155899999999997E-4</v>
      </c>
      <c r="S61" s="240">
        <v>2.3976500000000001</v>
      </c>
      <c r="T61" s="240">
        <v>0.17308000000000001</v>
      </c>
      <c r="U61" s="240">
        <v>1.68091E-2</v>
      </c>
      <c r="V61" s="240">
        <v>3.6951699999999997E-2</v>
      </c>
      <c r="W61" s="240">
        <v>0.50365300000000002</v>
      </c>
      <c r="X61" s="240">
        <v>8.2758799999999993E-2</v>
      </c>
      <c r="Y61" s="240">
        <v>1.9025300000000001</v>
      </c>
      <c r="Z61" s="240">
        <v>0.19622400000000001</v>
      </c>
      <c r="AA61" s="240">
        <v>1.40205E-2</v>
      </c>
      <c r="AB61" s="240">
        <v>0.170629</v>
      </c>
      <c r="AC61" s="240">
        <v>0.20096800000000001</v>
      </c>
      <c r="AD61" s="240">
        <v>9.1615299999999993E-3</v>
      </c>
      <c r="AE61" s="240">
        <v>0.195073</v>
      </c>
      <c r="AF61" s="240">
        <v>0.53642400000000001</v>
      </c>
      <c r="AG61" s="240">
        <v>5.0462300000000002E-2</v>
      </c>
      <c r="AH61" s="240">
        <v>7.67317E-2</v>
      </c>
      <c r="AI61" s="240">
        <v>0.78354999999999997</v>
      </c>
      <c r="AJ61" s="240"/>
      <c r="AK61" s="240">
        <v>0.10835599999999999</v>
      </c>
      <c r="AL61" s="240">
        <v>0.199189</v>
      </c>
      <c r="AM61" s="240">
        <v>0.95123500000000005</v>
      </c>
      <c r="AN61" s="240">
        <v>0.73152200000000001</v>
      </c>
      <c r="AO61" s="240">
        <v>1.77352E-2</v>
      </c>
    </row>
    <row r="62" spans="2:41" ht="20.100000000000001" customHeight="1" x14ac:dyDescent="0.25">
      <c r="B62" s="239">
        <v>44665</v>
      </c>
      <c r="C62" s="240">
        <v>5.0996699999999997E-3</v>
      </c>
      <c r="D62" s="240">
        <v>0.54375499999999999</v>
      </c>
      <c r="E62" s="240">
        <v>6.3430700000000007E-2</v>
      </c>
      <c r="F62" s="240">
        <v>0.15462500000000001</v>
      </c>
      <c r="G62" s="240">
        <v>0.53890800000000005</v>
      </c>
      <c r="H62" s="240">
        <v>0.578596</v>
      </c>
      <c r="I62" s="240">
        <v>9.0594799999999995E-4</v>
      </c>
      <c r="J62" s="240">
        <v>0.11447499999999999</v>
      </c>
      <c r="K62" s="240"/>
      <c r="L62" s="240">
        <v>3.2474700000000002E-2</v>
      </c>
      <c r="M62" s="240"/>
      <c r="N62" s="240">
        <v>0.793103</v>
      </c>
      <c r="O62" s="240"/>
      <c r="P62" s="240">
        <v>0.227912</v>
      </c>
      <c r="Q62" s="240">
        <v>5.8187500000000001E-3</v>
      </c>
      <c r="R62" s="240">
        <v>5.9386599999999997E-4</v>
      </c>
      <c r="S62" s="240">
        <v>2.39202</v>
      </c>
      <c r="T62" s="240">
        <v>0.17242299999999999</v>
      </c>
      <c r="U62" s="240">
        <v>1.6851499999999998E-2</v>
      </c>
      <c r="V62" s="240"/>
      <c r="W62" s="240">
        <v>0.497166</v>
      </c>
      <c r="X62" s="240"/>
      <c r="Y62" s="240">
        <v>1.8962000000000001</v>
      </c>
      <c r="Z62" s="240"/>
      <c r="AA62" s="240"/>
      <c r="AB62" s="240">
        <v>0.17122399999999999</v>
      </c>
      <c r="AC62" s="240">
        <v>0.200299</v>
      </c>
      <c r="AD62" s="240">
        <v>8.96921E-3</v>
      </c>
      <c r="AE62" s="240">
        <v>0.19442400000000001</v>
      </c>
      <c r="AF62" s="240">
        <v>0.53890800000000005</v>
      </c>
      <c r="AG62" s="240">
        <v>4.9783099999999997E-2</v>
      </c>
      <c r="AH62" s="240">
        <v>7.7210299999999996E-2</v>
      </c>
      <c r="AI62" s="240">
        <v>0.77998299999999998</v>
      </c>
      <c r="AJ62" s="240"/>
      <c r="AK62" s="240">
        <v>0.10800999999999999</v>
      </c>
      <c r="AL62" s="240">
        <v>0.19852700000000001</v>
      </c>
      <c r="AM62" s="240">
        <v>0.95736699999999997</v>
      </c>
      <c r="AN62" s="240">
        <v>0.72908899999999999</v>
      </c>
      <c r="AO62" s="240"/>
    </row>
    <row r="63" spans="2:41" ht="20.100000000000001" customHeight="1" x14ac:dyDescent="0.25">
      <c r="B63" s="239">
        <v>44666</v>
      </c>
      <c r="C63" s="240">
        <v>5.1002699999999996E-3</v>
      </c>
      <c r="D63" s="240"/>
      <c r="E63" s="240"/>
      <c r="F63" s="240"/>
      <c r="G63" s="240"/>
      <c r="H63" s="240"/>
      <c r="I63" s="240"/>
      <c r="J63" s="240">
        <v>0.114841</v>
      </c>
      <c r="K63" s="240"/>
      <c r="L63" s="240"/>
      <c r="M63" s="240"/>
      <c r="N63" s="240"/>
      <c r="O63" s="240"/>
      <c r="P63" s="240"/>
      <c r="Q63" s="240">
        <v>5.7899500000000003E-3</v>
      </c>
      <c r="R63" s="240">
        <v>5.9781899999999998E-4</v>
      </c>
      <c r="S63" s="240"/>
      <c r="T63" s="240">
        <v>0.17283000000000001</v>
      </c>
      <c r="U63" s="240">
        <v>1.6970900000000001E-2</v>
      </c>
      <c r="V63" s="240"/>
      <c r="W63" s="240"/>
      <c r="X63" s="240"/>
      <c r="Y63" s="240"/>
      <c r="Z63" s="240"/>
      <c r="AA63" s="240"/>
      <c r="AB63" s="240"/>
      <c r="AC63" s="240"/>
      <c r="AD63" s="240">
        <v>9.1431299999999993E-3</v>
      </c>
      <c r="AE63" s="240"/>
      <c r="AF63" s="240"/>
      <c r="AG63" s="240"/>
      <c r="AH63" s="240"/>
      <c r="AI63" s="240"/>
      <c r="AJ63" s="240"/>
      <c r="AK63" s="240"/>
      <c r="AL63" s="240"/>
      <c r="AM63" s="240"/>
      <c r="AN63" s="240">
        <v>0.73185</v>
      </c>
      <c r="AO63" s="240"/>
    </row>
    <row r="64" spans="2:41" ht="20.100000000000001" customHeight="1" x14ac:dyDescent="0.25">
      <c r="B64" s="239">
        <v>44669</v>
      </c>
      <c r="C64" s="240">
        <v>5.0973399999999997E-3</v>
      </c>
      <c r="D64" s="240"/>
      <c r="E64" s="240"/>
      <c r="F64" s="240">
        <v>0.15665299999999999</v>
      </c>
      <c r="G64" s="240">
        <v>0.53861599999999998</v>
      </c>
      <c r="H64" s="240">
        <v>0.58027700000000004</v>
      </c>
      <c r="I64" s="240">
        <v>8.9869500000000003E-4</v>
      </c>
      <c r="J64" s="240">
        <v>0.11490300000000001</v>
      </c>
      <c r="K64" s="240"/>
      <c r="L64" s="240"/>
      <c r="M64" s="240"/>
      <c r="N64" s="240"/>
      <c r="O64" s="240">
        <v>9.5869900000000001E-3</v>
      </c>
      <c r="P64" s="240"/>
      <c r="Q64" s="240">
        <v>5.7816999999999999E-3</v>
      </c>
      <c r="R64" s="240">
        <v>5.9523099999999999E-4</v>
      </c>
      <c r="S64" s="240">
        <v>2.3986700000000001</v>
      </c>
      <c r="T64" s="240">
        <v>0.17235</v>
      </c>
      <c r="U64" s="240">
        <v>1.7006500000000001E-2</v>
      </c>
      <c r="V64" s="240">
        <v>3.6724100000000003E-2</v>
      </c>
      <c r="W64" s="240"/>
      <c r="X64" s="240"/>
      <c r="Y64" s="240">
        <v>1.90428</v>
      </c>
      <c r="Z64" s="240">
        <v>0.196299</v>
      </c>
      <c r="AA64" s="240">
        <v>1.40874E-2</v>
      </c>
      <c r="AB64" s="240"/>
      <c r="AC64" s="240">
        <v>0.201152</v>
      </c>
      <c r="AD64" s="240">
        <v>9.21545E-3</v>
      </c>
      <c r="AE64" s="240">
        <v>0.19525200000000001</v>
      </c>
      <c r="AF64" s="240">
        <v>0.53861599999999998</v>
      </c>
      <c r="AG64" s="240"/>
      <c r="AH64" s="240"/>
      <c r="AI64" s="240"/>
      <c r="AJ64" s="240">
        <v>2.1750700000000001E-2</v>
      </c>
      <c r="AK64" s="240"/>
      <c r="AL64" s="240">
        <v>0.19937199999999999</v>
      </c>
      <c r="AM64" s="240"/>
      <c r="AN64" s="240">
        <v>0.73219400000000001</v>
      </c>
      <c r="AO64" s="240"/>
    </row>
    <row r="65" spans="2:41" ht="20.100000000000001" customHeight="1" x14ac:dyDescent="0.25">
      <c r="B65" s="239">
        <v>44670</v>
      </c>
      <c r="C65" s="240">
        <v>5.1065599999999996E-3</v>
      </c>
      <c r="D65" s="240">
        <v>0.54075300000000004</v>
      </c>
      <c r="E65" s="240">
        <v>6.3294400000000001E-2</v>
      </c>
      <c r="F65" s="240">
        <v>0.157191</v>
      </c>
      <c r="G65" s="240"/>
      <c r="H65" s="240">
        <v>0.58097500000000002</v>
      </c>
      <c r="I65" s="240">
        <v>8.9693399999999995E-4</v>
      </c>
      <c r="J65" s="240">
        <v>0.115009</v>
      </c>
      <c r="K65" s="240"/>
      <c r="L65" s="240">
        <v>3.2433700000000003E-2</v>
      </c>
      <c r="M65" s="240">
        <v>0.10650800000000001</v>
      </c>
      <c r="N65" s="240">
        <v>0.79231700000000005</v>
      </c>
      <c r="O65" s="240">
        <v>9.6149200000000008E-3</v>
      </c>
      <c r="P65" s="240">
        <v>0.22664500000000001</v>
      </c>
      <c r="Q65" s="240">
        <v>5.7595600000000004E-3</v>
      </c>
      <c r="R65" s="240">
        <v>5.9492499999999995E-4</v>
      </c>
      <c r="S65" s="240">
        <v>2.4003399999999999</v>
      </c>
      <c r="T65" s="240"/>
      <c r="U65" s="240">
        <v>1.70043E-2</v>
      </c>
      <c r="V65" s="240">
        <v>3.6589400000000001E-2</v>
      </c>
      <c r="W65" s="240">
        <v>0.49374000000000001</v>
      </c>
      <c r="X65" s="240">
        <v>8.3201700000000003E-2</v>
      </c>
      <c r="Y65" s="240"/>
      <c r="Z65" s="240">
        <v>0.19689200000000001</v>
      </c>
      <c r="AA65" s="240">
        <v>1.40419E-2</v>
      </c>
      <c r="AB65" s="240">
        <v>0.171013</v>
      </c>
      <c r="AC65" s="240">
        <v>0.20149</v>
      </c>
      <c r="AD65" s="240">
        <v>9.2804600000000008E-3</v>
      </c>
      <c r="AE65" s="240">
        <v>0.195579</v>
      </c>
      <c r="AF65" s="240">
        <v>0.53762100000000002</v>
      </c>
      <c r="AG65" s="240">
        <v>4.9381599999999998E-2</v>
      </c>
      <c r="AH65" s="240">
        <v>7.6581700000000003E-2</v>
      </c>
      <c r="AI65" s="240">
        <v>0.773123</v>
      </c>
      <c r="AJ65" s="240">
        <v>2.17504E-2</v>
      </c>
      <c r="AK65" s="240">
        <v>0.108546</v>
      </c>
      <c r="AL65" s="240">
        <v>0.199707</v>
      </c>
      <c r="AM65" s="240">
        <v>0.95546699999999996</v>
      </c>
      <c r="AN65" s="240">
        <v>0.73342300000000005</v>
      </c>
      <c r="AO65" s="240">
        <v>1.78327E-2</v>
      </c>
    </row>
    <row r="66" spans="2:41" ht="20.100000000000001" customHeight="1" x14ac:dyDescent="0.25">
      <c r="B66" s="239">
        <v>44671</v>
      </c>
      <c r="C66" s="240"/>
      <c r="D66" s="240">
        <v>0.54374100000000003</v>
      </c>
      <c r="E66" s="240">
        <v>6.2604099999999996E-2</v>
      </c>
      <c r="F66" s="240">
        <v>0.157835</v>
      </c>
      <c r="G66" s="240">
        <v>0.53637999999999997</v>
      </c>
      <c r="H66" s="240">
        <v>0.58567599999999997</v>
      </c>
      <c r="I66" s="240">
        <v>8.9492800000000002E-4</v>
      </c>
      <c r="J66" s="240">
        <v>0.114117</v>
      </c>
      <c r="K66" s="240"/>
      <c r="L66" s="240">
        <v>3.2476400000000002E-2</v>
      </c>
      <c r="M66" s="240">
        <v>0.106576</v>
      </c>
      <c r="N66" s="240">
        <v>0.79298599999999997</v>
      </c>
      <c r="O66" s="240">
        <v>9.5816300000000007E-3</v>
      </c>
      <c r="P66" s="240">
        <v>0.22634099999999999</v>
      </c>
      <c r="Q66" s="240">
        <v>5.6585200000000002E-3</v>
      </c>
      <c r="R66" s="240">
        <v>5.9293200000000001E-4</v>
      </c>
      <c r="S66" s="240">
        <v>2.3963700000000001</v>
      </c>
      <c r="T66" s="240">
        <v>0.17163900000000001</v>
      </c>
      <c r="U66" s="240">
        <v>1.69505E-2</v>
      </c>
      <c r="V66" s="240">
        <v>3.6540599999999999E-2</v>
      </c>
      <c r="W66" s="240">
        <v>0.49512200000000001</v>
      </c>
      <c r="X66" s="240">
        <v>8.3085099999999995E-2</v>
      </c>
      <c r="Y66" s="240">
        <v>1.90432</v>
      </c>
      <c r="Z66" s="240">
        <v>0.19778799999999999</v>
      </c>
      <c r="AA66" s="240">
        <v>1.3978600000000001E-2</v>
      </c>
      <c r="AB66" s="240">
        <v>0.17144599999999999</v>
      </c>
      <c r="AC66" s="240">
        <v>0.201157</v>
      </c>
      <c r="AD66" s="240">
        <v>9.4992700000000006E-3</v>
      </c>
      <c r="AE66" s="240">
        <v>0.19525700000000001</v>
      </c>
      <c r="AF66" s="240">
        <v>0.53637999999999997</v>
      </c>
      <c r="AG66" s="240">
        <v>4.8671399999999997E-2</v>
      </c>
      <c r="AH66" s="240">
        <v>7.7131000000000005E-2</v>
      </c>
      <c r="AI66" s="240">
        <v>0.77282399999999996</v>
      </c>
      <c r="AJ66" s="240">
        <v>2.16528E-2</v>
      </c>
      <c r="AK66" s="240">
        <v>0.10849499999999999</v>
      </c>
      <c r="AL66" s="240">
        <v>0.199377</v>
      </c>
      <c r="AM66" s="240">
        <v>0.95615899999999998</v>
      </c>
      <c r="AN66" s="240">
        <v>0.73221199999999997</v>
      </c>
      <c r="AO66" s="240">
        <v>1.7948100000000002E-2</v>
      </c>
    </row>
    <row r="67" spans="2:41" ht="20.100000000000001" customHeight="1" x14ac:dyDescent="0.25">
      <c r="B67" s="239">
        <v>44672</v>
      </c>
      <c r="C67" s="240">
        <v>5.1130300000000002E-3</v>
      </c>
      <c r="D67" s="240">
        <v>0.54476100000000005</v>
      </c>
      <c r="E67" s="240">
        <v>6.2496700000000002E-2</v>
      </c>
      <c r="F67" s="240"/>
      <c r="G67" s="240">
        <v>0.53581199999999995</v>
      </c>
      <c r="H67" s="240">
        <v>0.58409500000000003</v>
      </c>
      <c r="I67" s="240">
        <v>8.9650999999999999E-4</v>
      </c>
      <c r="J67" s="240">
        <v>0.113521</v>
      </c>
      <c r="K67" s="240"/>
      <c r="L67" s="240">
        <v>3.2678899999999997E-2</v>
      </c>
      <c r="M67" s="240">
        <v>0.107082</v>
      </c>
      <c r="N67" s="240">
        <v>0.79672399999999999</v>
      </c>
      <c r="O67" s="240">
        <v>9.6026900000000005E-3</v>
      </c>
      <c r="P67" s="240">
        <v>0.22748299999999999</v>
      </c>
      <c r="Q67" s="240">
        <v>5.7048000000000003E-3</v>
      </c>
      <c r="R67" s="240">
        <v>5.9155399999999999E-4</v>
      </c>
      <c r="S67" s="240">
        <v>2.3974199999999999</v>
      </c>
      <c r="T67" s="240">
        <v>0.170705</v>
      </c>
      <c r="U67" s="240">
        <v>1.6931600000000002E-2</v>
      </c>
      <c r="V67" s="240">
        <v>3.6263900000000002E-2</v>
      </c>
      <c r="W67" s="240">
        <v>0.49616900000000003</v>
      </c>
      <c r="X67" s="240">
        <v>8.3175600000000002E-2</v>
      </c>
      <c r="Y67" s="240">
        <v>1.9032800000000001</v>
      </c>
      <c r="Z67" s="240">
        <v>0.19656499999999999</v>
      </c>
      <c r="AA67" s="240">
        <v>1.39518E-2</v>
      </c>
      <c r="AB67" s="240">
        <v>0.17180300000000001</v>
      </c>
      <c r="AC67" s="240">
        <v>0.201047</v>
      </c>
      <c r="AD67" s="240">
        <v>9.7576199999999998E-3</v>
      </c>
      <c r="AE67" s="240">
        <v>0.19514999999999999</v>
      </c>
      <c r="AF67" s="240">
        <v>0.53581199999999995</v>
      </c>
      <c r="AG67" s="240">
        <v>4.8040899999999997E-2</v>
      </c>
      <c r="AH67" s="240">
        <v>7.7909500000000007E-2</v>
      </c>
      <c r="AI67" s="240">
        <v>0.77191299999999996</v>
      </c>
      <c r="AJ67" s="240">
        <v>2.16352E-2</v>
      </c>
      <c r="AK67" s="240">
        <v>0.108183</v>
      </c>
      <c r="AL67" s="240">
        <v>0.199268</v>
      </c>
      <c r="AM67" s="240">
        <v>0.95614900000000003</v>
      </c>
      <c r="AN67" s="240">
        <v>0.73181200000000002</v>
      </c>
      <c r="AO67" s="240">
        <v>1.8237900000000001E-2</v>
      </c>
    </row>
    <row r="68" spans="2:41" ht="20.100000000000001" customHeight="1" x14ac:dyDescent="0.25">
      <c r="B68" s="239">
        <v>44673</v>
      </c>
      <c r="C68" s="240">
        <v>5.1164799999999996E-3</v>
      </c>
      <c r="D68" s="240">
        <v>0.53930400000000001</v>
      </c>
      <c r="E68" s="240">
        <v>6.1907900000000002E-2</v>
      </c>
      <c r="F68" s="240">
        <v>0.15537799999999999</v>
      </c>
      <c r="G68" s="240">
        <v>0.53895899999999997</v>
      </c>
      <c r="H68" s="240">
        <v>0.57884400000000003</v>
      </c>
      <c r="I68" s="240">
        <v>8.9900099999999997E-4</v>
      </c>
      <c r="J68" s="240">
        <v>0.113576</v>
      </c>
      <c r="K68" s="240"/>
      <c r="L68" s="240">
        <v>3.2699499999999999E-2</v>
      </c>
      <c r="M68" s="240">
        <v>0.106895</v>
      </c>
      <c r="N68" s="240">
        <v>0.79531799999999997</v>
      </c>
      <c r="O68" s="240">
        <v>9.6327600000000006E-3</v>
      </c>
      <c r="P68" s="240"/>
      <c r="Q68" s="240">
        <v>5.7168799999999997E-3</v>
      </c>
      <c r="R68" s="240">
        <v>5.9466800000000002E-4</v>
      </c>
      <c r="S68" s="240"/>
      <c r="T68" s="240">
        <v>0.17069000000000001</v>
      </c>
      <c r="U68" s="240">
        <v>1.7025800000000001E-2</v>
      </c>
      <c r="V68" s="240">
        <v>3.6186500000000003E-2</v>
      </c>
      <c r="W68" s="240">
        <v>0.49379299999999998</v>
      </c>
      <c r="X68" s="240">
        <v>8.2626099999999994E-2</v>
      </c>
      <c r="Y68" s="240"/>
      <c r="Z68" s="240">
        <v>0.19564899999999999</v>
      </c>
      <c r="AA68" s="240">
        <v>1.40328E-2</v>
      </c>
      <c r="AB68" s="240">
        <v>0.17124700000000001</v>
      </c>
      <c r="AC68" s="240"/>
      <c r="AD68" s="240">
        <v>1.00027E-2</v>
      </c>
      <c r="AE68" s="240"/>
      <c r="AF68" s="240">
        <v>0.53895899999999997</v>
      </c>
      <c r="AG68" s="240">
        <v>4.7253000000000003E-2</v>
      </c>
      <c r="AH68" s="240">
        <v>7.7100699999999994E-2</v>
      </c>
      <c r="AI68" s="240">
        <v>0.76989300000000005</v>
      </c>
      <c r="AJ68" s="240">
        <v>2.1676600000000001E-2</v>
      </c>
      <c r="AK68" s="240">
        <v>0.108503</v>
      </c>
      <c r="AL68" s="240"/>
      <c r="AM68" s="240">
        <v>0.94909500000000002</v>
      </c>
      <c r="AN68" s="240">
        <v>0.73524800000000001</v>
      </c>
      <c r="AO68" s="240">
        <v>1.8358699999999999E-2</v>
      </c>
    </row>
    <row r="69" spans="2:41" ht="20.100000000000001" customHeight="1" x14ac:dyDescent="0.25">
      <c r="B69" s="239">
        <v>44676</v>
      </c>
      <c r="C69" s="240">
        <v>5.1255800000000002E-3</v>
      </c>
      <c r="D69" s="240"/>
      <c r="E69" s="240">
        <v>6.1697700000000001E-2</v>
      </c>
      <c r="F69" s="240">
        <v>0.15137600000000001</v>
      </c>
      <c r="G69" s="240">
        <v>0.53773000000000004</v>
      </c>
      <c r="H69" s="240">
        <v>0.57916199999999995</v>
      </c>
      <c r="I69" s="240">
        <v>8.8548700000000001E-4</v>
      </c>
      <c r="J69" s="240">
        <v>0.11279599999999999</v>
      </c>
      <c r="K69" s="240"/>
      <c r="L69" s="240">
        <v>3.2514599999999998E-2</v>
      </c>
      <c r="M69" s="240">
        <v>0.106735</v>
      </c>
      <c r="N69" s="240">
        <v>0.79401699999999997</v>
      </c>
      <c r="O69" s="240">
        <v>9.6289800000000005E-3</v>
      </c>
      <c r="P69" s="240">
        <v>0.22452</v>
      </c>
      <c r="Q69" s="240">
        <v>5.7376500000000004E-3</v>
      </c>
      <c r="R69" s="240">
        <v>5.9506700000000001E-4</v>
      </c>
      <c r="S69" s="240">
        <v>2.4166599999999998</v>
      </c>
      <c r="T69" s="240">
        <v>0.169959</v>
      </c>
      <c r="U69" s="240">
        <v>1.7152199999999999E-2</v>
      </c>
      <c r="V69" s="240"/>
      <c r="W69" s="240"/>
      <c r="X69" s="240">
        <v>8.1842100000000001E-2</v>
      </c>
      <c r="Y69" s="240">
        <v>1.9217</v>
      </c>
      <c r="Z69" s="240">
        <v>0.19408900000000001</v>
      </c>
      <c r="AA69" s="240">
        <v>1.4118E-2</v>
      </c>
      <c r="AB69" s="240">
        <v>0.17108799999999999</v>
      </c>
      <c r="AC69" s="240">
        <v>0.20299300000000001</v>
      </c>
      <c r="AD69" s="240">
        <v>1.0071999999999999E-2</v>
      </c>
      <c r="AE69" s="240">
        <v>0.19703899999999999</v>
      </c>
      <c r="AF69" s="240">
        <v>0.53773000000000004</v>
      </c>
      <c r="AG69" s="240">
        <v>4.7230300000000003E-2</v>
      </c>
      <c r="AH69" s="240">
        <v>7.6956999999999998E-2</v>
      </c>
      <c r="AI69" s="240">
        <v>0.77076599999999995</v>
      </c>
      <c r="AJ69" s="240">
        <v>2.17316E-2</v>
      </c>
      <c r="AK69" s="240">
        <v>0.10925700000000001</v>
      </c>
      <c r="AL69" s="240">
        <v>0.20119699999999999</v>
      </c>
      <c r="AM69" s="240">
        <v>0.93917200000000001</v>
      </c>
      <c r="AN69" s="240">
        <v>0.73889499999999997</v>
      </c>
      <c r="AO69" s="240">
        <v>1.8154199999999999E-2</v>
      </c>
    </row>
    <row r="70" spans="2:41" ht="20.100000000000001" customHeight="1" x14ac:dyDescent="0.25">
      <c r="B70" s="239">
        <v>44677</v>
      </c>
      <c r="C70" s="240">
        <v>5.1239500000000004E-3</v>
      </c>
      <c r="D70" s="240">
        <v>0.533497</v>
      </c>
      <c r="E70" s="240">
        <v>6.1625600000000003E-2</v>
      </c>
      <c r="F70" s="240">
        <v>0.14879500000000001</v>
      </c>
      <c r="G70" s="240">
        <v>0.53872600000000004</v>
      </c>
      <c r="H70" s="240">
        <v>0.57741299999999995</v>
      </c>
      <c r="I70" s="240">
        <v>8.6844400000000001E-4</v>
      </c>
      <c r="J70" s="240">
        <v>0.112738</v>
      </c>
      <c r="K70" s="240"/>
      <c r="L70" s="240">
        <v>3.2289600000000002E-2</v>
      </c>
      <c r="M70" s="240">
        <v>0.10602</v>
      </c>
      <c r="N70" s="240">
        <v>0.78871899999999995</v>
      </c>
      <c r="O70" s="240">
        <v>9.6513099999999998E-3</v>
      </c>
      <c r="P70" s="240">
        <v>0.22445799999999999</v>
      </c>
      <c r="Q70" s="240">
        <v>5.79088E-3</v>
      </c>
      <c r="R70" s="240">
        <v>5.9250700000000004E-4</v>
      </c>
      <c r="S70" s="240">
        <v>2.4167299999999998</v>
      </c>
      <c r="T70" s="240">
        <v>0.16994400000000001</v>
      </c>
      <c r="U70" s="240">
        <v>1.71819E-2</v>
      </c>
      <c r="V70" s="240">
        <v>3.6299699999999997E-2</v>
      </c>
      <c r="W70" s="240">
        <v>0.48916199999999999</v>
      </c>
      <c r="X70" s="240">
        <v>8.0528799999999998E-2</v>
      </c>
      <c r="Y70" s="240">
        <v>1.9217599999999999</v>
      </c>
      <c r="Z70" s="240">
        <v>0.19389000000000001</v>
      </c>
      <c r="AA70" s="240">
        <v>1.4093899999999999E-2</v>
      </c>
      <c r="AB70" s="240">
        <v>0.169987</v>
      </c>
      <c r="AC70" s="240">
        <v>0.20299900000000001</v>
      </c>
      <c r="AD70" s="240">
        <v>1.01627E-2</v>
      </c>
      <c r="AE70" s="240">
        <v>0.197044</v>
      </c>
      <c r="AF70" s="240">
        <v>0.53872600000000004</v>
      </c>
      <c r="AG70" s="240">
        <v>4.7062199999999998E-2</v>
      </c>
      <c r="AH70" s="240">
        <v>7.5804899999999995E-2</v>
      </c>
      <c r="AI70" s="240">
        <v>0.77135100000000001</v>
      </c>
      <c r="AJ70" s="240">
        <v>2.1641199999999999E-2</v>
      </c>
      <c r="AK70" s="240">
        <v>0.108969</v>
      </c>
      <c r="AL70" s="240">
        <v>0.20120199999999999</v>
      </c>
      <c r="AM70" s="240">
        <v>0.93953200000000003</v>
      </c>
      <c r="AN70" s="240">
        <v>0.73891600000000002</v>
      </c>
      <c r="AO70" s="240">
        <v>1.8062000000000002E-2</v>
      </c>
    </row>
    <row r="71" spans="2:41" ht="20.100000000000001" customHeight="1" x14ac:dyDescent="0.25">
      <c r="B71" s="239">
        <v>44678</v>
      </c>
      <c r="C71" s="240"/>
      <c r="D71" s="240">
        <v>0.53230200000000005</v>
      </c>
      <c r="E71" s="240">
        <v>6.1467899999999999E-2</v>
      </c>
      <c r="F71" s="240">
        <v>0.147818</v>
      </c>
      <c r="G71" s="240">
        <v>0.53846799999999995</v>
      </c>
      <c r="H71" s="240">
        <v>0.57801000000000002</v>
      </c>
      <c r="I71" s="240">
        <v>8.7482E-4</v>
      </c>
      <c r="J71" s="240">
        <v>0.11305800000000001</v>
      </c>
      <c r="K71" s="240"/>
      <c r="L71" s="240">
        <v>3.1968200000000002E-2</v>
      </c>
      <c r="M71" s="240">
        <v>0.10545599999999999</v>
      </c>
      <c r="N71" s="240">
        <v>0.78469900000000004</v>
      </c>
      <c r="O71" s="240">
        <v>9.6745500000000005E-3</v>
      </c>
      <c r="P71" s="240">
        <v>0.222999</v>
      </c>
      <c r="Q71" s="240">
        <v>5.8099900000000001E-3</v>
      </c>
      <c r="R71" s="240">
        <v>5.93985E-4</v>
      </c>
      <c r="S71" s="240">
        <v>2.42232</v>
      </c>
      <c r="T71" s="240">
        <v>0.17019899999999999</v>
      </c>
      <c r="U71" s="240">
        <v>1.7213699999999998E-2</v>
      </c>
      <c r="V71" s="240">
        <v>3.6221099999999999E-2</v>
      </c>
      <c r="W71" s="240">
        <v>0.48722100000000002</v>
      </c>
      <c r="X71" s="240">
        <v>8.02041E-2</v>
      </c>
      <c r="Y71" s="240">
        <v>1.9283999999999999</v>
      </c>
      <c r="Z71" s="240">
        <v>0.19389899999999999</v>
      </c>
      <c r="AA71" s="240">
        <v>1.4189500000000001E-2</v>
      </c>
      <c r="AB71" s="240">
        <v>0.166799</v>
      </c>
      <c r="AC71" s="240">
        <v>0.20370099999999999</v>
      </c>
      <c r="AD71" s="240">
        <v>1.01744E-2</v>
      </c>
      <c r="AE71" s="240"/>
      <c r="AF71" s="240">
        <v>0.53846799999999995</v>
      </c>
      <c r="AG71" s="240"/>
      <c r="AH71" s="240">
        <v>7.5156500000000001E-2</v>
      </c>
      <c r="AI71" s="240">
        <v>0.76884200000000003</v>
      </c>
      <c r="AJ71" s="240">
        <v>2.1579500000000001E-2</v>
      </c>
      <c r="AK71" s="240">
        <v>0.109599</v>
      </c>
      <c r="AL71" s="240">
        <v>0.20189799999999999</v>
      </c>
      <c r="AM71" s="240">
        <v>0.93328999999999995</v>
      </c>
      <c r="AN71" s="240">
        <v>0.74147099999999999</v>
      </c>
      <c r="AO71" s="240">
        <v>1.7890900000000001E-2</v>
      </c>
    </row>
    <row r="72" spans="2:41" ht="20.100000000000001" customHeight="1" x14ac:dyDescent="0.25">
      <c r="B72" s="239">
        <v>44679</v>
      </c>
      <c r="C72" s="240">
        <v>5.1626099999999998E-3</v>
      </c>
      <c r="D72" s="240">
        <v>0.52957699999999996</v>
      </c>
      <c r="E72" s="240">
        <v>6.1495399999999999E-2</v>
      </c>
      <c r="F72" s="240">
        <v>0.148951</v>
      </c>
      <c r="G72" s="240">
        <v>0.53900300000000001</v>
      </c>
      <c r="H72" s="240">
        <v>0.581731</v>
      </c>
      <c r="I72" s="240">
        <v>8.8065599999999995E-4</v>
      </c>
      <c r="J72" s="240">
        <v>0.112956</v>
      </c>
      <c r="K72" s="240"/>
      <c r="L72" s="240">
        <v>3.1902800000000002E-2</v>
      </c>
      <c r="M72" s="240">
        <v>0.105144</v>
      </c>
      <c r="N72" s="240">
        <v>0.78249899999999994</v>
      </c>
      <c r="O72" s="240">
        <v>9.7407399999999995E-3</v>
      </c>
      <c r="P72" s="240">
        <v>0.22478999999999999</v>
      </c>
      <c r="Q72" s="240">
        <v>5.7452099999999997E-3</v>
      </c>
      <c r="R72" s="240">
        <v>5.9084999999999997E-4</v>
      </c>
      <c r="S72" s="240">
        <v>2.4337300000000002</v>
      </c>
      <c r="T72" s="240">
        <v>0.17111199999999999</v>
      </c>
      <c r="U72" s="240">
        <v>1.7293300000000001E-2</v>
      </c>
      <c r="V72" s="240">
        <v>3.6286400000000003E-2</v>
      </c>
      <c r="W72" s="240">
        <v>0.48741000000000001</v>
      </c>
      <c r="X72" s="240">
        <v>7.9048300000000002E-2</v>
      </c>
      <c r="Y72" s="240">
        <v>1.9409700000000001</v>
      </c>
      <c r="Z72" s="240">
        <v>0.194047</v>
      </c>
      <c r="AA72" s="240">
        <v>1.4280299999999999E-2</v>
      </c>
      <c r="AB72" s="240">
        <v>0.16728399999999999</v>
      </c>
      <c r="AC72" s="240">
        <v>0.20502799999999999</v>
      </c>
      <c r="AD72" s="240">
        <v>1.0323000000000001E-2</v>
      </c>
      <c r="AE72" s="240"/>
      <c r="AF72" s="240">
        <v>0.53900300000000001</v>
      </c>
      <c r="AG72" s="240">
        <v>4.67418E-2</v>
      </c>
      <c r="AH72" s="240">
        <v>7.6169700000000007E-2</v>
      </c>
      <c r="AI72" s="240">
        <v>0.76713100000000001</v>
      </c>
      <c r="AJ72" s="240">
        <v>2.16709E-2</v>
      </c>
      <c r="AK72" s="240">
        <v>0.110495</v>
      </c>
      <c r="AL72" s="240">
        <v>0.20321400000000001</v>
      </c>
      <c r="AM72" s="240">
        <v>0.93034099999999997</v>
      </c>
      <c r="AN72" s="240">
        <v>0.74630300000000005</v>
      </c>
      <c r="AO72" s="240">
        <v>1.8055000000000002E-2</v>
      </c>
    </row>
    <row r="73" spans="2:41" ht="20.100000000000001" customHeight="1" x14ac:dyDescent="0.25">
      <c r="B73" s="239">
        <v>44680</v>
      </c>
      <c r="C73" s="240">
        <v>5.1257300000000002E-3</v>
      </c>
      <c r="D73" s="240">
        <v>0.531725</v>
      </c>
      <c r="E73" s="240">
        <v>6.1370099999999997E-2</v>
      </c>
      <c r="F73" s="240">
        <v>0.15124099999999999</v>
      </c>
      <c r="G73" s="240">
        <v>0.53717499999999996</v>
      </c>
      <c r="H73" s="240">
        <v>0.58152000000000004</v>
      </c>
      <c r="I73" s="240">
        <v>8.6843E-4</v>
      </c>
      <c r="J73" s="240">
        <v>0.112938</v>
      </c>
      <c r="K73" s="240">
        <v>1.8668100000000001E-4</v>
      </c>
      <c r="L73" s="240">
        <v>3.1865999999999998E-2</v>
      </c>
      <c r="M73" s="240">
        <v>0.105362</v>
      </c>
      <c r="N73" s="240">
        <v>0.78405000000000002</v>
      </c>
      <c r="O73" s="240">
        <v>9.7335700000000004E-3</v>
      </c>
      <c r="P73" s="240">
        <v>0.22426299999999999</v>
      </c>
      <c r="Q73" s="240">
        <v>5.7265600000000003E-3</v>
      </c>
      <c r="R73" s="240">
        <v>5.8600899999999997E-4</v>
      </c>
      <c r="S73" s="240">
        <v>2.4258299999999999</v>
      </c>
      <c r="T73" s="240">
        <v>0.170654</v>
      </c>
      <c r="U73" s="240">
        <v>1.7219600000000002E-2</v>
      </c>
      <c r="V73" s="240">
        <v>3.6513400000000001E-2</v>
      </c>
      <c r="W73" s="240">
        <v>0.48381999999999997</v>
      </c>
      <c r="X73" s="240">
        <v>8.0395099999999997E-2</v>
      </c>
      <c r="Y73" s="240">
        <v>1.9346699999999999</v>
      </c>
      <c r="Z73" s="240">
        <v>0.19422500000000001</v>
      </c>
      <c r="AA73" s="240">
        <v>1.4262E-2</v>
      </c>
      <c r="AB73" s="240">
        <v>0.16878699999999999</v>
      </c>
      <c r="AC73" s="240">
        <v>0.20436299999999999</v>
      </c>
      <c r="AD73" s="240">
        <v>1.0473700000000001E-2</v>
      </c>
      <c r="AE73" s="240">
        <v>0.19836799999999999</v>
      </c>
      <c r="AF73" s="240">
        <v>0.53717499999999996</v>
      </c>
      <c r="AG73" s="240">
        <v>4.6993899999999998E-2</v>
      </c>
      <c r="AH73" s="240">
        <v>7.6165700000000003E-2</v>
      </c>
      <c r="AI73" s="240">
        <v>0.76645200000000002</v>
      </c>
      <c r="AJ73" s="240">
        <v>2.1663499999999999E-2</v>
      </c>
      <c r="AK73" s="240">
        <v>0.11007599999999999</v>
      </c>
      <c r="AL73" s="240">
        <v>0.20255400000000001</v>
      </c>
      <c r="AM73" s="240">
        <v>0.93501999999999996</v>
      </c>
      <c r="AN73" s="240">
        <v>0.74387999999999999</v>
      </c>
      <c r="AO73" s="240">
        <v>1.8220299999999998E-2</v>
      </c>
    </row>
    <row r="74" spans="2:41" ht="20.100000000000001" customHeight="1" x14ac:dyDescent="0.25">
      <c r="B74" s="239">
        <v>44683</v>
      </c>
      <c r="C74" s="240"/>
      <c r="D74" s="240">
        <v>0.524926</v>
      </c>
      <c r="E74" s="240"/>
      <c r="F74" s="240">
        <v>0.14829200000000001</v>
      </c>
      <c r="G74" s="240"/>
      <c r="H74" s="240"/>
      <c r="I74" s="240">
        <v>8.7603799999999999E-4</v>
      </c>
      <c r="J74" s="240"/>
      <c r="K74" s="240"/>
      <c r="L74" s="240">
        <v>3.17927E-2</v>
      </c>
      <c r="M74" s="240">
        <v>0.105439</v>
      </c>
      <c r="N74" s="240">
        <v>0.78437100000000004</v>
      </c>
      <c r="O74" s="240">
        <v>9.7510300000000008E-3</v>
      </c>
      <c r="P74" s="240">
        <v>0.22234999999999999</v>
      </c>
      <c r="Q74" s="240">
        <v>5.7301100000000001E-3</v>
      </c>
      <c r="R74" s="240">
        <v>5.8899600000000005E-4</v>
      </c>
      <c r="S74" s="240"/>
      <c r="T74" s="240"/>
      <c r="U74" s="240">
        <v>1.7237300000000001E-2</v>
      </c>
      <c r="V74" s="240"/>
      <c r="W74" s="240">
        <v>0.47964800000000002</v>
      </c>
      <c r="X74" s="240">
        <v>7.9031699999999996E-2</v>
      </c>
      <c r="Y74" s="240"/>
      <c r="Z74" s="240">
        <v>0.19419400000000001</v>
      </c>
      <c r="AA74" s="240">
        <v>1.42413E-2</v>
      </c>
      <c r="AB74" s="240">
        <v>0.16766</v>
      </c>
      <c r="AC74" s="240">
        <v>0.20475699999999999</v>
      </c>
      <c r="AD74" s="240"/>
      <c r="AE74" s="240"/>
      <c r="AF74" s="240"/>
      <c r="AG74" s="240"/>
      <c r="AH74" s="240">
        <v>7.5756599999999993E-2</v>
      </c>
      <c r="AI74" s="240">
        <v>0.76591900000000002</v>
      </c>
      <c r="AJ74" s="240"/>
      <c r="AK74" s="240"/>
      <c r="AL74" s="240"/>
      <c r="AM74" s="240"/>
      <c r="AN74" s="240">
        <v>0.74531599999999998</v>
      </c>
      <c r="AO74" s="240">
        <v>1.82113E-2</v>
      </c>
    </row>
    <row r="75" spans="2:41" ht="20.100000000000001" customHeight="1" x14ac:dyDescent="0.25">
      <c r="B75" s="239">
        <v>44684</v>
      </c>
      <c r="C75" s="240"/>
      <c r="D75" s="240">
        <v>0.53046400000000005</v>
      </c>
      <c r="E75" s="240">
        <v>6.1204500000000002E-2</v>
      </c>
      <c r="F75" s="240">
        <v>0.14879999999999999</v>
      </c>
      <c r="G75" s="240"/>
      <c r="H75" s="240">
        <v>0.58098899999999998</v>
      </c>
      <c r="I75" s="240">
        <v>8.6725699999999997E-4</v>
      </c>
      <c r="J75" s="240"/>
      <c r="K75" s="240"/>
      <c r="L75" s="240">
        <v>3.1955999999999998E-2</v>
      </c>
      <c r="M75" s="240">
        <v>0.105896</v>
      </c>
      <c r="N75" s="240">
        <v>0.78789600000000004</v>
      </c>
      <c r="O75" s="240"/>
      <c r="P75" s="240">
        <v>0.22154799999999999</v>
      </c>
      <c r="Q75" s="240"/>
      <c r="R75" s="240">
        <v>5.8966300000000004E-4</v>
      </c>
      <c r="S75" s="240"/>
      <c r="T75" s="240"/>
      <c r="U75" s="240"/>
      <c r="V75" s="240">
        <v>3.6705000000000002E-2</v>
      </c>
      <c r="W75" s="240">
        <v>0.48228399999999999</v>
      </c>
      <c r="X75" s="240">
        <v>7.9512899999999997E-2</v>
      </c>
      <c r="Y75" s="240"/>
      <c r="Z75" s="240"/>
      <c r="AA75" s="240"/>
      <c r="AB75" s="240"/>
      <c r="AC75" s="240"/>
      <c r="AD75" s="240"/>
      <c r="AE75" s="240"/>
      <c r="AF75" s="240"/>
      <c r="AG75" s="240">
        <v>4.6798300000000001E-2</v>
      </c>
      <c r="AH75" s="240">
        <v>7.5589799999999999E-2</v>
      </c>
      <c r="AI75" s="240">
        <v>0.76377200000000001</v>
      </c>
      <c r="AJ75" s="240">
        <v>2.1657300000000001E-2</v>
      </c>
      <c r="AK75" s="240">
        <v>0.11044</v>
      </c>
      <c r="AL75" s="240"/>
      <c r="AM75" s="240">
        <v>0.93273399999999995</v>
      </c>
      <c r="AN75" s="240">
        <v>0.74639599999999995</v>
      </c>
      <c r="AO75" s="240">
        <v>1.81605E-2</v>
      </c>
    </row>
    <row r="76" spans="2:41" ht="20.100000000000001" customHeight="1" x14ac:dyDescent="0.25">
      <c r="B76" s="239">
        <v>44685</v>
      </c>
      <c r="C76" s="240">
        <v>5.1203200000000003E-3</v>
      </c>
      <c r="D76" s="240">
        <v>0.52997899999999998</v>
      </c>
      <c r="E76" s="240">
        <v>6.1644600000000001E-2</v>
      </c>
      <c r="F76" s="240">
        <v>0.14882100000000001</v>
      </c>
      <c r="G76" s="240"/>
      <c r="H76" s="240">
        <v>0.58188899999999999</v>
      </c>
      <c r="I76" s="240">
        <v>8.7004200000000002E-4</v>
      </c>
      <c r="J76" s="240"/>
      <c r="K76" s="240"/>
      <c r="L76" s="240">
        <v>3.1851999999999998E-2</v>
      </c>
      <c r="M76" s="240">
        <v>0.10549600000000001</v>
      </c>
      <c r="N76" s="240">
        <v>0.78498100000000004</v>
      </c>
      <c r="O76" s="240">
        <v>9.7458200000000005E-3</v>
      </c>
      <c r="P76" s="240">
        <v>0.22211</v>
      </c>
      <c r="Q76" s="240"/>
      <c r="R76" s="240">
        <v>5.8892299999999999E-4</v>
      </c>
      <c r="S76" s="240"/>
      <c r="T76" s="240"/>
      <c r="U76" s="240">
        <v>1.72526E-2</v>
      </c>
      <c r="V76" s="240">
        <v>3.6803500000000003E-2</v>
      </c>
      <c r="W76" s="240">
        <v>0.480522</v>
      </c>
      <c r="X76" s="240">
        <v>7.9257400000000006E-2</v>
      </c>
      <c r="Y76" s="240"/>
      <c r="Z76" s="240"/>
      <c r="AA76" s="240">
        <v>1.4253200000000001E-2</v>
      </c>
      <c r="AB76" s="240">
        <v>0.16767099999999999</v>
      </c>
      <c r="AC76" s="240"/>
      <c r="AD76" s="240">
        <v>1.07382E-2</v>
      </c>
      <c r="AE76" s="240"/>
      <c r="AF76" s="240">
        <v>0.53854500000000005</v>
      </c>
      <c r="AG76" s="240">
        <v>4.6735899999999997E-2</v>
      </c>
      <c r="AH76" s="240">
        <v>7.5342400000000004E-2</v>
      </c>
      <c r="AI76" s="240">
        <v>0.75941099999999995</v>
      </c>
      <c r="AJ76" s="240"/>
      <c r="AK76" s="240">
        <v>0.110567</v>
      </c>
      <c r="AL76" s="240"/>
      <c r="AM76" s="240">
        <v>0.93309200000000003</v>
      </c>
      <c r="AN76" s="240">
        <v>0.74539999999999995</v>
      </c>
      <c r="AO76" s="240">
        <v>1.8065500000000002E-2</v>
      </c>
    </row>
    <row r="77" spans="2:41" ht="20.100000000000001" customHeight="1" x14ac:dyDescent="0.25">
      <c r="B77" s="239">
        <v>44686</v>
      </c>
      <c r="C77" s="240">
        <v>5.1119900000000003E-3</v>
      </c>
      <c r="D77" s="240">
        <v>0.53832999999999998</v>
      </c>
      <c r="E77" s="240">
        <v>6.2003500000000003E-2</v>
      </c>
      <c r="F77" s="240"/>
      <c r="G77" s="240">
        <v>0.54127899999999995</v>
      </c>
      <c r="H77" s="240"/>
      <c r="I77" s="240">
        <v>8.6514700000000003E-4</v>
      </c>
      <c r="J77" s="240">
        <v>0.11233899999999999</v>
      </c>
      <c r="K77" s="240"/>
      <c r="L77" s="240">
        <v>3.19254E-2</v>
      </c>
      <c r="M77" s="240">
        <v>0.10559399999999999</v>
      </c>
      <c r="N77" s="240">
        <v>0.78567500000000001</v>
      </c>
      <c r="O77" s="240">
        <v>9.7707899999999997E-3</v>
      </c>
      <c r="P77" s="240"/>
      <c r="Q77" s="240"/>
      <c r="R77" s="240"/>
      <c r="S77" s="240"/>
      <c r="T77" s="240">
        <v>0.17143900000000001</v>
      </c>
      <c r="U77" s="240">
        <v>1.7203699999999999E-2</v>
      </c>
      <c r="V77" s="240">
        <v>3.6764600000000001E-2</v>
      </c>
      <c r="W77" s="240">
        <v>0.48759000000000002</v>
      </c>
      <c r="X77" s="240">
        <v>7.9793799999999998E-2</v>
      </c>
      <c r="Y77" s="240"/>
      <c r="Z77" s="240">
        <v>0.19636700000000001</v>
      </c>
      <c r="AA77" s="240">
        <v>1.4171700000000001E-2</v>
      </c>
      <c r="AB77" s="240">
        <v>0.16889999999999999</v>
      </c>
      <c r="AC77" s="240"/>
      <c r="AD77" s="240">
        <v>1.12239E-2</v>
      </c>
      <c r="AE77" s="240"/>
      <c r="AF77" s="240">
        <v>0.54127899999999995</v>
      </c>
      <c r="AG77" s="240">
        <v>4.7358900000000002E-2</v>
      </c>
      <c r="AH77" s="240">
        <v>7.6120599999999997E-2</v>
      </c>
      <c r="AI77" s="240">
        <v>0.76071500000000003</v>
      </c>
      <c r="AJ77" s="240">
        <v>2.1801299999999999E-2</v>
      </c>
      <c r="AK77" s="240"/>
      <c r="AL77" s="240">
        <v>0.202436</v>
      </c>
      <c r="AM77" s="240">
        <v>0.932952</v>
      </c>
      <c r="AN77" s="240">
        <v>0.74344699999999997</v>
      </c>
      <c r="AO77" s="240"/>
    </row>
    <row r="78" spans="2:41" ht="20.100000000000001" customHeight="1" x14ac:dyDescent="0.25">
      <c r="B78" s="239">
        <v>44687</v>
      </c>
      <c r="C78" s="240">
        <v>5.1156300000000004E-3</v>
      </c>
      <c r="D78" s="240">
        <v>0.52896600000000005</v>
      </c>
      <c r="E78" s="240">
        <v>6.1060299999999998E-2</v>
      </c>
      <c r="F78" s="240">
        <v>0.146923</v>
      </c>
      <c r="G78" s="240">
        <v>0.53818500000000002</v>
      </c>
      <c r="H78" s="240">
        <v>0.57875100000000002</v>
      </c>
      <c r="I78" s="240">
        <v>8.6380099999999998E-4</v>
      </c>
      <c r="J78" s="240">
        <v>0.1116</v>
      </c>
      <c r="K78" s="240"/>
      <c r="L78" s="240">
        <v>3.1948400000000002E-2</v>
      </c>
      <c r="M78" s="240">
        <v>0.10592</v>
      </c>
      <c r="N78" s="240">
        <v>0.78804300000000005</v>
      </c>
      <c r="O78" s="240">
        <v>9.7143500000000001E-3</v>
      </c>
      <c r="P78" s="240"/>
      <c r="Q78" s="240">
        <v>5.7130000000000002E-3</v>
      </c>
      <c r="R78" s="240">
        <v>5.9086000000000002E-4</v>
      </c>
      <c r="S78" s="240"/>
      <c r="T78" s="240">
        <v>0.17050799999999999</v>
      </c>
      <c r="U78" s="240">
        <v>1.7251599999999999E-2</v>
      </c>
      <c r="V78" s="240">
        <v>3.7076199999999997E-2</v>
      </c>
      <c r="W78" s="240">
        <v>0.47826800000000003</v>
      </c>
      <c r="X78" s="240">
        <v>7.8955700000000004E-2</v>
      </c>
      <c r="Y78" s="240"/>
      <c r="Z78" s="240">
        <v>0.19604199999999999</v>
      </c>
      <c r="AA78" s="240">
        <v>1.42468E-2</v>
      </c>
      <c r="AB78" s="240">
        <v>0.16753100000000001</v>
      </c>
      <c r="AC78" s="240"/>
      <c r="AD78" s="240">
        <v>1.10641E-2</v>
      </c>
      <c r="AE78" s="240"/>
      <c r="AF78" s="240">
        <v>0.53818500000000002</v>
      </c>
      <c r="AG78" s="240">
        <v>4.6496700000000002E-2</v>
      </c>
      <c r="AH78" s="240">
        <v>7.4534600000000006E-2</v>
      </c>
      <c r="AI78" s="240">
        <v>0.75824800000000003</v>
      </c>
      <c r="AJ78" s="240">
        <v>2.1688599999999999E-2</v>
      </c>
      <c r="AK78" s="240">
        <v>0.11050500000000001</v>
      </c>
      <c r="AL78" s="240"/>
      <c r="AM78" s="240">
        <v>0.92242800000000003</v>
      </c>
      <c r="AN78" s="240">
        <v>0.74554699999999996</v>
      </c>
      <c r="AO78" s="240">
        <v>1.7923999999999999E-2</v>
      </c>
    </row>
    <row r="79" spans="2:41" ht="20.100000000000001" customHeight="1" x14ac:dyDescent="0.25">
      <c r="B79" s="239">
        <v>44690</v>
      </c>
      <c r="C79" s="240">
        <v>5.1299300000000004E-3</v>
      </c>
      <c r="D79" s="240">
        <v>0.52353799999999995</v>
      </c>
      <c r="E79" s="240">
        <v>6.10869E-2</v>
      </c>
      <c r="F79" s="240">
        <v>0.14565400000000001</v>
      </c>
      <c r="G79" s="240">
        <v>0.53752599999999995</v>
      </c>
      <c r="H79" s="240">
        <v>0.57674899999999996</v>
      </c>
      <c r="I79" s="240">
        <v>8.7186999999999996E-4</v>
      </c>
      <c r="J79" s="240">
        <v>0.111165</v>
      </c>
      <c r="K79" s="240"/>
      <c r="L79" s="240">
        <v>3.1513899999999997E-2</v>
      </c>
      <c r="M79" s="240">
        <v>0.10613599999999999</v>
      </c>
      <c r="N79" s="240">
        <v>0.78949400000000003</v>
      </c>
      <c r="O79" s="240">
        <v>9.6641899999999996E-3</v>
      </c>
      <c r="P79" s="240">
        <v>0.21748100000000001</v>
      </c>
      <c r="Q79" s="240">
        <v>5.7163500000000003E-3</v>
      </c>
      <c r="R79" s="240">
        <v>5.8748999999999997E-4</v>
      </c>
      <c r="S79" s="240">
        <v>2.4359000000000002</v>
      </c>
      <c r="T79" s="240">
        <v>0.17072699999999999</v>
      </c>
      <c r="U79" s="240">
        <v>1.72829E-2</v>
      </c>
      <c r="V79" s="240">
        <v>3.6801199999999999E-2</v>
      </c>
      <c r="W79" s="240">
        <v>0.47658299999999998</v>
      </c>
      <c r="X79" s="240">
        <v>7.8491900000000003E-2</v>
      </c>
      <c r="Y79" s="240">
        <v>1.9446000000000001</v>
      </c>
      <c r="Z79" s="240">
        <v>0.19603999999999999</v>
      </c>
      <c r="AA79" s="240"/>
      <c r="AB79" s="240">
        <v>0.16695699999999999</v>
      </c>
      <c r="AC79" s="240">
        <v>0.20541200000000001</v>
      </c>
      <c r="AD79" s="240"/>
      <c r="AE79" s="240">
        <v>0.19938600000000001</v>
      </c>
      <c r="AF79" s="240">
        <v>0.53752599999999995</v>
      </c>
      <c r="AG79" s="240"/>
      <c r="AH79" s="240">
        <v>7.47414E-2</v>
      </c>
      <c r="AI79" s="240"/>
      <c r="AJ79" s="240">
        <v>2.1656100000000001E-2</v>
      </c>
      <c r="AK79" s="240">
        <v>0.11052099999999999</v>
      </c>
      <c r="AL79" s="240">
        <v>0.203594</v>
      </c>
      <c r="AM79" s="240">
        <v>0.92307099999999997</v>
      </c>
      <c r="AN79" s="240">
        <v>0.74769799999999997</v>
      </c>
      <c r="AO79" s="240">
        <v>1.78935E-2</v>
      </c>
    </row>
    <row r="80" spans="2:41" ht="20.100000000000001" customHeight="1" x14ac:dyDescent="0.25">
      <c r="B80" s="239">
        <v>44691</v>
      </c>
      <c r="C80" s="240">
        <v>5.1369800000000002E-3</v>
      </c>
      <c r="D80" s="240">
        <v>0.52093500000000004</v>
      </c>
      <c r="E80" s="240">
        <v>6.1093099999999997E-2</v>
      </c>
      <c r="F80" s="240">
        <v>0.14534900000000001</v>
      </c>
      <c r="G80" s="240">
        <v>0.53792899999999999</v>
      </c>
      <c r="H80" s="240">
        <v>0.57397799999999999</v>
      </c>
      <c r="I80" s="240">
        <v>8.6056700000000002E-4</v>
      </c>
      <c r="J80" s="240">
        <v>0.11107</v>
      </c>
      <c r="K80" s="240"/>
      <c r="L80" s="240">
        <v>3.1517099999999999E-2</v>
      </c>
      <c r="M80" s="240">
        <v>0.105966</v>
      </c>
      <c r="N80" s="240">
        <v>0.78823600000000005</v>
      </c>
      <c r="O80" s="240">
        <v>9.6551299999999996E-3</v>
      </c>
      <c r="P80" s="240">
        <v>0.215668</v>
      </c>
      <c r="Q80" s="240">
        <v>5.7296500000000002E-3</v>
      </c>
      <c r="R80" s="240">
        <v>5.85956E-4</v>
      </c>
      <c r="S80" s="240">
        <v>2.4351500000000001</v>
      </c>
      <c r="T80" s="240">
        <v>0.17063300000000001</v>
      </c>
      <c r="U80" s="240">
        <v>1.7274100000000001E-2</v>
      </c>
      <c r="V80" s="240">
        <v>3.6661100000000002E-2</v>
      </c>
      <c r="W80" s="240">
        <v>0.47078300000000001</v>
      </c>
      <c r="X80" s="240">
        <v>7.7040399999999995E-2</v>
      </c>
      <c r="Y80" s="240">
        <v>1.94242</v>
      </c>
      <c r="Z80" s="240">
        <v>0.19602600000000001</v>
      </c>
      <c r="AA80" s="240">
        <v>1.423E-2</v>
      </c>
      <c r="AB80" s="240">
        <v>0.16888500000000001</v>
      </c>
      <c r="AC80" s="240">
        <v>0.205181</v>
      </c>
      <c r="AD80" s="240"/>
      <c r="AE80" s="240">
        <v>0.19916300000000001</v>
      </c>
      <c r="AF80" s="240">
        <v>0.53792899999999999</v>
      </c>
      <c r="AG80" s="240">
        <v>4.6299100000000003E-2</v>
      </c>
      <c r="AH80" s="240">
        <v>7.4267100000000003E-2</v>
      </c>
      <c r="AI80" s="240">
        <v>0.74974700000000005</v>
      </c>
      <c r="AJ80" s="240">
        <v>2.16055E-2</v>
      </c>
      <c r="AK80" s="240">
        <v>0.11021599999999999</v>
      </c>
      <c r="AL80" s="240">
        <v>0.20336599999999999</v>
      </c>
      <c r="AM80" s="240">
        <v>0.92274599999999996</v>
      </c>
      <c r="AN80" s="240">
        <v>0.74685999999999997</v>
      </c>
      <c r="AO80" s="240">
        <v>1.7930499999999999E-2</v>
      </c>
    </row>
    <row r="81" spans="2:41" ht="20.100000000000001" customHeight="1" x14ac:dyDescent="0.25">
      <c r="B81" s="239">
        <v>44692</v>
      </c>
      <c r="C81" s="240">
        <v>5.1329799999999997E-3</v>
      </c>
      <c r="D81" s="240">
        <v>0.51941599999999999</v>
      </c>
      <c r="E81" s="240">
        <v>6.1090199999999997E-2</v>
      </c>
      <c r="F81" s="240">
        <v>0.145756</v>
      </c>
      <c r="G81" s="240">
        <v>0.53770899999999999</v>
      </c>
      <c r="H81" s="240">
        <v>0.57580900000000002</v>
      </c>
      <c r="I81" s="240">
        <v>8.6033699999999997E-4</v>
      </c>
      <c r="J81" s="240">
        <v>0.111009</v>
      </c>
      <c r="K81" s="240"/>
      <c r="L81" s="240">
        <v>3.10736E-2</v>
      </c>
      <c r="M81" s="240">
        <v>0.10594000000000001</v>
      </c>
      <c r="N81" s="240">
        <v>0.78812300000000002</v>
      </c>
      <c r="O81" s="240">
        <v>9.6658600000000001E-3</v>
      </c>
      <c r="P81" s="240">
        <v>0.21805099999999999</v>
      </c>
      <c r="Q81" s="240">
        <v>5.7271800000000001E-3</v>
      </c>
      <c r="R81" s="240">
        <v>5.8551499999999999E-4</v>
      </c>
      <c r="S81" s="240">
        <v>2.43424</v>
      </c>
      <c r="T81" s="240">
        <v>0.170372</v>
      </c>
      <c r="U81" s="240">
        <v>1.72696E-2</v>
      </c>
      <c r="V81" s="240"/>
      <c r="W81" s="240">
        <v>0.470947</v>
      </c>
      <c r="X81" s="240">
        <v>7.7424000000000007E-2</v>
      </c>
      <c r="Y81" s="240">
        <v>1.9423299999999999</v>
      </c>
      <c r="Z81" s="240">
        <v>0.197572</v>
      </c>
      <c r="AA81" s="240"/>
      <c r="AB81" s="240">
        <v>0.16900299999999999</v>
      </c>
      <c r="AC81" s="240">
        <v>0.20517099999999999</v>
      </c>
      <c r="AD81" s="240">
        <v>1.08489E-2</v>
      </c>
      <c r="AE81" s="240">
        <v>0.199153</v>
      </c>
      <c r="AF81" s="240">
        <v>0.53770899999999999</v>
      </c>
      <c r="AG81" s="240">
        <v>4.6584399999999998E-2</v>
      </c>
      <c r="AH81" s="240">
        <v>7.4553400000000006E-2</v>
      </c>
      <c r="AI81" s="240">
        <v>0.75429100000000004</v>
      </c>
      <c r="AJ81" s="240">
        <v>2.1536599999999999E-2</v>
      </c>
      <c r="AK81" s="240"/>
      <c r="AL81" s="240">
        <v>0.20335600000000001</v>
      </c>
      <c r="AM81" s="240">
        <v>0.921655</v>
      </c>
      <c r="AN81" s="240">
        <v>0.74682400000000004</v>
      </c>
      <c r="AO81" s="240"/>
    </row>
    <row r="82" spans="2:41" ht="20.100000000000001" customHeight="1" x14ac:dyDescent="0.25">
      <c r="B82" s="239">
        <v>44693</v>
      </c>
      <c r="C82" s="240">
        <v>5.1359600000000002E-3</v>
      </c>
      <c r="D82" s="240">
        <v>0.51607400000000003</v>
      </c>
      <c r="E82" s="240">
        <v>6.1217599999999997E-2</v>
      </c>
      <c r="F82" s="240">
        <v>0.14574100000000001</v>
      </c>
      <c r="G82" s="240">
        <v>0.539219</v>
      </c>
      <c r="H82" s="240">
        <v>0.57536299999999996</v>
      </c>
      <c r="I82" s="240">
        <v>8.7056299999999998E-4</v>
      </c>
      <c r="J82" s="240">
        <v>0.11058900000000001</v>
      </c>
      <c r="K82" s="240"/>
      <c r="L82" s="240">
        <v>3.1320300000000002E-2</v>
      </c>
      <c r="M82" s="240">
        <v>0.104931</v>
      </c>
      <c r="N82" s="240">
        <v>0.78082499999999999</v>
      </c>
      <c r="O82" s="240">
        <v>9.66938E-3</v>
      </c>
      <c r="P82" s="240">
        <v>0.21645</v>
      </c>
      <c r="Q82" s="240">
        <v>5.7824599999999997E-3</v>
      </c>
      <c r="R82" s="240">
        <v>5.8748299999999997E-4</v>
      </c>
      <c r="S82" s="240">
        <v>2.44529</v>
      </c>
      <c r="T82" s="240">
        <v>0.17102800000000001</v>
      </c>
      <c r="U82" s="240">
        <v>1.7340299999999999E-2</v>
      </c>
      <c r="V82" s="240">
        <v>3.6920099999999997E-2</v>
      </c>
      <c r="W82" s="240">
        <v>0.472223</v>
      </c>
      <c r="X82" s="240">
        <v>7.5883599999999996E-2</v>
      </c>
      <c r="Y82" s="240">
        <v>1.9511499999999999</v>
      </c>
      <c r="Z82" s="240">
        <v>0.197685</v>
      </c>
      <c r="AA82" s="240">
        <v>1.43535E-2</v>
      </c>
      <c r="AB82" s="240">
        <v>0.16722400000000001</v>
      </c>
      <c r="AC82" s="240">
        <v>0.20610300000000001</v>
      </c>
      <c r="AD82" s="240">
        <v>1.1402900000000001E-2</v>
      </c>
      <c r="AE82" s="240">
        <v>0.20005800000000001</v>
      </c>
      <c r="AF82" s="240">
        <v>0.539219</v>
      </c>
      <c r="AG82" s="240"/>
      <c r="AH82" s="240">
        <v>7.4039099999999997E-2</v>
      </c>
      <c r="AI82" s="240">
        <v>0.75311499999999998</v>
      </c>
      <c r="AJ82" s="240">
        <v>2.16026E-2</v>
      </c>
      <c r="AK82" s="240">
        <v>0.111092</v>
      </c>
      <c r="AL82" s="240">
        <v>0.20427899999999999</v>
      </c>
      <c r="AM82" s="240">
        <v>0.91590099999999997</v>
      </c>
      <c r="AN82" s="240">
        <v>0.75021599999999999</v>
      </c>
      <c r="AO82" s="240">
        <v>1.7968000000000001E-2</v>
      </c>
    </row>
    <row r="83" spans="2:41" ht="20.100000000000001" customHeight="1" x14ac:dyDescent="0.25">
      <c r="B83" s="239">
        <v>44694</v>
      </c>
      <c r="C83" s="240">
        <v>5.13687E-3</v>
      </c>
      <c r="D83" s="240">
        <v>0.51834499999999994</v>
      </c>
      <c r="E83" s="240">
        <v>6.1392799999999997E-2</v>
      </c>
      <c r="F83" s="240">
        <v>0.147142</v>
      </c>
      <c r="G83" s="240">
        <v>0.53874500000000003</v>
      </c>
      <c r="H83" s="240">
        <v>0.58013000000000003</v>
      </c>
      <c r="I83" s="240">
        <v>8.6578600000000001E-4</v>
      </c>
      <c r="J83" s="240">
        <v>0.110791</v>
      </c>
      <c r="K83" s="240"/>
      <c r="L83" s="240">
        <v>3.1540100000000001E-2</v>
      </c>
      <c r="M83" s="240"/>
      <c r="N83" s="240">
        <v>0.78037299999999998</v>
      </c>
      <c r="O83" s="240">
        <v>9.7142900000000004E-3</v>
      </c>
      <c r="P83" s="240">
        <v>0.22023499999999999</v>
      </c>
      <c r="Q83" s="240">
        <v>5.8296499999999996E-3</v>
      </c>
      <c r="R83" s="240">
        <v>5.8414299999999997E-4</v>
      </c>
      <c r="S83" s="240"/>
      <c r="T83" s="240">
        <v>0.170899</v>
      </c>
      <c r="U83" s="240">
        <v>1.7371600000000001E-2</v>
      </c>
      <c r="V83" s="240">
        <v>3.7303000000000003E-2</v>
      </c>
      <c r="W83" s="240">
        <v>0.46878700000000001</v>
      </c>
      <c r="X83" s="240"/>
      <c r="Y83" s="240"/>
      <c r="Z83" s="240">
        <v>0.199216</v>
      </c>
      <c r="AA83" s="240">
        <v>1.4344300000000001E-2</v>
      </c>
      <c r="AB83" s="240">
        <v>0.167549</v>
      </c>
      <c r="AC83" s="240"/>
      <c r="AD83" s="240">
        <v>1.17818E-2</v>
      </c>
      <c r="AE83" s="240"/>
      <c r="AF83" s="240">
        <v>0.53874500000000003</v>
      </c>
      <c r="AG83" s="240">
        <v>4.65847E-2</v>
      </c>
      <c r="AH83" s="240">
        <v>7.4392100000000003E-2</v>
      </c>
      <c r="AI83" s="240">
        <v>0.75174300000000005</v>
      </c>
      <c r="AJ83" s="240">
        <v>2.16329E-2</v>
      </c>
      <c r="AK83" s="240">
        <v>0.11129500000000001</v>
      </c>
      <c r="AL83" s="240"/>
      <c r="AM83" s="240">
        <v>0.91672200000000004</v>
      </c>
      <c r="AN83" s="240">
        <v>0.75144200000000005</v>
      </c>
      <c r="AO83" s="240">
        <v>1.81324E-2</v>
      </c>
    </row>
    <row r="84" spans="2:41" ht="20.100000000000001" customHeight="1" x14ac:dyDescent="0.25">
      <c r="B84" s="239">
        <v>44697</v>
      </c>
      <c r="C84" s="240">
        <v>5.1332799999999996E-3</v>
      </c>
      <c r="D84" s="240">
        <v>0.51679699999999995</v>
      </c>
      <c r="E84" s="240">
        <v>6.0989399999999999E-2</v>
      </c>
      <c r="F84" s="240">
        <v>0.14808099999999999</v>
      </c>
      <c r="G84" s="240"/>
      <c r="H84" s="240">
        <v>0.58207399999999998</v>
      </c>
      <c r="I84" s="240">
        <v>8.7124499999999998E-4</v>
      </c>
      <c r="J84" s="240">
        <v>0.11028300000000001</v>
      </c>
      <c r="K84" s="240"/>
      <c r="L84" s="240">
        <v>3.1641000000000002E-2</v>
      </c>
      <c r="M84" s="240">
        <v>0.105059</v>
      </c>
      <c r="N84" s="240">
        <v>0.78183400000000003</v>
      </c>
      <c r="O84" s="240"/>
      <c r="P84" s="240">
        <v>0.219414</v>
      </c>
      <c r="Q84" s="240">
        <v>5.8175800000000001E-3</v>
      </c>
      <c r="R84" s="240">
        <v>5.8334100000000002E-4</v>
      </c>
      <c r="S84" s="240">
        <v>2.4435699999999998</v>
      </c>
      <c r="T84" s="240"/>
      <c r="U84" s="240">
        <v>1.7357899999999999E-2</v>
      </c>
      <c r="V84" s="240">
        <v>3.7362800000000002E-2</v>
      </c>
      <c r="W84" s="240">
        <v>0.47009800000000002</v>
      </c>
      <c r="X84" s="240">
        <v>7.6509599999999997E-2</v>
      </c>
      <c r="Y84" s="240">
        <v>1.95105</v>
      </c>
      <c r="Z84" s="240">
        <v>0.19861699999999999</v>
      </c>
      <c r="AA84" s="240">
        <v>1.43071E-2</v>
      </c>
      <c r="AB84" s="240">
        <v>0.16750599999999999</v>
      </c>
      <c r="AC84" s="240">
        <v>0.206093</v>
      </c>
      <c r="AD84" s="240">
        <v>1.1824100000000001E-2</v>
      </c>
      <c r="AE84" s="240">
        <v>0.200047</v>
      </c>
      <c r="AF84" s="240"/>
      <c r="AG84" s="240">
        <v>4.6194699999999998E-2</v>
      </c>
      <c r="AH84" s="240">
        <v>7.4574699999999994E-2</v>
      </c>
      <c r="AI84" s="240">
        <v>0.74715100000000001</v>
      </c>
      <c r="AJ84" s="240"/>
      <c r="AK84" s="240">
        <v>0.111315</v>
      </c>
      <c r="AL84" s="240">
        <v>0.20426900000000001</v>
      </c>
      <c r="AM84" s="240">
        <v>0.92031700000000005</v>
      </c>
      <c r="AN84" s="240">
        <v>0.75017699999999998</v>
      </c>
      <c r="AO84" s="240"/>
    </row>
    <row r="85" spans="2:41" ht="20.100000000000001" customHeight="1" x14ac:dyDescent="0.25">
      <c r="B85" s="239">
        <v>44698</v>
      </c>
      <c r="C85" s="240">
        <v>5.1200600000000001E-3</v>
      </c>
      <c r="D85" s="240">
        <v>0.52328600000000003</v>
      </c>
      <c r="E85" s="240">
        <v>6.10886E-2</v>
      </c>
      <c r="F85" s="240">
        <v>0.15035299999999999</v>
      </c>
      <c r="G85" s="240">
        <v>0.53696100000000002</v>
      </c>
      <c r="H85" s="240">
        <v>0.58189599999999997</v>
      </c>
      <c r="I85" s="240">
        <v>8.7042200000000004E-4</v>
      </c>
      <c r="J85" s="240">
        <v>0.11058</v>
      </c>
      <c r="K85" s="240"/>
      <c r="L85" s="240">
        <v>3.1842599999999999E-2</v>
      </c>
      <c r="M85" s="240">
        <v>0.10578700000000001</v>
      </c>
      <c r="N85" s="240">
        <v>0.78720699999999999</v>
      </c>
      <c r="O85" s="240">
        <v>9.6174599999999996E-3</v>
      </c>
      <c r="P85" s="240">
        <v>0.22206500000000001</v>
      </c>
      <c r="Q85" s="240">
        <v>5.7739699999999998E-3</v>
      </c>
      <c r="R85" s="240">
        <v>5.82713E-4</v>
      </c>
      <c r="S85" s="240">
        <v>2.4337800000000001</v>
      </c>
      <c r="T85" s="240">
        <v>0.16992199999999999</v>
      </c>
      <c r="U85" s="240">
        <v>1.7274999999999999E-2</v>
      </c>
      <c r="V85" s="240">
        <v>3.74081E-2</v>
      </c>
      <c r="W85" s="240">
        <v>0.472802</v>
      </c>
      <c r="X85" s="240"/>
      <c r="Y85" s="240">
        <v>1.94228</v>
      </c>
      <c r="Z85" s="240">
        <v>0.198883</v>
      </c>
      <c r="AA85" s="240">
        <v>1.4237100000000001E-2</v>
      </c>
      <c r="AB85" s="240">
        <v>0.16827900000000001</v>
      </c>
      <c r="AC85" s="240">
        <v>0.20516599999999999</v>
      </c>
      <c r="AD85" s="240">
        <v>1.1752800000000001E-2</v>
      </c>
      <c r="AE85" s="240">
        <v>0.19914799999999999</v>
      </c>
      <c r="AF85" s="240">
        <v>0.53696100000000002</v>
      </c>
      <c r="AG85" s="240">
        <v>4.6675599999999998E-2</v>
      </c>
      <c r="AH85" s="240">
        <v>7.47665E-2</v>
      </c>
      <c r="AI85" s="240">
        <v>0.75006799999999996</v>
      </c>
      <c r="AJ85" s="240">
        <v>2.1567800000000002E-2</v>
      </c>
      <c r="AK85" s="240">
        <v>0.110598</v>
      </c>
      <c r="AL85" s="240">
        <v>0.203351</v>
      </c>
      <c r="AM85" s="240">
        <v>0.93093000000000004</v>
      </c>
      <c r="AN85" s="240">
        <v>0.74680500000000005</v>
      </c>
      <c r="AO85" s="240">
        <v>1.8394199999999999E-2</v>
      </c>
    </row>
    <row r="86" spans="2:41" ht="20.100000000000001" customHeight="1" x14ac:dyDescent="0.25">
      <c r="B86" s="239">
        <v>44699</v>
      </c>
      <c r="C86" s="240">
        <v>5.1331199999999997E-3</v>
      </c>
      <c r="D86" s="240">
        <v>0.52542299999999997</v>
      </c>
      <c r="E86" s="240">
        <v>6.1401400000000002E-2</v>
      </c>
      <c r="F86" s="240">
        <v>0.150643</v>
      </c>
      <c r="G86" s="240">
        <v>0.53828299999999996</v>
      </c>
      <c r="H86" s="240">
        <v>0.58171200000000001</v>
      </c>
      <c r="I86" s="240">
        <v>8.7799000000000004E-4</v>
      </c>
      <c r="J86" s="240">
        <v>0.110634</v>
      </c>
      <c r="K86" s="240"/>
      <c r="L86" s="240">
        <v>3.18921E-2</v>
      </c>
      <c r="M86" s="240">
        <v>0.105624</v>
      </c>
      <c r="N86" s="240">
        <v>0.78604300000000005</v>
      </c>
      <c r="O86" s="240">
        <v>9.6294999999999992E-3</v>
      </c>
      <c r="P86" s="240">
        <v>0.22271199999999999</v>
      </c>
      <c r="Q86" s="240">
        <v>5.7766299999999996E-3</v>
      </c>
      <c r="R86" s="240">
        <v>5.8485399999999999E-4</v>
      </c>
      <c r="S86" s="240">
        <v>2.4371200000000002</v>
      </c>
      <c r="T86" s="240">
        <v>0.16997999999999999</v>
      </c>
      <c r="U86" s="240">
        <v>1.72636E-2</v>
      </c>
      <c r="V86" s="240">
        <v>3.7411800000000002E-2</v>
      </c>
      <c r="W86" s="240">
        <v>0.47485300000000003</v>
      </c>
      <c r="X86" s="240">
        <v>7.6968999999999996E-2</v>
      </c>
      <c r="Y86" s="240">
        <v>1.94272</v>
      </c>
      <c r="Z86" s="240">
        <v>0.198347</v>
      </c>
      <c r="AA86" s="240">
        <v>1.42422E-2</v>
      </c>
      <c r="AB86" s="240">
        <v>0.16869799999999999</v>
      </c>
      <c r="AC86" s="240">
        <v>0.20521300000000001</v>
      </c>
      <c r="AD86" s="240">
        <v>1.17515E-2</v>
      </c>
      <c r="AE86" s="240">
        <v>0.19919400000000001</v>
      </c>
      <c r="AF86" s="240">
        <v>0.53828299999999996</v>
      </c>
      <c r="AG86" s="240">
        <v>4.69532E-2</v>
      </c>
      <c r="AH86" s="240">
        <v>7.5068399999999993E-2</v>
      </c>
      <c r="AI86" s="240">
        <v>0.74960000000000004</v>
      </c>
      <c r="AJ86" s="240">
        <v>2.15739E-2</v>
      </c>
      <c r="AK86" s="240">
        <v>0.110753</v>
      </c>
      <c r="AL86" s="240">
        <v>0.20339699999999999</v>
      </c>
      <c r="AM86" s="240">
        <v>0.92632499999999995</v>
      </c>
      <c r="AN86" s="240">
        <v>0.74697599999999997</v>
      </c>
      <c r="AO86" s="240">
        <v>1.84525E-2</v>
      </c>
    </row>
    <row r="87" spans="2:41" ht="20.100000000000001" customHeight="1" x14ac:dyDescent="0.25">
      <c r="B87" s="239">
        <v>44700</v>
      </c>
      <c r="C87" s="240">
        <v>5.1189599999999997E-3</v>
      </c>
      <c r="D87" s="240">
        <v>0.52192700000000003</v>
      </c>
      <c r="E87" s="240">
        <v>6.1025700000000002E-2</v>
      </c>
      <c r="F87" s="240">
        <v>0.15165799999999999</v>
      </c>
      <c r="G87" s="240">
        <v>0.53787700000000005</v>
      </c>
      <c r="H87" s="240">
        <v>0.58243100000000003</v>
      </c>
      <c r="I87" s="240">
        <v>8.7779299999999998E-4</v>
      </c>
      <c r="J87" s="240">
        <v>0.11029700000000001</v>
      </c>
      <c r="K87" s="240"/>
      <c r="L87" s="240">
        <v>3.1789499999999998E-2</v>
      </c>
      <c r="M87" s="240">
        <v>0.105505</v>
      </c>
      <c r="N87" s="240">
        <v>0.78520299999999998</v>
      </c>
      <c r="O87" s="240">
        <v>9.6015100000000006E-3</v>
      </c>
      <c r="P87" s="240">
        <v>0.22000500000000001</v>
      </c>
      <c r="Q87" s="240">
        <v>5.8102500000000003E-3</v>
      </c>
      <c r="R87" s="240">
        <v>5.8775400000000001E-4</v>
      </c>
      <c r="S87" s="240">
        <v>2.43405</v>
      </c>
      <c r="T87" s="240">
        <v>0.169465</v>
      </c>
      <c r="U87" s="240">
        <v>1.7234599999999999E-2</v>
      </c>
      <c r="V87" s="240">
        <v>3.7439E-2</v>
      </c>
      <c r="W87" s="240">
        <v>0.47007700000000002</v>
      </c>
      <c r="X87" s="240">
        <v>7.6158000000000003E-2</v>
      </c>
      <c r="Y87" s="240">
        <v>1.94028</v>
      </c>
      <c r="Z87" s="240">
        <v>0.199209</v>
      </c>
      <c r="AA87" s="240">
        <v>1.42314E-2</v>
      </c>
      <c r="AB87" s="240">
        <v>0.16866800000000001</v>
      </c>
      <c r="AC87" s="240">
        <v>0.204955</v>
      </c>
      <c r="AD87" s="240">
        <v>1.19551E-2</v>
      </c>
      <c r="AE87" s="240">
        <v>0.19894300000000001</v>
      </c>
      <c r="AF87" s="240">
        <v>0.53787700000000005</v>
      </c>
      <c r="AG87" s="240">
        <v>4.6690700000000002E-2</v>
      </c>
      <c r="AH87" s="240">
        <v>7.4383400000000002E-2</v>
      </c>
      <c r="AI87" s="240">
        <v>0.76383299999999998</v>
      </c>
      <c r="AJ87" s="240">
        <v>2.1543099999999999E-2</v>
      </c>
      <c r="AK87" s="240">
        <v>0.110365</v>
      </c>
      <c r="AL87" s="240">
        <v>0.20314099999999999</v>
      </c>
      <c r="AM87" s="240">
        <v>0.92702399999999996</v>
      </c>
      <c r="AN87" s="240">
        <v>0.74603600000000003</v>
      </c>
      <c r="AO87" s="240">
        <v>1.8497799999999998E-2</v>
      </c>
    </row>
    <row r="88" spans="2:41" ht="20.100000000000001" customHeight="1" x14ac:dyDescent="0.25">
      <c r="B88" s="239">
        <v>44701</v>
      </c>
      <c r="C88" s="240">
        <v>5.1120200000000001E-3</v>
      </c>
      <c r="D88" s="240">
        <v>0.52363999999999999</v>
      </c>
      <c r="E88" s="240">
        <v>6.1364099999999998E-2</v>
      </c>
      <c r="F88" s="240">
        <v>0.15251000000000001</v>
      </c>
      <c r="G88" s="240">
        <v>0.53856099999999996</v>
      </c>
      <c r="H88" s="240">
        <v>0.57978600000000002</v>
      </c>
      <c r="I88" s="240">
        <v>8.8298300000000005E-4</v>
      </c>
      <c r="J88" s="240">
        <v>0.11144800000000001</v>
      </c>
      <c r="K88" s="240"/>
      <c r="L88" s="240">
        <v>3.1895699999999999E-2</v>
      </c>
      <c r="M88" s="240">
        <v>0.105708</v>
      </c>
      <c r="N88" s="240">
        <v>0.78672500000000001</v>
      </c>
      <c r="O88" s="240">
        <v>9.5872500000000003E-3</v>
      </c>
      <c r="P88" s="240">
        <v>0.22143699999999999</v>
      </c>
      <c r="Q88" s="240">
        <v>5.8219099999999996E-3</v>
      </c>
      <c r="R88" s="240">
        <v>5.8356100000000002E-4</v>
      </c>
      <c r="S88" s="240"/>
      <c r="T88" s="240">
        <v>0.16914299999999999</v>
      </c>
      <c r="U88" s="240">
        <v>1.7180000000000001E-2</v>
      </c>
      <c r="V88" s="240">
        <v>3.7441799999999997E-2</v>
      </c>
      <c r="W88" s="240">
        <v>0.47447400000000001</v>
      </c>
      <c r="X88" s="240">
        <v>7.6663700000000001E-2</v>
      </c>
      <c r="Y88" s="240"/>
      <c r="Z88" s="240">
        <v>0.199519</v>
      </c>
      <c r="AA88" s="240">
        <v>1.41975E-2</v>
      </c>
      <c r="AB88" s="240">
        <v>0.16969500000000001</v>
      </c>
      <c r="AC88" s="240"/>
      <c r="AD88" s="240">
        <v>1.26313E-2</v>
      </c>
      <c r="AE88" s="240"/>
      <c r="AF88" s="240">
        <v>0.53856099999999996</v>
      </c>
      <c r="AG88" s="240">
        <v>4.7038700000000003E-2</v>
      </c>
      <c r="AH88" s="240">
        <v>7.4963199999999994E-2</v>
      </c>
      <c r="AI88" s="240">
        <v>0.76621899999999998</v>
      </c>
      <c r="AJ88" s="240">
        <v>2.1592799999999999E-2</v>
      </c>
      <c r="AK88" s="240">
        <v>0.11025699999999999</v>
      </c>
      <c r="AL88" s="240"/>
      <c r="AM88" s="240">
        <v>0.92838299999999996</v>
      </c>
      <c r="AN88" s="240">
        <v>0.743807</v>
      </c>
      <c r="AO88" s="240">
        <v>1.8505400000000002E-2</v>
      </c>
    </row>
    <row r="89" spans="2:41" ht="20.100000000000001" customHeight="1" x14ac:dyDescent="0.25">
      <c r="B89" s="239">
        <v>44704</v>
      </c>
      <c r="C89" s="240">
        <v>5.0982299999999996E-3</v>
      </c>
      <c r="D89" s="240">
        <v>0.52693800000000002</v>
      </c>
      <c r="E89" s="240">
        <v>6.1273599999999998E-2</v>
      </c>
      <c r="F89" s="240">
        <v>0.15446299999999999</v>
      </c>
      <c r="G89" s="240">
        <v>0.53876800000000002</v>
      </c>
      <c r="H89" s="240"/>
      <c r="I89" s="240">
        <v>8.8883400000000002E-4</v>
      </c>
      <c r="J89" s="240">
        <v>0.11111</v>
      </c>
      <c r="K89" s="240"/>
      <c r="L89" s="240">
        <v>3.2110300000000001E-2</v>
      </c>
      <c r="M89" s="240">
        <v>0.10613</v>
      </c>
      <c r="N89" s="240">
        <v>0.78974</v>
      </c>
      <c r="O89" s="240">
        <v>9.5492100000000007E-3</v>
      </c>
      <c r="P89" s="240">
        <v>0.220773</v>
      </c>
      <c r="Q89" s="240">
        <v>5.7992599999999997E-3</v>
      </c>
      <c r="R89" s="240">
        <v>5.8362699999999997E-4</v>
      </c>
      <c r="S89" s="240">
        <v>2.4205000000000001</v>
      </c>
      <c r="T89" s="240">
        <v>0.16883100000000001</v>
      </c>
      <c r="U89" s="240">
        <v>1.70943E-2</v>
      </c>
      <c r="V89" s="240">
        <v>3.7366700000000003E-2</v>
      </c>
      <c r="W89" s="240">
        <v>0.47788999999999998</v>
      </c>
      <c r="X89" s="240">
        <v>7.7032500000000004E-2</v>
      </c>
      <c r="Y89" s="240">
        <v>1.9269499999999999</v>
      </c>
      <c r="Z89" s="240">
        <v>0.199653</v>
      </c>
      <c r="AA89" s="240">
        <v>1.41745E-2</v>
      </c>
      <c r="AB89" s="240">
        <v>0.17083999999999999</v>
      </c>
      <c r="AC89" s="240">
        <v>0.20354800000000001</v>
      </c>
      <c r="AD89" s="240">
        <v>1.27286E-2</v>
      </c>
      <c r="AE89" s="240">
        <v>0.197577</v>
      </c>
      <c r="AF89" s="240">
        <v>0.53876800000000002</v>
      </c>
      <c r="AG89" s="240">
        <v>4.7165100000000001E-2</v>
      </c>
      <c r="AH89" s="240">
        <v>7.4995099999999995E-2</v>
      </c>
      <c r="AI89" s="240">
        <v>0.76659500000000003</v>
      </c>
      <c r="AJ89" s="240">
        <v>2.1608599999999999E-2</v>
      </c>
      <c r="AK89" s="240">
        <v>0.109933</v>
      </c>
      <c r="AL89" s="240">
        <v>0.20174600000000001</v>
      </c>
      <c r="AM89" s="240">
        <v>0.93199600000000005</v>
      </c>
      <c r="AN89" s="240">
        <v>0.74091399999999996</v>
      </c>
      <c r="AO89" s="240">
        <v>1.8522400000000001E-2</v>
      </c>
    </row>
    <row r="90" spans="2:41" ht="20.100000000000001" customHeight="1" x14ac:dyDescent="0.25">
      <c r="B90" s="239">
        <v>44705</v>
      </c>
      <c r="C90" s="240">
        <v>5.1000999999999998E-3</v>
      </c>
      <c r="D90" s="240">
        <v>0.524702</v>
      </c>
      <c r="E90" s="240">
        <v>6.12633E-2</v>
      </c>
      <c r="F90" s="240">
        <v>0.15401000000000001</v>
      </c>
      <c r="G90" s="240">
        <v>0.53903100000000004</v>
      </c>
      <c r="H90" s="240">
        <v>0.577569</v>
      </c>
      <c r="I90" s="240">
        <v>8.9295900000000003E-4</v>
      </c>
      <c r="J90" s="240">
        <v>0.11112</v>
      </c>
      <c r="K90" s="240"/>
      <c r="L90" s="240">
        <v>3.2202700000000001E-2</v>
      </c>
      <c r="M90" s="240">
        <v>0.106722</v>
      </c>
      <c r="N90" s="240">
        <v>0.79412700000000003</v>
      </c>
      <c r="O90" s="240">
        <v>9.5419300000000006E-3</v>
      </c>
      <c r="P90" s="240">
        <v>0.221197</v>
      </c>
      <c r="Q90" s="240">
        <v>5.7933100000000003E-3</v>
      </c>
      <c r="R90" s="240">
        <v>5.8435699999999998E-4</v>
      </c>
      <c r="S90" s="240">
        <v>2.4216700000000002</v>
      </c>
      <c r="T90" s="240">
        <v>0.16872599999999999</v>
      </c>
      <c r="U90" s="240">
        <v>1.71025E-2</v>
      </c>
      <c r="V90" s="240">
        <v>3.7249999999999998E-2</v>
      </c>
      <c r="W90" s="240">
        <v>0.47654999999999997</v>
      </c>
      <c r="X90" s="240">
        <v>7.7182500000000001E-2</v>
      </c>
      <c r="Y90" s="240">
        <v>1.9266300000000001</v>
      </c>
      <c r="Z90" s="240">
        <v>0.199513</v>
      </c>
      <c r="AA90" s="240">
        <v>1.4177800000000001E-2</v>
      </c>
      <c r="AB90" s="240">
        <v>0.17199300000000001</v>
      </c>
      <c r="AC90" s="240">
        <v>0.203514</v>
      </c>
      <c r="AD90" s="240">
        <v>1.30034E-2</v>
      </c>
      <c r="AE90" s="240">
        <v>0.197544</v>
      </c>
      <c r="AF90" s="240">
        <v>0.53903100000000004</v>
      </c>
      <c r="AG90" s="240">
        <v>4.7341300000000003E-2</v>
      </c>
      <c r="AH90" s="240">
        <v>7.5812099999999993E-2</v>
      </c>
      <c r="AI90" s="240">
        <v>0.76674399999999998</v>
      </c>
      <c r="AJ90" s="240">
        <v>2.1666899999999999E-2</v>
      </c>
      <c r="AK90" s="240">
        <v>0.109939</v>
      </c>
      <c r="AL90" s="240">
        <v>0.201713</v>
      </c>
      <c r="AM90" s="240">
        <v>0.92683899999999997</v>
      </c>
      <c r="AN90" s="240">
        <v>0.74078999999999995</v>
      </c>
      <c r="AO90" s="240">
        <v>1.85606E-2</v>
      </c>
    </row>
    <row r="91" spans="2:41" ht="20.100000000000001" customHeight="1" x14ac:dyDescent="0.25">
      <c r="B91" s="239">
        <v>44706</v>
      </c>
      <c r="C91" s="240">
        <v>5.10152E-3</v>
      </c>
      <c r="D91" s="240">
        <v>0.52724099999999996</v>
      </c>
      <c r="E91" s="240">
        <v>6.1648700000000001E-2</v>
      </c>
      <c r="F91" s="240">
        <v>0.15342600000000001</v>
      </c>
      <c r="G91" s="240">
        <v>0.54047900000000004</v>
      </c>
      <c r="H91" s="240">
        <v>0.57790900000000001</v>
      </c>
      <c r="I91" s="240">
        <v>8.8953299999999997E-4</v>
      </c>
      <c r="J91" s="240">
        <v>0.111249</v>
      </c>
      <c r="K91" s="240"/>
      <c r="L91" s="240">
        <v>3.2066699999999997E-2</v>
      </c>
      <c r="M91" s="240">
        <v>0.10624599999999999</v>
      </c>
      <c r="N91" s="240">
        <v>0.79052800000000001</v>
      </c>
      <c r="O91" s="240">
        <v>9.5707199999999996E-3</v>
      </c>
      <c r="P91" s="240">
        <v>0.220858</v>
      </c>
      <c r="Q91" s="240">
        <v>5.8428100000000004E-3</v>
      </c>
      <c r="R91" s="240">
        <v>5.8677700000000002E-4</v>
      </c>
      <c r="S91" s="240">
        <v>2.4263699999999999</v>
      </c>
      <c r="T91" s="240">
        <v>0.16889299999999999</v>
      </c>
      <c r="U91" s="240">
        <v>1.7099099999999999E-2</v>
      </c>
      <c r="V91" s="240">
        <v>3.7396600000000002E-2</v>
      </c>
      <c r="W91" s="240">
        <v>0.48035600000000001</v>
      </c>
      <c r="X91" s="240">
        <v>7.6971800000000007E-2</v>
      </c>
      <c r="Y91" s="240">
        <v>1.9294199999999999</v>
      </c>
      <c r="Z91" s="240"/>
      <c r="AA91" s="240">
        <v>1.4176899999999999E-2</v>
      </c>
      <c r="AB91" s="240">
        <v>0.17224999999999999</v>
      </c>
      <c r="AC91" s="240">
        <v>0.20380799999999999</v>
      </c>
      <c r="AD91" s="240">
        <v>1.3176999999999999E-2</v>
      </c>
      <c r="AE91" s="240">
        <v>0.19783000000000001</v>
      </c>
      <c r="AF91" s="240">
        <v>0.54047900000000004</v>
      </c>
      <c r="AG91" s="240">
        <v>4.7197599999999999E-2</v>
      </c>
      <c r="AH91" s="240">
        <v>7.5447700000000006E-2</v>
      </c>
      <c r="AI91" s="240">
        <v>0.76960600000000001</v>
      </c>
      <c r="AJ91" s="240">
        <v>2.1688700000000002E-2</v>
      </c>
      <c r="AK91" s="240"/>
      <c r="AL91" s="240">
        <v>0.20200499999999999</v>
      </c>
      <c r="AM91" s="240">
        <v>0.92662299999999997</v>
      </c>
      <c r="AN91" s="240">
        <v>0.74186200000000002</v>
      </c>
      <c r="AO91" s="240"/>
    </row>
    <row r="92" spans="2:41" ht="20.100000000000001" customHeight="1" x14ac:dyDescent="0.25">
      <c r="B92" s="239">
        <v>44707</v>
      </c>
      <c r="C92" s="240">
        <v>5.0925600000000003E-3</v>
      </c>
      <c r="D92" s="240">
        <v>0.52336899999999997</v>
      </c>
      <c r="E92" s="240"/>
      <c r="F92" s="240">
        <v>0.15443499999999999</v>
      </c>
      <c r="G92" s="240">
        <v>0.53887700000000005</v>
      </c>
      <c r="H92" s="240">
        <v>0.57902399999999998</v>
      </c>
      <c r="I92" s="240">
        <v>8.8659399999999999E-4</v>
      </c>
      <c r="J92" s="240">
        <v>0.110018</v>
      </c>
      <c r="K92" s="240"/>
      <c r="L92" s="240">
        <v>3.2110199999999998E-2</v>
      </c>
      <c r="M92" s="240"/>
      <c r="N92" s="240">
        <v>0.79231300000000005</v>
      </c>
      <c r="O92" s="240">
        <v>9.5417100000000001E-3</v>
      </c>
      <c r="P92" s="240">
        <v>0.220246</v>
      </c>
      <c r="Q92" s="240">
        <v>5.8102199999999996E-3</v>
      </c>
      <c r="R92" s="240">
        <v>5.8631099999999995E-4</v>
      </c>
      <c r="S92" s="240">
        <v>2.42252</v>
      </c>
      <c r="T92" s="240">
        <v>0.168434</v>
      </c>
      <c r="U92" s="240">
        <v>1.7023099999999999E-2</v>
      </c>
      <c r="V92" s="240">
        <v>3.7421099999999999E-2</v>
      </c>
      <c r="W92" s="240">
        <v>0.47926200000000002</v>
      </c>
      <c r="X92" s="240"/>
      <c r="Y92" s="240">
        <v>1.9263600000000001</v>
      </c>
      <c r="Z92" s="240">
        <v>0.20254</v>
      </c>
      <c r="AA92" s="240">
        <v>1.4149E-2</v>
      </c>
      <c r="AB92" s="240">
        <v>0.17149900000000001</v>
      </c>
      <c r="AC92" s="240">
        <v>0.203485</v>
      </c>
      <c r="AD92" s="240">
        <v>1.1937E-2</v>
      </c>
      <c r="AE92" s="240">
        <v>0.197517</v>
      </c>
      <c r="AF92" s="240">
        <v>0.53887700000000005</v>
      </c>
      <c r="AG92" s="240">
        <v>4.6887100000000001E-2</v>
      </c>
      <c r="AH92" s="240"/>
      <c r="AI92" s="240"/>
      <c r="AJ92" s="240">
        <v>2.16007E-2</v>
      </c>
      <c r="AK92" s="240">
        <v>0.110067</v>
      </c>
      <c r="AL92" s="240">
        <v>0.201685</v>
      </c>
      <c r="AM92" s="240">
        <v>0.93437700000000001</v>
      </c>
      <c r="AN92" s="240">
        <v>0.74068699999999998</v>
      </c>
      <c r="AO92" s="240">
        <v>1.8571000000000001E-2</v>
      </c>
    </row>
    <row r="93" spans="2:41" ht="20.100000000000001" customHeight="1" x14ac:dyDescent="0.25">
      <c r="B93" s="239">
        <v>44708</v>
      </c>
      <c r="C93" s="240">
        <v>5.1083099999999996E-3</v>
      </c>
      <c r="D93" s="240">
        <v>0.528779</v>
      </c>
      <c r="E93" s="240">
        <v>6.1594599999999999E-2</v>
      </c>
      <c r="F93" s="240">
        <v>0.156281</v>
      </c>
      <c r="G93" s="240">
        <v>0.54083199999999998</v>
      </c>
      <c r="H93" s="240">
        <v>0.58188899999999999</v>
      </c>
      <c r="I93" s="240">
        <v>8.9344399999999997E-4</v>
      </c>
      <c r="J93" s="240">
        <v>0.11015</v>
      </c>
      <c r="K93" s="240"/>
      <c r="L93" s="240">
        <v>3.2166399999999998E-2</v>
      </c>
      <c r="M93" s="240"/>
      <c r="N93" s="240">
        <v>0.79472500000000001</v>
      </c>
      <c r="O93" s="240">
        <v>9.5443899999999998E-3</v>
      </c>
      <c r="P93" s="240">
        <v>0.22092700000000001</v>
      </c>
      <c r="Q93" s="240">
        <v>5.8358400000000001E-3</v>
      </c>
      <c r="R93" s="240">
        <v>5.8528900000000001E-4</v>
      </c>
      <c r="S93" s="240"/>
      <c r="T93" s="240">
        <v>0.169129</v>
      </c>
      <c r="U93" s="240">
        <v>1.70294E-2</v>
      </c>
      <c r="V93" s="240"/>
      <c r="W93" s="240">
        <v>0.48211999999999999</v>
      </c>
      <c r="X93" s="240">
        <v>7.8074699999999997E-2</v>
      </c>
      <c r="Y93" s="240"/>
      <c r="Z93" s="240"/>
      <c r="AA93" s="240">
        <v>1.4150899999999999E-2</v>
      </c>
      <c r="AB93" s="240">
        <v>0.172511</v>
      </c>
      <c r="AC93" s="240"/>
      <c r="AD93" s="240">
        <v>1.11623E-2</v>
      </c>
      <c r="AE93" s="240"/>
      <c r="AF93" s="240">
        <v>0.54083199999999998</v>
      </c>
      <c r="AG93" s="240">
        <v>4.7384099999999998E-2</v>
      </c>
      <c r="AH93" s="240">
        <v>7.5436600000000006E-2</v>
      </c>
      <c r="AI93" s="240">
        <v>0.77233499999999999</v>
      </c>
      <c r="AJ93" s="240">
        <v>2.16931E-2</v>
      </c>
      <c r="AK93" s="240">
        <v>0.110013</v>
      </c>
      <c r="AL93" s="240"/>
      <c r="AM93" s="240">
        <v>0.93329499999999999</v>
      </c>
      <c r="AN93" s="240">
        <v>0.74121000000000004</v>
      </c>
      <c r="AO93" s="240">
        <v>1.8618699999999998E-2</v>
      </c>
    </row>
    <row r="94" spans="2:41" ht="20.100000000000001" customHeight="1" x14ac:dyDescent="0.25">
      <c r="B94" s="239">
        <v>44712</v>
      </c>
      <c r="C94" s="240">
        <v>5.1004600000000002E-3</v>
      </c>
      <c r="D94" s="240">
        <v>0.53248799999999996</v>
      </c>
      <c r="E94" s="240">
        <v>6.19397E-2</v>
      </c>
      <c r="F94" s="240">
        <v>0.156696</v>
      </c>
      <c r="G94" s="240"/>
      <c r="H94" s="240">
        <v>0.58578799999999998</v>
      </c>
      <c r="I94" s="240">
        <v>8.9669700000000001E-4</v>
      </c>
      <c r="J94" s="240">
        <v>0.11122700000000001</v>
      </c>
      <c r="K94" s="240"/>
      <c r="L94" s="240">
        <v>3.2115499999999998E-2</v>
      </c>
      <c r="M94" s="240">
        <v>0.106693</v>
      </c>
      <c r="N94" s="240">
        <v>0.79373199999999999</v>
      </c>
      <c r="O94" s="240">
        <v>9.5398600000000007E-3</v>
      </c>
      <c r="P94" s="240">
        <v>0.22196099999999999</v>
      </c>
      <c r="Q94" s="240">
        <v>5.7792900000000003E-3</v>
      </c>
      <c r="R94" s="240">
        <v>5.94722E-4</v>
      </c>
      <c r="S94" s="240">
        <v>2.4240300000000001</v>
      </c>
      <c r="T94" s="240">
        <v>0.16933000000000001</v>
      </c>
      <c r="U94" s="240">
        <v>1.7044299999999998E-2</v>
      </c>
      <c r="V94" s="240">
        <v>3.7620800000000003E-2</v>
      </c>
      <c r="W94" s="240">
        <v>0.48388500000000001</v>
      </c>
      <c r="X94" s="240">
        <v>7.8600600000000007E-2</v>
      </c>
      <c r="Y94" s="240">
        <v>1.92693</v>
      </c>
      <c r="Z94" s="240">
        <v>0.200516</v>
      </c>
      <c r="AA94" s="240">
        <v>1.4181900000000001E-2</v>
      </c>
      <c r="AB94" s="240">
        <v>0.17371300000000001</v>
      </c>
      <c r="AC94" s="240">
        <v>0.203545</v>
      </c>
      <c r="AD94" s="240">
        <v>1.20263E-2</v>
      </c>
      <c r="AE94" s="240">
        <v>0.197575</v>
      </c>
      <c r="AF94" s="240">
        <v>0.54092499999999999</v>
      </c>
      <c r="AG94" s="240">
        <v>4.7379900000000003E-2</v>
      </c>
      <c r="AH94" s="240">
        <v>7.5598700000000005E-2</v>
      </c>
      <c r="AI94" s="240">
        <v>0.77173599999999998</v>
      </c>
      <c r="AJ94" s="240">
        <v>2.16709E-2</v>
      </c>
      <c r="AK94" s="240">
        <v>0.110114</v>
      </c>
      <c r="AL94" s="240">
        <v>0.20174400000000001</v>
      </c>
      <c r="AM94" s="240">
        <v>0.93272500000000003</v>
      </c>
      <c r="AN94" s="240">
        <v>0.74090500000000004</v>
      </c>
      <c r="AO94" s="240">
        <v>1.8568100000000001E-2</v>
      </c>
    </row>
    <row r="95" spans="2:41" ht="20.100000000000001" customHeight="1" x14ac:dyDescent="0.25">
      <c r="B95" s="239">
        <v>44713</v>
      </c>
      <c r="C95" s="240">
        <v>5.0974999999999996E-3</v>
      </c>
      <c r="D95" s="240">
        <v>0.53130100000000002</v>
      </c>
      <c r="E95" s="240">
        <v>6.1594799999999998E-2</v>
      </c>
      <c r="F95" s="240">
        <v>0.155199</v>
      </c>
      <c r="G95" s="240">
        <v>0.54004600000000003</v>
      </c>
      <c r="H95" s="240">
        <v>0.586449</v>
      </c>
      <c r="I95" s="240">
        <v>8.99148E-4</v>
      </c>
      <c r="J95" s="240">
        <v>0.110806</v>
      </c>
      <c r="K95" s="240"/>
      <c r="L95" s="240">
        <v>3.2084399999999999E-2</v>
      </c>
      <c r="M95" s="240">
        <v>0.106729</v>
      </c>
      <c r="N95" s="240">
        <v>0.793987</v>
      </c>
      <c r="O95" s="240">
        <v>9.55721E-3</v>
      </c>
      <c r="P95" s="240">
        <v>0.22292100000000001</v>
      </c>
      <c r="Q95" s="240">
        <v>5.7494E-3</v>
      </c>
      <c r="R95" s="240"/>
      <c r="S95" s="240">
        <v>2.4238499999999998</v>
      </c>
      <c r="T95" s="240">
        <v>0.168957</v>
      </c>
      <c r="U95" s="240">
        <v>1.7051799999999999E-2</v>
      </c>
      <c r="V95" s="240">
        <v>3.7551099999999997E-2</v>
      </c>
      <c r="W95" s="240">
        <v>0.48312300000000002</v>
      </c>
      <c r="X95" s="240">
        <v>7.9052600000000001E-2</v>
      </c>
      <c r="Y95" s="240">
        <v>1.9277299999999999</v>
      </c>
      <c r="Z95" s="240">
        <v>0.19935800000000001</v>
      </c>
      <c r="AA95" s="240">
        <v>1.4142E-2</v>
      </c>
      <c r="AB95" s="240">
        <v>0.17311199999999999</v>
      </c>
      <c r="AC95" s="240">
        <v>0.20363000000000001</v>
      </c>
      <c r="AD95" s="240">
        <v>1.2057500000000001E-2</v>
      </c>
      <c r="AE95" s="240">
        <v>0.197657</v>
      </c>
      <c r="AF95" s="240">
        <v>0.54004600000000003</v>
      </c>
      <c r="AG95" s="240">
        <v>4.7734100000000002E-2</v>
      </c>
      <c r="AH95" s="240">
        <v>7.5768500000000003E-2</v>
      </c>
      <c r="AI95" s="240">
        <v>0.77033200000000002</v>
      </c>
      <c r="AJ95" s="240">
        <v>2.1588900000000001E-2</v>
      </c>
      <c r="AK95" s="240">
        <v>0.110124</v>
      </c>
      <c r="AL95" s="240">
        <v>0.20182800000000001</v>
      </c>
      <c r="AM95" s="240">
        <v>0.93318699999999999</v>
      </c>
      <c r="AN95" s="240">
        <v>0.74121300000000001</v>
      </c>
      <c r="AO95" s="240">
        <v>1.85151E-2</v>
      </c>
    </row>
    <row r="96" spans="2:41" ht="20.100000000000001" customHeight="1" x14ac:dyDescent="0.25">
      <c r="B96" s="239">
        <v>44714</v>
      </c>
      <c r="C96" s="240">
        <v>5.0941800000000002E-3</v>
      </c>
      <c r="D96" s="240">
        <v>0.53092200000000001</v>
      </c>
      <c r="E96" s="240">
        <v>6.1719599999999999E-2</v>
      </c>
      <c r="F96" s="240">
        <v>0.15495600000000001</v>
      </c>
      <c r="G96" s="240">
        <v>0.53888000000000003</v>
      </c>
      <c r="H96" s="240">
        <v>0.58888799999999997</v>
      </c>
      <c r="I96" s="240">
        <v>8.9887300000000001E-4</v>
      </c>
      <c r="J96" s="240">
        <v>0.111111</v>
      </c>
      <c r="K96" s="240"/>
      <c r="L96" s="240">
        <v>3.2120500000000003E-2</v>
      </c>
      <c r="M96" s="240">
        <v>0.10662000000000001</v>
      </c>
      <c r="N96" s="240">
        <v>0.79315599999999997</v>
      </c>
      <c r="O96" s="240">
        <v>9.5610000000000001E-3</v>
      </c>
      <c r="P96" s="240">
        <v>0.22210199999999999</v>
      </c>
      <c r="Q96" s="240">
        <v>5.70457E-3</v>
      </c>
      <c r="R96" s="240">
        <v>5.9901599999999996E-4</v>
      </c>
      <c r="S96" s="240">
        <v>2.4238599999999999</v>
      </c>
      <c r="T96" s="240">
        <v>0.16886499999999999</v>
      </c>
      <c r="U96" s="240">
        <v>1.7056100000000001E-2</v>
      </c>
      <c r="V96" s="240">
        <v>3.7928400000000001E-2</v>
      </c>
      <c r="W96" s="240">
        <v>0.48010700000000001</v>
      </c>
      <c r="X96" s="240">
        <v>7.8651200000000004E-2</v>
      </c>
      <c r="Y96" s="240">
        <v>1.9293199999999999</v>
      </c>
      <c r="Z96" s="240">
        <v>0.20011399999999999</v>
      </c>
      <c r="AA96" s="240">
        <v>1.4140399999999999E-2</v>
      </c>
      <c r="AB96" s="240">
        <v>0.172794</v>
      </c>
      <c r="AC96" s="240">
        <v>0.20379700000000001</v>
      </c>
      <c r="AD96" s="240">
        <v>1.2047499999999999E-2</v>
      </c>
      <c r="AE96" s="240">
        <v>0.19781899999999999</v>
      </c>
      <c r="AF96" s="240">
        <v>0.53888000000000003</v>
      </c>
      <c r="AG96" s="240">
        <v>4.7751799999999997E-2</v>
      </c>
      <c r="AH96" s="240">
        <v>7.5632099999999994E-2</v>
      </c>
      <c r="AI96" s="240">
        <v>0.77313399999999999</v>
      </c>
      <c r="AJ96" s="240">
        <v>2.1573999999999999E-2</v>
      </c>
      <c r="AK96" s="240">
        <v>0.11007699999999999</v>
      </c>
      <c r="AL96" s="240">
        <v>0.20199400000000001</v>
      </c>
      <c r="AM96" s="240"/>
      <c r="AN96" s="240">
        <v>0.74182199999999998</v>
      </c>
      <c r="AO96" s="240">
        <v>1.85414E-2</v>
      </c>
    </row>
    <row r="97" spans="2:41" ht="20.100000000000001" customHeight="1" x14ac:dyDescent="0.25">
      <c r="B97" s="239">
        <v>44715</v>
      </c>
      <c r="C97" s="240">
        <v>5.0980499999999998E-3</v>
      </c>
      <c r="D97" s="240">
        <v>0.537327</v>
      </c>
      <c r="E97" s="240">
        <v>6.1899599999999999E-2</v>
      </c>
      <c r="F97" s="240">
        <v>0.154416</v>
      </c>
      <c r="G97" s="240">
        <v>0.54006299999999996</v>
      </c>
      <c r="H97" s="240">
        <v>0.58862099999999995</v>
      </c>
      <c r="I97" s="240">
        <v>9.0787400000000003E-4</v>
      </c>
      <c r="J97" s="240"/>
      <c r="K97" s="240"/>
      <c r="L97" s="240">
        <v>3.2151899999999997E-2</v>
      </c>
      <c r="M97" s="240">
        <v>0.10680199999999999</v>
      </c>
      <c r="N97" s="240">
        <v>0.79447699999999999</v>
      </c>
      <c r="O97" s="240">
        <v>9.5416500000000005E-3</v>
      </c>
      <c r="P97" s="240"/>
      <c r="Q97" s="240">
        <v>5.7034800000000004E-3</v>
      </c>
      <c r="R97" s="240">
        <v>5.9177299999999997E-4</v>
      </c>
      <c r="S97" s="240"/>
      <c r="T97" s="240">
        <v>0.16881599999999999</v>
      </c>
      <c r="U97" s="240">
        <v>1.69985E-2</v>
      </c>
      <c r="V97" s="240">
        <v>3.7826600000000002E-2</v>
      </c>
      <c r="W97" s="240">
        <v>0.48538599999999998</v>
      </c>
      <c r="X97" s="240">
        <v>7.8637399999999996E-2</v>
      </c>
      <c r="Y97" s="240"/>
      <c r="Z97" s="240">
        <v>0.20000699999999999</v>
      </c>
      <c r="AA97" s="240">
        <v>1.40819E-2</v>
      </c>
      <c r="AB97" s="240">
        <v>0.17344699999999999</v>
      </c>
      <c r="AC97" s="240"/>
      <c r="AD97" s="240">
        <v>1.19489E-2</v>
      </c>
      <c r="AE97" s="240"/>
      <c r="AF97" s="240">
        <v>0.54006299999999996</v>
      </c>
      <c r="AG97" s="240">
        <v>4.7785000000000001E-2</v>
      </c>
      <c r="AH97" s="240">
        <v>7.6357800000000003E-2</v>
      </c>
      <c r="AI97" s="240">
        <v>0.77200100000000005</v>
      </c>
      <c r="AJ97" s="240"/>
      <c r="AK97" s="240">
        <v>0.109789</v>
      </c>
      <c r="AL97" s="240"/>
      <c r="AM97" s="240"/>
      <c r="AN97" s="240">
        <v>0.74042600000000003</v>
      </c>
      <c r="AO97" s="240">
        <v>1.85682E-2</v>
      </c>
    </row>
    <row r="98" spans="2:41" ht="20.100000000000001" customHeight="1" x14ac:dyDescent="0.25">
      <c r="B98" s="239">
        <v>44718</v>
      </c>
      <c r="C98" s="240">
        <v>5.10064E-3</v>
      </c>
      <c r="D98" s="240">
        <v>0.53354400000000002</v>
      </c>
      <c r="E98" s="240">
        <v>6.1793599999999997E-2</v>
      </c>
      <c r="F98" s="240">
        <v>0.15490000000000001</v>
      </c>
      <c r="G98" s="240">
        <v>0.53874100000000003</v>
      </c>
      <c r="H98" s="240">
        <v>0.58972500000000005</v>
      </c>
      <c r="I98" s="240">
        <v>9.1092799999999998E-4</v>
      </c>
      <c r="J98" s="240">
        <v>0.111487</v>
      </c>
      <c r="K98" s="240"/>
      <c r="L98" s="240">
        <v>3.2154299999999997E-2</v>
      </c>
      <c r="M98" s="240"/>
      <c r="N98" s="240">
        <v>0.79472299999999996</v>
      </c>
      <c r="O98" s="240">
        <v>9.5392500000000009E-3</v>
      </c>
      <c r="P98" s="240">
        <v>0.22236800000000001</v>
      </c>
      <c r="Q98" s="240">
        <v>5.6667799999999997E-3</v>
      </c>
      <c r="R98" s="240"/>
      <c r="S98" s="240">
        <v>2.4217399999999998</v>
      </c>
      <c r="T98" s="240"/>
      <c r="U98" s="240">
        <v>1.6963300000000001E-2</v>
      </c>
      <c r="V98" s="240">
        <v>3.7890199999999999E-2</v>
      </c>
      <c r="W98" s="240"/>
      <c r="X98" s="240"/>
      <c r="Y98" s="240">
        <v>1.927</v>
      </c>
      <c r="Z98" s="240">
        <v>0.198961</v>
      </c>
      <c r="AA98" s="240">
        <v>1.40272E-2</v>
      </c>
      <c r="AB98" s="240">
        <v>0.173622</v>
      </c>
      <c r="AC98" s="240">
        <v>0.20355200000000001</v>
      </c>
      <c r="AD98" s="240">
        <v>1.21247E-2</v>
      </c>
      <c r="AE98" s="240">
        <v>0.19758200000000001</v>
      </c>
      <c r="AF98" s="240">
        <v>0.53874100000000003</v>
      </c>
      <c r="AG98" s="240">
        <v>4.83998E-2</v>
      </c>
      <c r="AH98" s="240"/>
      <c r="AI98" s="240"/>
      <c r="AJ98" s="240">
        <v>2.1544299999999999E-2</v>
      </c>
      <c r="AK98" s="240">
        <v>0.109891</v>
      </c>
      <c r="AL98" s="240">
        <v>0.20175100000000001</v>
      </c>
      <c r="AM98" s="240">
        <v>0.93016500000000002</v>
      </c>
      <c r="AN98" s="240">
        <v>0.74093100000000001</v>
      </c>
      <c r="AO98" s="240">
        <v>1.8668400000000002E-2</v>
      </c>
    </row>
    <row r="99" spans="2:41" ht="20.100000000000001" customHeight="1" x14ac:dyDescent="0.25">
      <c r="B99" s="239">
        <v>44719</v>
      </c>
      <c r="C99" s="240">
        <v>5.10678E-3</v>
      </c>
      <c r="D99" s="240">
        <v>0.53369900000000003</v>
      </c>
      <c r="E99" s="240">
        <v>6.1869500000000001E-2</v>
      </c>
      <c r="F99" s="240">
        <v>0.152061</v>
      </c>
      <c r="G99" s="240">
        <v>0.53924899999999998</v>
      </c>
      <c r="H99" s="240">
        <v>0.59229299999999996</v>
      </c>
      <c r="I99" s="240">
        <v>9.0908700000000005E-4</v>
      </c>
      <c r="J99" s="240">
        <v>0.11157499999999999</v>
      </c>
      <c r="K99" s="240"/>
      <c r="L99" s="240">
        <v>3.2050000000000002E-2</v>
      </c>
      <c r="M99" s="240">
        <v>0.106573</v>
      </c>
      <c r="N99" s="240">
        <v>0.792852</v>
      </c>
      <c r="O99" s="240">
        <v>9.5675099999999996E-3</v>
      </c>
      <c r="P99" s="240">
        <v>0.222775</v>
      </c>
      <c r="Q99" s="240">
        <v>5.6237199999999996E-3</v>
      </c>
      <c r="R99" s="240">
        <v>5.9916500000000003E-4</v>
      </c>
      <c r="S99" s="240">
        <v>2.4289499999999999</v>
      </c>
      <c r="T99" s="240">
        <v>0.16912099999999999</v>
      </c>
      <c r="U99" s="240">
        <v>1.7014100000000001E-2</v>
      </c>
      <c r="V99" s="240">
        <v>3.7940399999999999E-2</v>
      </c>
      <c r="W99" s="240">
        <v>0.48104999999999998</v>
      </c>
      <c r="X99" s="240">
        <v>7.7850100000000005E-2</v>
      </c>
      <c r="Y99" s="240">
        <v>1.9339999999999999</v>
      </c>
      <c r="Z99" s="240">
        <v>0.198459</v>
      </c>
      <c r="AA99" s="240">
        <v>1.40529E-2</v>
      </c>
      <c r="AB99" s="240">
        <v>0.17319799999999999</v>
      </c>
      <c r="AC99" s="240">
        <v>0.204292</v>
      </c>
      <c r="AD99" s="240">
        <v>1.21993E-2</v>
      </c>
      <c r="AE99" s="240">
        <v>0.1983</v>
      </c>
      <c r="AF99" s="240">
        <v>0.53924899999999998</v>
      </c>
      <c r="AG99" s="240">
        <v>4.8309699999999997E-2</v>
      </c>
      <c r="AH99" s="240">
        <v>7.5711600000000004E-2</v>
      </c>
      <c r="AI99" s="240">
        <v>0.76171500000000003</v>
      </c>
      <c r="AJ99" s="240">
        <v>2.1578699999999999E-2</v>
      </c>
      <c r="AK99" s="240">
        <v>0.11002000000000001</v>
      </c>
      <c r="AL99" s="240">
        <v>0.202484</v>
      </c>
      <c r="AM99" s="240">
        <v>0.92923299999999998</v>
      </c>
      <c r="AN99" s="240">
        <v>0.74362399999999995</v>
      </c>
      <c r="AO99" s="240">
        <v>1.8756100000000001E-2</v>
      </c>
    </row>
    <row r="100" spans="2:41" ht="20.100000000000001" customHeight="1" x14ac:dyDescent="0.25">
      <c r="B100" s="239">
        <v>44720</v>
      </c>
      <c r="C100" s="240">
        <v>5.1028899999999997E-3</v>
      </c>
      <c r="D100" s="240">
        <v>0.53524300000000002</v>
      </c>
      <c r="E100" s="240">
        <v>6.2056E-2</v>
      </c>
      <c r="F100" s="240">
        <v>0.152589</v>
      </c>
      <c r="G100" s="240">
        <v>0.54046000000000005</v>
      </c>
      <c r="H100" s="240">
        <v>0.59265199999999996</v>
      </c>
      <c r="I100" s="240">
        <v>8.9649599999999999E-4</v>
      </c>
      <c r="J100" s="240">
        <v>0.111299</v>
      </c>
      <c r="K100" s="240"/>
      <c r="L100" s="240">
        <v>3.2391299999999998E-2</v>
      </c>
      <c r="M100" s="240">
        <v>0.107293</v>
      </c>
      <c r="N100" s="240">
        <v>0.79810700000000001</v>
      </c>
      <c r="O100" s="240">
        <v>9.5617199999999992E-3</v>
      </c>
      <c r="P100" s="240">
        <v>0.222577</v>
      </c>
      <c r="Q100" s="240">
        <v>5.5920700000000002E-3</v>
      </c>
      <c r="R100" s="240">
        <v>5.9119100000000003E-4</v>
      </c>
      <c r="S100" s="240">
        <v>2.4275199999999999</v>
      </c>
      <c r="T100" s="240">
        <v>0.16919400000000001</v>
      </c>
      <c r="U100" s="240">
        <v>1.6981099999999999E-2</v>
      </c>
      <c r="V100" s="240">
        <v>3.7936999999999999E-2</v>
      </c>
      <c r="W100" s="240">
        <v>0.481101</v>
      </c>
      <c r="X100" s="240">
        <v>7.8712299999999999E-2</v>
      </c>
      <c r="Y100" s="240">
        <v>1.93286</v>
      </c>
      <c r="Z100" s="240">
        <v>0.19813</v>
      </c>
      <c r="AA100" s="240">
        <v>1.4043E-2</v>
      </c>
      <c r="AB100" s="240">
        <v>0.17322100000000001</v>
      </c>
      <c r="AC100" s="240">
        <v>0.20417199999999999</v>
      </c>
      <c r="AD100" s="240">
        <v>1.23395E-2</v>
      </c>
      <c r="AE100" s="240">
        <v>0.198183</v>
      </c>
      <c r="AF100" s="240">
        <v>0.54046000000000005</v>
      </c>
      <c r="AG100" s="240">
        <v>4.8453400000000001E-2</v>
      </c>
      <c r="AH100" s="240">
        <v>7.5782699999999995E-2</v>
      </c>
      <c r="AI100" s="240">
        <v>0.76033099999999998</v>
      </c>
      <c r="AJ100" s="240">
        <v>2.15529E-2</v>
      </c>
      <c r="AK100" s="240">
        <v>0.109832</v>
      </c>
      <c r="AL100" s="240">
        <v>0.20236499999999999</v>
      </c>
      <c r="AM100" s="240">
        <v>0.931732</v>
      </c>
      <c r="AN100" s="240">
        <v>0.74318600000000001</v>
      </c>
      <c r="AO100" s="240">
        <v>1.8824400000000002E-2</v>
      </c>
    </row>
    <row r="101" spans="2:41" ht="20.100000000000001" customHeight="1" x14ac:dyDescent="0.25">
      <c r="B101" s="239">
        <v>44721</v>
      </c>
      <c r="C101" s="240">
        <v>5.1050699999999997E-3</v>
      </c>
      <c r="D101" s="240">
        <v>0.53298400000000001</v>
      </c>
      <c r="E101" s="240">
        <v>6.2240900000000002E-2</v>
      </c>
      <c r="F101" s="240">
        <v>0.15174799999999999</v>
      </c>
      <c r="G101" s="240">
        <v>0.53985499999999997</v>
      </c>
      <c r="H101" s="240">
        <v>0.58741900000000002</v>
      </c>
      <c r="I101" s="240">
        <v>9.0394100000000001E-4</v>
      </c>
      <c r="J101" s="240">
        <v>0.11107300000000001</v>
      </c>
      <c r="K101" s="240"/>
      <c r="L101" s="240">
        <v>3.2313799999999997E-2</v>
      </c>
      <c r="M101" s="240">
        <v>0.10725999999999999</v>
      </c>
      <c r="N101" s="240">
        <v>0.79791699999999999</v>
      </c>
      <c r="O101" s="240">
        <v>9.5482799999999993E-3</v>
      </c>
      <c r="P101" s="240">
        <v>0.22250800000000001</v>
      </c>
      <c r="Q101" s="240">
        <v>5.5246399999999999E-3</v>
      </c>
      <c r="R101" s="240">
        <v>5.9163E-4</v>
      </c>
      <c r="S101" s="240">
        <v>2.42604</v>
      </c>
      <c r="T101" s="240">
        <v>0.16911000000000001</v>
      </c>
      <c r="U101" s="240">
        <v>1.6920999999999999E-2</v>
      </c>
      <c r="V101" s="240">
        <v>3.7869800000000002E-2</v>
      </c>
      <c r="W101" s="240">
        <v>0.47805900000000001</v>
      </c>
      <c r="X101" s="240">
        <v>7.8367099999999995E-2</v>
      </c>
      <c r="Y101" s="240">
        <v>1.9316800000000001</v>
      </c>
      <c r="Z101" s="240">
        <v>0.19811500000000001</v>
      </c>
      <c r="AA101" s="240">
        <v>1.40406E-2</v>
      </c>
      <c r="AB101" s="240">
        <v>0.173682</v>
      </c>
      <c r="AC101" s="240">
        <v>0.20404700000000001</v>
      </c>
      <c r="AD101" s="240">
        <v>1.27203E-2</v>
      </c>
      <c r="AE101" s="240">
        <v>0.19806199999999999</v>
      </c>
      <c r="AF101" s="240">
        <v>0.53985499999999997</v>
      </c>
      <c r="AG101" s="240">
        <v>4.86078E-2</v>
      </c>
      <c r="AH101" s="240">
        <v>7.5564599999999996E-2</v>
      </c>
      <c r="AI101" s="240">
        <v>0.75963400000000003</v>
      </c>
      <c r="AJ101" s="240">
        <v>2.15179E-2</v>
      </c>
      <c r="AK101" s="240">
        <v>0.10974299999999999</v>
      </c>
      <c r="AL101" s="240">
        <v>0.20224200000000001</v>
      </c>
      <c r="AM101" s="240">
        <v>0.93090300000000004</v>
      </c>
      <c r="AN101" s="240">
        <v>0.74273199999999995</v>
      </c>
      <c r="AO101" s="240">
        <v>1.88626E-2</v>
      </c>
    </row>
    <row r="102" spans="2:41" ht="20.100000000000001" customHeight="1" x14ac:dyDescent="0.25">
      <c r="B102" s="239">
        <v>44722</v>
      </c>
      <c r="C102" s="240">
        <v>5.1147299999999996E-3</v>
      </c>
      <c r="D102" s="240">
        <v>0.53148399999999996</v>
      </c>
      <c r="E102" s="240">
        <v>6.2171900000000002E-2</v>
      </c>
      <c r="F102" s="240">
        <v>0.149781</v>
      </c>
      <c r="G102" s="240">
        <v>0.54044999999999999</v>
      </c>
      <c r="H102" s="240">
        <v>0.584144</v>
      </c>
      <c r="I102" s="240">
        <v>9.0228499999999996E-4</v>
      </c>
      <c r="J102" s="240">
        <v>0.11158899999999999</v>
      </c>
      <c r="K102" s="240"/>
      <c r="L102" s="240">
        <v>3.1957199999999998E-2</v>
      </c>
      <c r="M102" s="240">
        <v>0.106132</v>
      </c>
      <c r="N102" s="240">
        <v>0.78950100000000001</v>
      </c>
      <c r="O102" s="240">
        <v>9.5884000000000004E-3</v>
      </c>
      <c r="P102" s="240"/>
      <c r="Q102" s="240">
        <v>5.5615600000000001E-3</v>
      </c>
      <c r="R102" s="240">
        <v>5.9347999999999996E-4</v>
      </c>
      <c r="S102" s="240"/>
      <c r="T102" s="240">
        <v>0.16966600000000001</v>
      </c>
      <c r="U102" s="240">
        <v>1.6979000000000001E-2</v>
      </c>
      <c r="V102" s="240">
        <v>3.7449700000000002E-2</v>
      </c>
      <c r="W102" s="240">
        <v>0.47744700000000001</v>
      </c>
      <c r="X102" s="240">
        <v>7.7787300000000004E-2</v>
      </c>
      <c r="Y102" s="240"/>
      <c r="Z102" s="240">
        <v>0.198237</v>
      </c>
      <c r="AA102" s="240">
        <v>1.4096900000000001E-2</v>
      </c>
      <c r="AB102" s="240">
        <v>0.17211899999999999</v>
      </c>
      <c r="AC102" s="240"/>
      <c r="AD102" s="240">
        <v>1.2917700000000001E-2</v>
      </c>
      <c r="AE102" s="240"/>
      <c r="AF102" s="240">
        <v>0.54044999999999999</v>
      </c>
      <c r="AG102" s="240">
        <v>4.7765599999999998E-2</v>
      </c>
      <c r="AH102" s="240">
        <v>7.5409000000000004E-2</v>
      </c>
      <c r="AI102" s="240">
        <v>0.76042900000000002</v>
      </c>
      <c r="AJ102" s="240">
        <v>2.1527600000000001E-2</v>
      </c>
      <c r="AK102" s="240">
        <v>0.110457</v>
      </c>
      <c r="AL102" s="240"/>
      <c r="AM102" s="240">
        <v>0.92862199999999995</v>
      </c>
      <c r="AN102" s="240">
        <v>0.74636100000000005</v>
      </c>
      <c r="AO102" s="240">
        <v>1.8859399999999998E-2</v>
      </c>
    </row>
    <row r="103" spans="2:41" ht="20.100000000000001" customHeight="1" x14ac:dyDescent="0.25">
      <c r="B103" s="239">
        <v>44725</v>
      </c>
      <c r="C103" s="240">
        <v>5.1327200000000003E-3</v>
      </c>
      <c r="D103" s="240"/>
      <c r="E103" s="240">
        <v>6.1293300000000002E-2</v>
      </c>
      <c r="F103" s="240">
        <v>0.14624799999999999</v>
      </c>
      <c r="G103" s="240">
        <v>0.54011900000000002</v>
      </c>
      <c r="H103" s="240"/>
      <c r="I103" s="240">
        <v>8.9570000000000003E-4</v>
      </c>
      <c r="J103" s="240">
        <v>0.11153299999999999</v>
      </c>
      <c r="K103" s="240"/>
      <c r="L103" s="240">
        <v>3.1762100000000001E-2</v>
      </c>
      <c r="M103" s="240">
        <v>0.105558</v>
      </c>
      <c r="N103" s="240">
        <v>0.78532000000000002</v>
      </c>
      <c r="O103" s="240">
        <v>9.61242E-3</v>
      </c>
      <c r="P103" s="240"/>
      <c r="Q103" s="240">
        <v>5.5640200000000003E-3</v>
      </c>
      <c r="R103" s="240"/>
      <c r="S103" s="240">
        <v>2.44991</v>
      </c>
      <c r="T103" s="240">
        <v>0.17013400000000001</v>
      </c>
      <c r="U103" s="240">
        <v>1.70247E-2</v>
      </c>
      <c r="V103" s="240">
        <v>3.6725899999999999E-2</v>
      </c>
      <c r="W103" s="240">
        <v>0.47505999999999998</v>
      </c>
      <c r="X103" s="240">
        <v>7.6080499999999995E-2</v>
      </c>
      <c r="Y103" s="240"/>
      <c r="Z103" s="240"/>
      <c r="AA103" s="240">
        <v>1.41856E-2</v>
      </c>
      <c r="AB103" s="240">
        <v>0.169907</v>
      </c>
      <c r="AC103" s="240">
        <v>0.20635800000000001</v>
      </c>
      <c r="AD103" s="240"/>
      <c r="AE103" s="240">
        <v>0.20030500000000001</v>
      </c>
      <c r="AF103" s="240">
        <v>0.54011900000000002</v>
      </c>
      <c r="AG103" s="240">
        <v>4.6778199999999999E-2</v>
      </c>
      <c r="AH103" s="240">
        <v>7.4609900000000007E-2</v>
      </c>
      <c r="AI103" s="240">
        <v>0.756629</v>
      </c>
      <c r="AJ103" s="240">
        <v>2.1577099999999998E-2</v>
      </c>
      <c r="AK103" s="240">
        <v>0.111093</v>
      </c>
      <c r="AL103" s="240"/>
      <c r="AM103" s="240">
        <v>0.91635699999999998</v>
      </c>
      <c r="AN103" s="240">
        <v>0.75114300000000001</v>
      </c>
      <c r="AO103" s="240">
        <v>1.8733099999999999E-2</v>
      </c>
    </row>
    <row r="104" spans="2:41" ht="20.100000000000001" customHeight="1" x14ac:dyDescent="0.25">
      <c r="B104" s="239">
        <v>44726</v>
      </c>
      <c r="C104" s="240">
        <v>5.1406100000000003E-3</v>
      </c>
      <c r="D104" s="240">
        <v>0.52406900000000001</v>
      </c>
      <c r="E104" s="240">
        <v>6.1389600000000002E-2</v>
      </c>
      <c r="F104" s="240"/>
      <c r="G104" s="240">
        <v>0.54019099999999998</v>
      </c>
      <c r="H104" s="240"/>
      <c r="I104" s="240">
        <v>8.7142100000000004E-4</v>
      </c>
      <c r="J104" s="240">
        <v>0.11176</v>
      </c>
      <c r="K104" s="240"/>
      <c r="L104" s="240">
        <v>3.1758399999999999E-2</v>
      </c>
      <c r="M104" s="240"/>
      <c r="N104" s="240">
        <v>0.78632899999999994</v>
      </c>
      <c r="O104" s="240">
        <v>9.6449900000000009E-3</v>
      </c>
      <c r="P104" s="240"/>
      <c r="Q104" s="240">
        <v>5.60933E-3</v>
      </c>
      <c r="R104" s="240"/>
      <c r="S104" s="240">
        <v>2.45296</v>
      </c>
      <c r="T104" s="240">
        <v>0.17005500000000001</v>
      </c>
      <c r="U104" s="240">
        <v>1.7043300000000001E-2</v>
      </c>
      <c r="V104" s="240">
        <v>3.6417499999999998E-2</v>
      </c>
      <c r="W104" s="240"/>
      <c r="X104" s="240"/>
      <c r="Y104" s="240"/>
      <c r="Z104" s="240"/>
      <c r="AA104" s="240"/>
      <c r="AB104" s="240">
        <v>0.16914499999999999</v>
      </c>
      <c r="AC104" s="240">
        <v>0.206682</v>
      </c>
      <c r="AD104" s="240">
        <v>1.3177299999999999E-2</v>
      </c>
      <c r="AE104" s="240">
        <v>0.20061999999999999</v>
      </c>
      <c r="AF104" s="240">
        <v>0.54019099999999998</v>
      </c>
      <c r="AG104" s="240">
        <v>4.6849000000000002E-2</v>
      </c>
      <c r="AH104" s="240">
        <v>7.4243500000000004E-2</v>
      </c>
      <c r="AI104" s="240">
        <v>0.75675099999999995</v>
      </c>
      <c r="AJ104" s="240">
        <v>2.1525099999999998E-2</v>
      </c>
      <c r="AK104" s="240"/>
      <c r="AL104" s="240">
        <v>0.20485300000000001</v>
      </c>
      <c r="AM104" s="240">
        <v>0.90925900000000004</v>
      </c>
      <c r="AN104" s="240">
        <v>0.75232399999999999</v>
      </c>
      <c r="AO104" s="240"/>
    </row>
    <row r="105" spans="2:41" ht="20.100000000000001" customHeight="1" x14ac:dyDescent="0.25">
      <c r="B105" s="239">
        <v>44727</v>
      </c>
      <c r="C105" s="240">
        <v>5.13993E-3</v>
      </c>
      <c r="D105" s="240">
        <v>0.51853899999999997</v>
      </c>
      <c r="E105" s="240">
        <v>6.1344700000000002E-2</v>
      </c>
      <c r="F105" s="240"/>
      <c r="G105" s="240">
        <v>0.53944499999999995</v>
      </c>
      <c r="H105" s="240"/>
      <c r="I105" s="240">
        <v>8.6624599999999999E-4</v>
      </c>
      <c r="J105" s="240">
        <v>0.111732</v>
      </c>
      <c r="K105" s="240"/>
      <c r="L105" s="240">
        <v>3.1696299999999997E-2</v>
      </c>
      <c r="M105" s="240">
        <v>0.105282</v>
      </c>
      <c r="N105" s="240">
        <v>0.78321499999999999</v>
      </c>
      <c r="O105" s="240">
        <v>9.6170100000000005E-3</v>
      </c>
      <c r="P105" s="240">
        <v>0.217387</v>
      </c>
      <c r="Q105" s="240">
        <v>5.5622900000000001E-3</v>
      </c>
      <c r="R105" s="240"/>
      <c r="S105" s="240">
        <v>2.4469699999999999</v>
      </c>
      <c r="T105" s="240">
        <v>0.169903</v>
      </c>
      <c r="U105" s="240">
        <v>1.69996E-2</v>
      </c>
      <c r="V105" s="240">
        <v>3.6330099999999997E-2</v>
      </c>
      <c r="W105" s="240">
        <v>0.46834500000000001</v>
      </c>
      <c r="X105" s="240">
        <v>7.5405E-2</v>
      </c>
      <c r="Y105" s="240">
        <v>1.9528000000000001</v>
      </c>
      <c r="Z105" s="240">
        <v>0.20189599999999999</v>
      </c>
      <c r="AA105" s="240">
        <v>1.40944E-2</v>
      </c>
      <c r="AB105" s="240">
        <v>0.168902</v>
      </c>
      <c r="AC105" s="240">
        <v>0.20627799999999999</v>
      </c>
      <c r="AD105" s="240">
        <v>1.3251300000000001E-2</v>
      </c>
      <c r="AE105" s="240">
        <v>0.20022699999999999</v>
      </c>
      <c r="AF105" s="240">
        <v>0.53944499999999995</v>
      </c>
      <c r="AG105" s="240">
        <v>4.6896199999999999E-2</v>
      </c>
      <c r="AH105" s="240">
        <v>7.4077799999999999E-2</v>
      </c>
      <c r="AI105" s="240">
        <v>0.75194300000000003</v>
      </c>
      <c r="AJ105" s="240">
        <v>2.1404599999999999E-2</v>
      </c>
      <c r="AK105" s="240"/>
      <c r="AL105" s="240">
        <v>0.204453</v>
      </c>
      <c r="AM105" s="240">
        <v>0.907856</v>
      </c>
      <c r="AN105" s="240">
        <v>0.75085299999999999</v>
      </c>
      <c r="AO105" s="240">
        <v>1.8731999999999999E-2</v>
      </c>
    </row>
    <row r="106" spans="2:41" ht="20.100000000000001" customHeight="1" x14ac:dyDescent="0.25">
      <c r="B106" s="239">
        <v>44728</v>
      </c>
      <c r="C106" s="240">
        <v>5.1322E-3</v>
      </c>
      <c r="D106" s="240">
        <v>0.52649599999999996</v>
      </c>
      <c r="E106" s="240"/>
      <c r="F106" s="240"/>
      <c r="G106" s="240">
        <v>0.542041</v>
      </c>
      <c r="H106" s="240"/>
      <c r="I106" s="240">
        <v>8.7070400000000003E-4</v>
      </c>
      <c r="J106" s="240">
        <v>0.11205</v>
      </c>
      <c r="K106" s="240"/>
      <c r="L106" s="240"/>
      <c r="M106" s="240"/>
      <c r="N106" s="240">
        <v>0.782335</v>
      </c>
      <c r="O106" s="240">
        <v>9.6334999999999997E-3</v>
      </c>
      <c r="P106" s="240"/>
      <c r="Q106" s="240">
        <v>5.6029000000000001E-3</v>
      </c>
      <c r="R106" s="240"/>
      <c r="S106" s="240">
        <v>2.4527100000000002</v>
      </c>
      <c r="T106" s="240">
        <v>0.17099200000000001</v>
      </c>
      <c r="U106" s="240">
        <v>1.7005200000000002E-2</v>
      </c>
      <c r="V106" s="240">
        <v>3.6565E-2</v>
      </c>
      <c r="W106" s="240"/>
      <c r="X106" s="240">
        <v>7.4801900000000004E-2</v>
      </c>
      <c r="Y106" s="240">
        <v>1.95642</v>
      </c>
      <c r="Z106" s="240"/>
      <c r="AA106" s="240">
        <v>1.40949E-2</v>
      </c>
      <c r="AB106" s="240"/>
      <c r="AC106" s="240">
        <v>0.20666100000000001</v>
      </c>
      <c r="AD106" s="240"/>
      <c r="AE106" s="240">
        <v>0.200599</v>
      </c>
      <c r="AF106" s="240">
        <v>0.542041</v>
      </c>
      <c r="AG106" s="240"/>
      <c r="AH106" s="240">
        <v>7.3259000000000005E-2</v>
      </c>
      <c r="AI106" s="240"/>
      <c r="AJ106" s="240">
        <v>2.15155E-2</v>
      </c>
      <c r="AK106" s="240"/>
      <c r="AL106" s="240">
        <v>0.20483199999999999</v>
      </c>
      <c r="AM106" s="240">
        <v>0.90920100000000004</v>
      </c>
      <c r="AN106" s="240">
        <v>0.75224500000000005</v>
      </c>
      <c r="AO106" s="240"/>
    </row>
    <row r="107" spans="2:41" ht="20.100000000000001" customHeight="1" x14ac:dyDescent="0.25">
      <c r="B107" s="239">
        <v>44729</v>
      </c>
      <c r="C107" s="240">
        <v>5.1363700000000003E-3</v>
      </c>
      <c r="D107" s="240">
        <v>0.52515000000000001</v>
      </c>
      <c r="E107" s="240">
        <v>6.12626E-2</v>
      </c>
      <c r="F107" s="240"/>
      <c r="G107" s="240">
        <v>0.54039300000000001</v>
      </c>
      <c r="H107" s="240"/>
      <c r="I107" s="240">
        <v>8.6121600000000004E-4</v>
      </c>
      <c r="J107" s="240">
        <v>0.111759</v>
      </c>
      <c r="K107" s="240"/>
      <c r="L107" s="240">
        <v>3.1735699999999999E-2</v>
      </c>
      <c r="M107" s="240"/>
      <c r="N107" s="240">
        <v>0.78532900000000005</v>
      </c>
      <c r="O107" s="240">
        <v>9.5909199999999993E-3</v>
      </c>
      <c r="P107" s="240">
        <v>0.21645400000000001</v>
      </c>
      <c r="Q107" s="240">
        <v>5.6226100000000001E-3</v>
      </c>
      <c r="R107" s="240"/>
      <c r="S107" s="240"/>
      <c r="T107" s="240">
        <v>0.17013400000000001</v>
      </c>
      <c r="U107" s="240">
        <v>1.68758E-2</v>
      </c>
      <c r="V107" s="240"/>
      <c r="W107" s="240">
        <v>0.47512199999999999</v>
      </c>
      <c r="X107" s="240"/>
      <c r="Y107" s="240"/>
      <c r="Z107" s="240"/>
      <c r="AA107" s="240"/>
      <c r="AB107" s="240">
        <v>0.16780900000000001</v>
      </c>
      <c r="AC107" s="240"/>
      <c r="AD107" s="240"/>
      <c r="AE107" s="240"/>
      <c r="AF107" s="240">
        <v>0.54039300000000001</v>
      </c>
      <c r="AG107" s="240">
        <v>4.6987800000000003E-2</v>
      </c>
      <c r="AH107" s="240">
        <v>7.3676699999999998E-2</v>
      </c>
      <c r="AI107" s="240">
        <v>0.776617</v>
      </c>
      <c r="AJ107" s="240">
        <v>2.1259500000000001E-2</v>
      </c>
      <c r="AK107" s="240"/>
      <c r="AL107" s="240"/>
      <c r="AM107" s="240">
        <v>0.92118500000000003</v>
      </c>
      <c r="AN107" s="240">
        <v>0.74893100000000001</v>
      </c>
      <c r="AO107" s="240"/>
    </row>
    <row r="108" spans="2:41" ht="20.100000000000001" customHeight="1" x14ac:dyDescent="0.25">
      <c r="B108" s="239">
        <v>44733</v>
      </c>
      <c r="C108" s="240">
        <v>5.1395599999999996E-3</v>
      </c>
      <c r="D108" s="240">
        <v>0.52102000000000004</v>
      </c>
      <c r="E108" s="240">
        <v>6.1085100000000003E-2</v>
      </c>
      <c r="F108" s="240">
        <v>0.145482</v>
      </c>
      <c r="G108" s="240">
        <v>0.54030500000000004</v>
      </c>
      <c r="H108" s="240">
        <v>0.57900200000000002</v>
      </c>
      <c r="I108" s="240"/>
      <c r="J108" s="240">
        <v>0.111785</v>
      </c>
      <c r="K108" s="240"/>
      <c r="L108" s="240">
        <v>3.19966E-2</v>
      </c>
      <c r="M108" s="240">
        <v>0.10616100000000001</v>
      </c>
      <c r="N108" s="240">
        <v>0.78976500000000005</v>
      </c>
      <c r="O108" s="240">
        <v>9.5867499999999998E-3</v>
      </c>
      <c r="P108" s="240">
        <v>0.21673200000000001</v>
      </c>
      <c r="Q108" s="240">
        <v>5.53733E-3</v>
      </c>
      <c r="R108" s="240"/>
      <c r="S108" s="240"/>
      <c r="T108" s="240">
        <v>0.17017299999999999</v>
      </c>
      <c r="U108" s="240">
        <v>1.68367E-2</v>
      </c>
      <c r="V108" s="240">
        <v>3.7065800000000003E-2</v>
      </c>
      <c r="W108" s="240">
        <v>0.47456999999999999</v>
      </c>
      <c r="X108" s="240">
        <v>7.6465699999999998E-2</v>
      </c>
      <c r="Y108" s="240">
        <v>1.94692</v>
      </c>
      <c r="Z108" s="240">
        <v>0.20139699999999999</v>
      </c>
      <c r="AA108" s="240">
        <v>1.3861500000000001E-2</v>
      </c>
      <c r="AB108" s="240">
        <v>0.170456</v>
      </c>
      <c r="AC108" s="240">
        <v>0.20565700000000001</v>
      </c>
      <c r="AD108" s="240">
        <v>1.36834E-2</v>
      </c>
      <c r="AE108" s="240">
        <v>0.199625</v>
      </c>
      <c r="AF108" s="240">
        <v>0.54030500000000004</v>
      </c>
      <c r="AG108" s="240">
        <v>4.7009099999999998E-2</v>
      </c>
      <c r="AH108" s="240">
        <v>7.4285699999999996E-2</v>
      </c>
      <c r="AI108" s="240">
        <v>0.77445900000000001</v>
      </c>
      <c r="AJ108" s="240">
        <v>2.11556E-2</v>
      </c>
      <c r="AK108" s="240">
        <v>0.110626</v>
      </c>
      <c r="AL108" s="240">
        <v>0.20383699999999999</v>
      </c>
      <c r="AM108" s="240">
        <v>0.91957</v>
      </c>
      <c r="AN108" s="240">
        <v>0.74859200000000004</v>
      </c>
      <c r="AO108" s="240">
        <v>1.8802200000000002E-2</v>
      </c>
    </row>
    <row r="109" spans="2:41" ht="20.100000000000001" customHeight="1" x14ac:dyDescent="0.25">
      <c r="B109" s="239">
        <v>44734</v>
      </c>
      <c r="C109" s="240">
        <v>5.1378600000000002E-3</v>
      </c>
      <c r="D109" s="240">
        <v>0.51871999999999996</v>
      </c>
      <c r="E109" s="240">
        <v>6.1193600000000001E-2</v>
      </c>
      <c r="F109" s="240">
        <v>0.14560699999999999</v>
      </c>
      <c r="G109" s="240">
        <v>0.54036700000000004</v>
      </c>
      <c r="H109" s="240">
        <v>0.57944799999999996</v>
      </c>
      <c r="I109" s="240">
        <v>8.5139000000000005E-4</v>
      </c>
      <c r="J109" s="240">
        <v>0.111584</v>
      </c>
      <c r="K109" s="240"/>
      <c r="L109" s="240">
        <v>3.1933299999999998E-2</v>
      </c>
      <c r="M109" s="240">
        <v>0.10606599999999999</v>
      </c>
      <c r="N109" s="240">
        <v>0.78899200000000003</v>
      </c>
      <c r="O109" s="240">
        <v>9.5883700000000006E-3</v>
      </c>
      <c r="P109" s="240">
        <v>0.21648999999999999</v>
      </c>
      <c r="Q109" s="240">
        <v>5.49513E-3</v>
      </c>
      <c r="R109" s="240"/>
      <c r="S109" s="240">
        <v>2.4463300000000001</v>
      </c>
      <c r="T109" s="240">
        <v>0.17035900000000001</v>
      </c>
      <c r="U109" s="240">
        <v>1.6808300000000002E-2</v>
      </c>
      <c r="V109" s="240">
        <v>3.7409100000000001E-2</v>
      </c>
      <c r="W109" s="240">
        <v>0.47207500000000002</v>
      </c>
      <c r="X109" s="240">
        <v>7.5109999999999996E-2</v>
      </c>
      <c r="Y109" s="240">
        <v>1.95038</v>
      </c>
      <c r="Z109" s="240">
        <v>0.201375</v>
      </c>
      <c r="AA109" s="240">
        <v>1.38344E-2</v>
      </c>
      <c r="AB109" s="240">
        <v>0.16913700000000001</v>
      </c>
      <c r="AC109" s="240">
        <v>0.20602200000000001</v>
      </c>
      <c r="AD109" s="240">
        <v>1.40754E-2</v>
      </c>
      <c r="AE109" s="240">
        <v>0.19997899999999999</v>
      </c>
      <c r="AF109" s="240">
        <v>0.54036700000000004</v>
      </c>
      <c r="AG109" s="240">
        <v>4.6963499999999998E-2</v>
      </c>
      <c r="AH109" s="240">
        <v>7.3785699999999996E-2</v>
      </c>
      <c r="AI109" s="240">
        <v>0.77695899999999996</v>
      </c>
      <c r="AJ109" s="240">
        <v>2.1139999999999999E-2</v>
      </c>
      <c r="AK109" s="240">
        <v>0.11082</v>
      </c>
      <c r="AL109" s="240">
        <v>0.20419899999999999</v>
      </c>
      <c r="AM109" s="240">
        <v>0.91857800000000001</v>
      </c>
      <c r="AN109" s="240">
        <v>0.74992099999999995</v>
      </c>
      <c r="AO109" s="240">
        <v>1.8823300000000001E-2</v>
      </c>
    </row>
    <row r="110" spans="2:41" ht="20.100000000000001" customHeight="1" x14ac:dyDescent="0.25">
      <c r="B110" s="239">
        <v>44735</v>
      </c>
      <c r="C110" s="240">
        <v>5.1405899999999996E-3</v>
      </c>
      <c r="D110" s="240">
        <v>0.51732599999999995</v>
      </c>
      <c r="E110" s="240">
        <v>6.1347100000000002E-2</v>
      </c>
      <c r="F110" s="240">
        <v>0.144705</v>
      </c>
      <c r="G110" s="240">
        <v>0.54016500000000001</v>
      </c>
      <c r="H110" s="240">
        <v>0.57769599999999999</v>
      </c>
      <c r="I110" s="240">
        <v>8.45851E-4</v>
      </c>
      <c r="J110" s="240">
        <v>0.1118</v>
      </c>
      <c r="K110" s="240"/>
      <c r="L110" s="240">
        <v>3.1793000000000002E-2</v>
      </c>
      <c r="M110" s="240">
        <v>0.10578799999999999</v>
      </c>
      <c r="N110" s="240">
        <v>0.78693800000000003</v>
      </c>
      <c r="O110" s="240">
        <v>9.5822300000000006E-3</v>
      </c>
      <c r="P110" s="240">
        <v>0.21757000000000001</v>
      </c>
      <c r="Q110" s="240">
        <v>5.5470800000000002E-3</v>
      </c>
      <c r="R110" s="240">
        <v>5.7881100000000004E-4</v>
      </c>
      <c r="S110" s="240">
        <v>2.4484699999999999</v>
      </c>
      <c r="T110" s="240">
        <v>0.170214</v>
      </c>
      <c r="U110" s="240">
        <v>1.67759E-2</v>
      </c>
      <c r="V110" s="240">
        <v>3.7429900000000002E-2</v>
      </c>
      <c r="W110" s="240">
        <v>0.46947800000000001</v>
      </c>
      <c r="X110" s="240">
        <v>7.5125700000000004E-2</v>
      </c>
      <c r="Y110" s="240">
        <v>1.9504900000000001</v>
      </c>
      <c r="Z110" s="240">
        <v>0.200151</v>
      </c>
      <c r="AA110" s="240">
        <v>1.37649E-2</v>
      </c>
      <c r="AB110" s="240">
        <v>0.167101</v>
      </c>
      <c r="AC110" s="240">
        <v>0.20603399999999999</v>
      </c>
      <c r="AD110" s="240">
        <v>1.4055399999999999E-2</v>
      </c>
      <c r="AE110" s="240">
        <v>0.199991</v>
      </c>
      <c r="AF110" s="240">
        <v>0.54016500000000001</v>
      </c>
      <c r="AG110" s="240">
        <v>4.68241E-2</v>
      </c>
      <c r="AH110" s="240">
        <v>7.3747199999999999E-2</v>
      </c>
      <c r="AI110" s="240">
        <v>0.77664299999999997</v>
      </c>
      <c r="AJ110" s="240">
        <v>2.1166899999999999E-2</v>
      </c>
      <c r="AK110" s="240">
        <v>0.110765</v>
      </c>
      <c r="AL110" s="240">
        <v>0.204211</v>
      </c>
      <c r="AM110" s="240">
        <v>0.91593199999999997</v>
      </c>
      <c r="AN110" s="240">
        <v>0.74996499999999999</v>
      </c>
      <c r="AO110" s="240">
        <v>1.8880299999999999E-2</v>
      </c>
    </row>
    <row r="111" spans="2:41" ht="20.100000000000001" customHeight="1" x14ac:dyDescent="0.25">
      <c r="B111" s="239">
        <v>44736</v>
      </c>
      <c r="C111" s="240">
        <v>5.1332399999999999E-3</v>
      </c>
      <c r="D111" s="240">
        <v>0.517069</v>
      </c>
      <c r="E111" s="240">
        <v>6.1227999999999998E-2</v>
      </c>
      <c r="F111" s="240">
        <v>0.143042</v>
      </c>
      <c r="G111" s="240">
        <v>0.53899900000000001</v>
      </c>
      <c r="H111" s="240">
        <v>0.57875799999999999</v>
      </c>
      <c r="I111" s="240">
        <v>8.3278599999999996E-4</v>
      </c>
      <c r="J111" s="240">
        <v>0.111788</v>
      </c>
      <c r="K111" s="240"/>
      <c r="L111" s="240">
        <v>3.1850000000000003E-2</v>
      </c>
      <c r="M111" s="240">
        <v>0.10588</v>
      </c>
      <c r="N111" s="240">
        <v>0.78773000000000004</v>
      </c>
      <c r="O111" s="240">
        <v>9.5557300000000001E-3</v>
      </c>
      <c r="P111" s="240">
        <v>0.21746299999999999</v>
      </c>
      <c r="Q111" s="240">
        <v>5.5367100000000002E-3</v>
      </c>
      <c r="R111" s="240">
        <v>5.7546599999999995E-4</v>
      </c>
      <c r="S111" s="240"/>
      <c r="T111" s="240">
        <v>0.16988400000000001</v>
      </c>
      <c r="U111" s="240">
        <v>1.67251E-2</v>
      </c>
      <c r="V111" s="240">
        <v>3.7668899999999998E-2</v>
      </c>
      <c r="W111" s="240"/>
      <c r="X111" s="240">
        <v>7.5492500000000004E-2</v>
      </c>
      <c r="Y111" s="240"/>
      <c r="Z111" s="240">
        <v>0.19833300000000001</v>
      </c>
      <c r="AA111" s="240">
        <v>1.3736399999999999E-2</v>
      </c>
      <c r="AB111" s="240">
        <v>0.16761599999999999</v>
      </c>
      <c r="AC111" s="240"/>
      <c r="AD111" s="240">
        <v>1.40371E-2</v>
      </c>
      <c r="AE111" s="240"/>
      <c r="AF111" s="240">
        <v>0.53899900000000001</v>
      </c>
      <c r="AG111" s="240">
        <v>4.7020100000000002E-2</v>
      </c>
      <c r="AH111" s="240"/>
      <c r="AI111" s="240">
        <v>0.78201699999999996</v>
      </c>
      <c r="AJ111" s="240">
        <v>2.1061E-2</v>
      </c>
      <c r="AK111" s="240">
        <v>0.11039499999999999</v>
      </c>
      <c r="AL111" s="240"/>
      <c r="AM111" s="240">
        <v>0.92107700000000003</v>
      </c>
      <c r="AN111" s="240">
        <v>0.74850799999999995</v>
      </c>
      <c r="AO111" s="240">
        <v>1.8846499999999999E-2</v>
      </c>
    </row>
    <row r="112" spans="2:41" ht="20.100000000000001" customHeight="1" x14ac:dyDescent="0.25">
      <c r="B112" s="239">
        <v>44739</v>
      </c>
      <c r="C112" s="240">
        <v>5.1394800000000001E-3</v>
      </c>
      <c r="D112" s="240">
        <v>0.518119</v>
      </c>
      <c r="E112" s="240">
        <v>6.13818E-2</v>
      </c>
      <c r="F112" s="240">
        <v>0.143205</v>
      </c>
      <c r="G112" s="240">
        <v>0.53950600000000004</v>
      </c>
      <c r="H112" s="240">
        <v>0.58015600000000001</v>
      </c>
      <c r="I112" s="240"/>
      <c r="J112" s="240">
        <v>0.111819</v>
      </c>
      <c r="K112" s="240"/>
      <c r="L112" s="240">
        <v>3.1961700000000003E-2</v>
      </c>
      <c r="M112" s="240">
        <v>0.106227</v>
      </c>
      <c r="N112" s="240">
        <v>0.790412</v>
      </c>
      <c r="O112" s="240">
        <v>9.5498300000000005E-3</v>
      </c>
      <c r="P112" s="240">
        <v>0.22009000000000001</v>
      </c>
      <c r="Q112" s="240">
        <v>5.5545799999999999E-3</v>
      </c>
      <c r="R112" s="240">
        <v>5.7537899999999999E-4</v>
      </c>
      <c r="S112" s="240">
        <v>2.4409000000000001</v>
      </c>
      <c r="T112" s="240">
        <v>0.16968800000000001</v>
      </c>
      <c r="U112" s="240">
        <v>1.6662699999999999E-2</v>
      </c>
      <c r="V112" s="240">
        <v>3.7608599999999999E-2</v>
      </c>
      <c r="W112" s="240">
        <v>0.47165299999999999</v>
      </c>
      <c r="X112" s="240">
        <v>7.5942599999999999E-2</v>
      </c>
      <c r="Y112" s="240">
        <v>1.9444699999999999</v>
      </c>
      <c r="Z112" s="240">
        <v>0.197633</v>
      </c>
      <c r="AA112" s="240">
        <v>1.36335E-2</v>
      </c>
      <c r="AB112" s="240">
        <v>0.16850699999999999</v>
      </c>
      <c r="AC112" s="240">
        <v>0.205398</v>
      </c>
      <c r="AD112" s="240">
        <v>1.40103E-2</v>
      </c>
      <c r="AE112" s="240">
        <v>0.19937299999999999</v>
      </c>
      <c r="AF112" s="240">
        <v>0.53950600000000004</v>
      </c>
      <c r="AG112" s="240">
        <v>4.7012199999999997E-2</v>
      </c>
      <c r="AH112" s="240">
        <v>7.4243500000000004E-2</v>
      </c>
      <c r="AI112" s="240">
        <v>0.78018100000000001</v>
      </c>
      <c r="AJ112" s="240">
        <v>2.1110400000000001E-2</v>
      </c>
      <c r="AK112" s="240">
        <v>0.110496</v>
      </c>
      <c r="AL112" s="240">
        <v>0.20358000000000001</v>
      </c>
      <c r="AM112" s="240">
        <v>0.91769900000000004</v>
      </c>
      <c r="AN112" s="240">
        <v>0.74764699999999995</v>
      </c>
      <c r="AO112" s="240">
        <v>1.8938300000000002E-2</v>
      </c>
    </row>
    <row r="113" spans="2:41" ht="20.100000000000001" customHeight="1" x14ac:dyDescent="0.25">
      <c r="B113" s="239">
        <v>44740</v>
      </c>
      <c r="C113" s="240">
        <v>5.1432600000000002E-3</v>
      </c>
      <c r="D113" s="240">
        <v>0.51844000000000001</v>
      </c>
      <c r="E113" s="240">
        <v>6.1437499999999999E-2</v>
      </c>
      <c r="F113" s="240">
        <v>0.143431</v>
      </c>
      <c r="G113" s="240">
        <v>0.54011200000000004</v>
      </c>
      <c r="H113" s="240">
        <v>0.58172000000000001</v>
      </c>
      <c r="I113" s="240">
        <v>8.2099099999999997E-4</v>
      </c>
      <c r="J113" s="240">
        <v>0.111912</v>
      </c>
      <c r="K113" s="240"/>
      <c r="L113" s="240">
        <v>3.1957800000000001E-2</v>
      </c>
      <c r="M113" s="240">
        <v>0.10623299999999999</v>
      </c>
      <c r="N113" s="240">
        <v>0.79030599999999995</v>
      </c>
      <c r="O113" s="240">
        <v>9.5089900000000002E-3</v>
      </c>
      <c r="P113" s="240">
        <v>0.21779000000000001</v>
      </c>
      <c r="Q113" s="240">
        <v>5.5247300000000003E-3</v>
      </c>
      <c r="R113" s="240">
        <v>5.8208200000000004E-4</v>
      </c>
      <c r="S113" s="240">
        <v>2.4431099999999999</v>
      </c>
      <c r="T113" s="240"/>
      <c r="U113" s="240">
        <v>1.6660999999999999E-2</v>
      </c>
      <c r="V113" s="240">
        <v>3.7444900000000003E-2</v>
      </c>
      <c r="W113" s="240">
        <v>0.47118300000000002</v>
      </c>
      <c r="X113" s="240">
        <v>7.6454099999999997E-2</v>
      </c>
      <c r="Y113" s="240">
        <v>1.9462299999999999</v>
      </c>
      <c r="Z113" s="240">
        <v>0.198495</v>
      </c>
      <c r="AA113" s="240">
        <v>1.36104E-2</v>
      </c>
      <c r="AB113" s="240">
        <v>0.168629</v>
      </c>
      <c r="AC113" s="240">
        <v>0.20558399999999999</v>
      </c>
      <c r="AD113" s="240">
        <v>1.41274E-2</v>
      </c>
      <c r="AE113" s="240">
        <v>0.19955300000000001</v>
      </c>
      <c r="AF113" s="240">
        <v>0.54011200000000004</v>
      </c>
      <c r="AG113" s="240">
        <v>4.6786000000000001E-2</v>
      </c>
      <c r="AH113" s="240">
        <v>7.4453500000000006E-2</v>
      </c>
      <c r="AI113" s="240">
        <v>0.78276699999999999</v>
      </c>
      <c r="AJ113" s="240">
        <v>2.1223700000000002E-2</v>
      </c>
      <c r="AK113" s="240">
        <v>0.110763</v>
      </c>
      <c r="AL113" s="240">
        <v>0.203764</v>
      </c>
      <c r="AM113" s="240">
        <v>0.91602499999999998</v>
      </c>
      <c r="AN113" s="240">
        <v>0.74832500000000002</v>
      </c>
      <c r="AO113" s="240">
        <v>1.9151499999999998E-2</v>
      </c>
    </row>
    <row r="114" spans="2:41" ht="20.100000000000001" customHeight="1" x14ac:dyDescent="0.25">
      <c r="B114" s="239">
        <v>44741</v>
      </c>
      <c r="C114" s="240">
        <v>5.1423399999999996E-3</v>
      </c>
      <c r="D114" s="240">
        <v>0.51752500000000001</v>
      </c>
      <c r="E114" s="240">
        <v>6.1070600000000003E-2</v>
      </c>
      <c r="F114" s="240">
        <v>0.14355599999999999</v>
      </c>
      <c r="G114" s="240">
        <v>0.54068400000000005</v>
      </c>
      <c r="H114" s="240">
        <v>0.58258500000000002</v>
      </c>
      <c r="I114" s="240">
        <v>8.2871599999999996E-4</v>
      </c>
      <c r="J114" s="240">
        <v>0.111938</v>
      </c>
      <c r="K114" s="240"/>
      <c r="L114" s="240">
        <v>3.1895800000000002E-2</v>
      </c>
      <c r="M114" s="240">
        <v>0.10606500000000001</v>
      </c>
      <c r="N114" s="240">
        <v>0.78904099999999999</v>
      </c>
      <c r="O114" s="240">
        <v>9.5043799999999998E-3</v>
      </c>
      <c r="P114" s="240">
        <v>0.21746499999999999</v>
      </c>
      <c r="Q114" s="240">
        <v>5.5121099999999998E-3</v>
      </c>
      <c r="R114" s="240">
        <v>5.8390000000000004E-4</v>
      </c>
      <c r="S114" s="240">
        <v>2.44821</v>
      </c>
      <c r="T114" s="240"/>
      <c r="U114" s="240">
        <v>1.6676699999999999E-2</v>
      </c>
      <c r="V114" s="240">
        <v>3.7243900000000003E-2</v>
      </c>
      <c r="W114" s="240">
        <v>0.46902100000000002</v>
      </c>
      <c r="X114" s="240">
        <v>7.6558000000000001E-2</v>
      </c>
      <c r="Y114" s="240">
        <v>1.9512400000000001</v>
      </c>
      <c r="Z114" s="240"/>
      <c r="AA114" s="240">
        <v>1.37015E-2</v>
      </c>
      <c r="AB114" s="240">
        <v>0.16847100000000001</v>
      </c>
      <c r="AC114" s="240">
        <v>0.20611299999999999</v>
      </c>
      <c r="AD114" s="240">
        <v>1.46654E-2</v>
      </c>
      <c r="AE114" s="240">
        <v>0.20006699999999999</v>
      </c>
      <c r="AF114" s="240">
        <v>0.54068400000000005</v>
      </c>
      <c r="AG114" s="240">
        <v>4.6640099999999997E-2</v>
      </c>
      <c r="AH114" s="240">
        <v>7.3733499999999993E-2</v>
      </c>
      <c r="AI114" s="240">
        <v>0.78891</v>
      </c>
      <c r="AJ114" s="240">
        <v>2.1390599999999999E-2</v>
      </c>
      <c r="AK114" s="240">
        <v>0.11097899999999999</v>
      </c>
      <c r="AL114" s="240">
        <v>0.204289</v>
      </c>
      <c r="AM114" s="240">
        <v>0.91212000000000004</v>
      </c>
      <c r="AN114" s="240">
        <v>0.75025299999999995</v>
      </c>
      <c r="AO114" s="240">
        <v>1.9009100000000001E-2</v>
      </c>
    </row>
    <row r="115" spans="2:41" ht="20.100000000000001" customHeight="1" x14ac:dyDescent="0.25">
      <c r="B115" s="239">
        <v>44742</v>
      </c>
      <c r="C115" s="240">
        <v>5.14884E-3</v>
      </c>
      <c r="D115" s="240">
        <v>0.51883500000000005</v>
      </c>
      <c r="E115" s="240">
        <v>6.0928700000000002E-2</v>
      </c>
      <c r="F115" s="240">
        <v>0.14380000000000001</v>
      </c>
      <c r="G115" s="240">
        <v>0.54112400000000005</v>
      </c>
      <c r="H115" s="240">
        <v>0.58446100000000001</v>
      </c>
      <c r="I115" s="240">
        <v>8.1865300000000002E-4</v>
      </c>
      <c r="J115" s="240">
        <v>0.112496</v>
      </c>
      <c r="K115" s="240"/>
      <c r="L115" s="240">
        <v>3.1616499999999999E-2</v>
      </c>
      <c r="M115" s="240">
        <v>0.105157</v>
      </c>
      <c r="N115" s="240">
        <v>0.78228200000000003</v>
      </c>
      <c r="O115" s="240">
        <v>9.5403599999999995E-3</v>
      </c>
      <c r="P115" s="240">
        <v>0.21518200000000001</v>
      </c>
      <c r="Q115" s="240">
        <v>5.5122299999999999E-3</v>
      </c>
      <c r="R115" s="240">
        <v>5.8251699999999995E-4</v>
      </c>
      <c r="S115" s="240">
        <v>2.4556100000000001</v>
      </c>
      <c r="T115" s="240"/>
      <c r="U115" s="240">
        <v>1.6626999999999999E-2</v>
      </c>
      <c r="V115" s="240">
        <v>3.7407099999999999E-2</v>
      </c>
      <c r="W115" s="240">
        <v>0.46796100000000002</v>
      </c>
      <c r="X115" s="240">
        <v>7.5594099999999997E-2</v>
      </c>
      <c r="Y115" s="240">
        <v>1.9587399999999999</v>
      </c>
      <c r="Z115" s="240">
        <v>0.197156</v>
      </c>
      <c r="AA115" s="240">
        <v>1.3688199999999999E-2</v>
      </c>
      <c r="AB115" s="240">
        <v>0.168017</v>
      </c>
      <c r="AC115" s="240">
        <v>0.20690500000000001</v>
      </c>
      <c r="AD115" s="240">
        <v>1.43421E-2</v>
      </c>
      <c r="AE115" s="240">
        <v>0.20083599999999999</v>
      </c>
      <c r="AF115" s="240">
        <v>0.54112400000000005</v>
      </c>
      <c r="AG115" s="240">
        <v>4.6028699999999999E-2</v>
      </c>
      <c r="AH115" s="240">
        <v>7.3696700000000004E-2</v>
      </c>
      <c r="AI115" s="240">
        <v>0.78508900000000004</v>
      </c>
      <c r="AJ115" s="240">
        <v>2.13432E-2</v>
      </c>
      <c r="AK115" s="240">
        <v>0.111524</v>
      </c>
      <c r="AL115" s="240">
        <v>0.20507400000000001</v>
      </c>
      <c r="AM115" s="240">
        <v>0.911972</v>
      </c>
      <c r="AN115" s="240">
        <v>0.75313600000000003</v>
      </c>
      <c r="AO115" s="240">
        <v>1.8893099999999999E-2</v>
      </c>
    </row>
    <row r="116" spans="2:41" ht="20.100000000000001" customHeight="1" x14ac:dyDescent="0.25">
      <c r="B116" s="239">
        <v>44743</v>
      </c>
      <c r="C116" s="240">
        <v>5.1449699999999996E-3</v>
      </c>
      <c r="D116" s="240">
        <v>0.513575</v>
      </c>
      <c r="E116" s="240"/>
      <c r="F116" s="240">
        <v>0.141512</v>
      </c>
      <c r="G116" s="240">
        <v>0.53983800000000004</v>
      </c>
      <c r="H116" s="240"/>
      <c r="I116" s="240">
        <v>8.0673300000000002E-4</v>
      </c>
      <c r="J116" s="240">
        <v>0.11216</v>
      </c>
      <c r="K116" s="240"/>
      <c r="L116" s="240">
        <v>3.1664600000000001E-2</v>
      </c>
      <c r="M116" s="240">
        <v>0.105376</v>
      </c>
      <c r="N116" s="240">
        <v>0.78389699999999995</v>
      </c>
      <c r="O116" s="240">
        <v>9.5069200000000003E-3</v>
      </c>
      <c r="P116" s="240">
        <v>0.213256</v>
      </c>
      <c r="Q116" s="240">
        <v>5.5297799999999998E-3</v>
      </c>
      <c r="R116" s="240">
        <v>5.7850399999999998E-4</v>
      </c>
      <c r="S116" s="240"/>
      <c r="T116" s="240">
        <v>0.170547</v>
      </c>
      <c r="U116" s="240">
        <v>1.6548400000000001E-2</v>
      </c>
      <c r="V116" s="240">
        <v>3.6892899999999999E-2</v>
      </c>
      <c r="W116" s="240">
        <v>0.46849600000000002</v>
      </c>
      <c r="X116" s="240">
        <v>7.5628899999999999E-2</v>
      </c>
      <c r="Y116" s="240"/>
      <c r="Z116" s="240">
        <v>0.19566500000000001</v>
      </c>
      <c r="AA116" s="240">
        <v>1.36791E-2</v>
      </c>
      <c r="AB116" s="240">
        <v>0.16670499999999999</v>
      </c>
      <c r="AC116" s="240"/>
      <c r="AD116" s="240">
        <v>1.3984999999999999E-2</v>
      </c>
      <c r="AE116" s="240"/>
      <c r="AF116" s="240">
        <v>0.53983800000000004</v>
      </c>
      <c r="AG116" s="240">
        <v>4.58053E-2</v>
      </c>
      <c r="AH116" s="240">
        <v>7.3071300000000006E-2</v>
      </c>
      <c r="AI116" s="240">
        <v>0.78298500000000004</v>
      </c>
      <c r="AJ116" s="240">
        <v>2.1159399999999998E-2</v>
      </c>
      <c r="AK116" s="240">
        <v>0.111285</v>
      </c>
      <c r="AL116" s="240"/>
      <c r="AM116" s="240">
        <v>0.90653899999999998</v>
      </c>
      <c r="AN116" s="240">
        <v>0.75194000000000005</v>
      </c>
      <c r="AO116" s="240">
        <v>1.8819700000000002E-2</v>
      </c>
    </row>
    <row r="117" spans="2:41" ht="20.100000000000001" customHeight="1" x14ac:dyDescent="0.25">
      <c r="B117" s="239">
        <v>44747</v>
      </c>
      <c r="C117" s="240"/>
      <c r="D117" s="240">
        <v>0.51937100000000003</v>
      </c>
      <c r="E117" s="240">
        <v>6.1058000000000001E-2</v>
      </c>
      <c r="F117" s="240">
        <v>0.14021600000000001</v>
      </c>
      <c r="G117" s="240">
        <v>0.54115400000000002</v>
      </c>
      <c r="H117" s="240">
        <v>0.57958900000000002</v>
      </c>
      <c r="I117" s="240">
        <v>8.1470999999999996E-4</v>
      </c>
      <c r="J117" s="240">
        <v>0.11282499999999999</v>
      </c>
      <c r="K117" s="240"/>
      <c r="L117" s="240"/>
      <c r="M117" s="240">
        <v>0.10452</v>
      </c>
      <c r="N117" s="240">
        <v>0.777582</v>
      </c>
      <c r="O117" s="240">
        <v>9.5558599999999994E-3</v>
      </c>
      <c r="P117" s="240">
        <v>0.21473900000000001</v>
      </c>
      <c r="Q117" s="240">
        <v>5.5510799999999999E-3</v>
      </c>
      <c r="R117" s="240">
        <v>5.82224E-4</v>
      </c>
      <c r="S117" s="240">
        <v>2.46306</v>
      </c>
      <c r="T117" s="240">
        <v>0.17108200000000001</v>
      </c>
      <c r="U117" s="240">
        <v>1.6575199999999998E-2</v>
      </c>
      <c r="V117" s="240">
        <v>3.6754599999999998E-2</v>
      </c>
      <c r="W117" s="240">
        <v>0.47036600000000001</v>
      </c>
      <c r="X117" s="240">
        <v>7.5603799999999999E-2</v>
      </c>
      <c r="Y117" s="240">
        <v>1.96533</v>
      </c>
      <c r="Z117" s="240">
        <v>0.19597200000000001</v>
      </c>
      <c r="AA117" s="240">
        <v>1.3717E-2</v>
      </c>
      <c r="AB117" s="240">
        <v>0.164465</v>
      </c>
      <c r="AC117" s="240">
        <v>0.20760100000000001</v>
      </c>
      <c r="AD117" s="240">
        <v>1.2914800000000001E-2</v>
      </c>
      <c r="AE117" s="240"/>
      <c r="AF117" s="240">
        <v>0.54115400000000002</v>
      </c>
      <c r="AG117" s="240">
        <v>4.6008899999999998E-2</v>
      </c>
      <c r="AH117" s="240">
        <v>7.2764599999999999E-2</v>
      </c>
      <c r="AI117" s="240">
        <v>0.78315699999999999</v>
      </c>
      <c r="AJ117" s="240">
        <v>2.1164800000000001E-2</v>
      </c>
      <c r="AK117" s="240">
        <v>0.111861</v>
      </c>
      <c r="AL117" s="240">
        <v>0.205764</v>
      </c>
      <c r="AM117" s="240">
        <v>0.90854000000000001</v>
      </c>
      <c r="AN117" s="240">
        <v>0.75566800000000001</v>
      </c>
      <c r="AO117" s="240">
        <v>1.8807999999999998E-2</v>
      </c>
    </row>
    <row r="118" spans="2:41" ht="20.100000000000001" customHeight="1" x14ac:dyDescent="0.25">
      <c r="B118" s="239">
        <v>44748</v>
      </c>
      <c r="C118" s="240">
        <v>5.1648800000000002E-3</v>
      </c>
      <c r="D118" s="240">
        <v>0.51442100000000002</v>
      </c>
      <c r="E118" s="240">
        <v>6.0511200000000001E-2</v>
      </c>
      <c r="F118" s="240">
        <v>0.13960900000000001</v>
      </c>
      <c r="G118" s="240">
        <v>0.54008999999999996</v>
      </c>
      <c r="H118" s="240">
        <v>0.58119600000000005</v>
      </c>
      <c r="I118" s="240">
        <v>7.9945000000000005E-4</v>
      </c>
      <c r="J118" s="240">
        <v>0.11305900000000001</v>
      </c>
      <c r="K118" s="240"/>
      <c r="L118" s="240"/>
      <c r="M118" s="240">
        <v>0.10372000000000001</v>
      </c>
      <c r="N118" s="240">
        <v>0.77170799999999995</v>
      </c>
      <c r="O118" s="240">
        <v>9.5583899999999999E-3</v>
      </c>
      <c r="P118" s="240">
        <v>0.21585099999999999</v>
      </c>
      <c r="Q118" s="240">
        <v>5.5887799999999998E-3</v>
      </c>
      <c r="R118" s="240">
        <v>5.8419600000000004E-4</v>
      </c>
      <c r="S118" s="240">
        <v>2.4687800000000002</v>
      </c>
      <c r="T118" s="240">
        <v>0.17136399999999999</v>
      </c>
      <c r="U118" s="240">
        <v>1.6650399999999999E-2</v>
      </c>
      <c r="V118" s="240">
        <v>3.6591899999999997E-2</v>
      </c>
      <c r="W118" s="240">
        <v>0.46824199999999999</v>
      </c>
      <c r="X118" s="240">
        <v>7.50667E-2</v>
      </c>
      <c r="Y118" s="240">
        <v>1.97214</v>
      </c>
      <c r="Z118" s="240">
        <v>0.19553499999999999</v>
      </c>
      <c r="AA118" s="240">
        <v>1.3766E-2</v>
      </c>
      <c r="AB118" s="240">
        <v>0.16204099999999999</v>
      </c>
      <c r="AC118" s="240">
        <v>0.20832000000000001</v>
      </c>
      <c r="AD118" s="240">
        <v>1.2053299999999999E-2</v>
      </c>
      <c r="AE118" s="240"/>
      <c r="AF118" s="240">
        <v>0.54008999999999996</v>
      </c>
      <c r="AG118" s="240">
        <v>4.5319999999999999E-2</v>
      </c>
      <c r="AH118" s="240">
        <v>7.2280999999999998E-2</v>
      </c>
      <c r="AI118" s="240">
        <v>0.78037000000000001</v>
      </c>
      <c r="AJ118" s="240">
        <v>2.1053599999999999E-2</v>
      </c>
      <c r="AK118" s="240">
        <v>0.112372</v>
      </c>
      <c r="AL118" s="240">
        <v>0.20647699999999999</v>
      </c>
      <c r="AM118" s="240">
        <v>0.90376299999999998</v>
      </c>
      <c r="AN118" s="240">
        <v>0.75828600000000002</v>
      </c>
      <c r="AO118" s="240">
        <v>1.88497E-2</v>
      </c>
    </row>
    <row r="119" spans="2:41" ht="20.100000000000001" customHeight="1" x14ac:dyDescent="0.25">
      <c r="B119" s="239">
        <v>44749</v>
      </c>
      <c r="C119" s="240">
        <v>5.1519000000000001E-3</v>
      </c>
      <c r="D119" s="240">
        <v>0.51725600000000005</v>
      </c>
      <c r="E119" s="240">
        <v>6.0202400000000003E-2</v>
      </c>
      <c r="F119" s="240">
        <v>0.14136899999999999</v>
      </c>
      <c r="G119" s="240">
        <v>0.54100400000000004</v>
      </c>
      <c r="H119" s="240">
        <v>0.58387299999999998</v>
      </c>
      <c r="I119" s="240">
        <v>7.7952900000000005E-4</v>
      </c>
      <c r="J119" s="240">
        <v>0.113</v>
      </c>
      <c r="K119" s="240"/>
      <c r="L119" s="240">
        <v>3.1145900000000001E-2</v>
      </c>
      <c r="M119" s="240">
        <v>0.103739</v>
      </c>
      <c r="N119" s="240">
        <v>0.77186500000000002</v>
      </c>
      <c r="O119" s="240">
        <v>9.5948300000000004E-3</v>
      </c>
      <c r="P119" s="240">
        <v>0.217192</v>
      </c>
      <c r="Q119" s="240">
        <v>5.5874499999999999E-3</v>
      </c>
      <c r="R119" s="240">
        <v>5.7994299999999997E-4</v>
      </c>
      <c r="S119" s="240">
        <v>2.4673500000000002</v>
      </c>
      <c r="T119" s="240">
        <v>0.17130999999999999</v>
      </c>
      <c r="U119" s="240">
        <v>1.6624699999999999E-2</v>
      </c>
      <c r="V119" s="240">
        <v>3.6802700000000001E-2</v>
      </c>
      <c r="W119" s="240">
        <v>0.46710000000000002</v>
      </c>
      <c r="X119" s="240">
        <v>7.5004199999999993E-2</v>
      </c>
      <c r="Y119" s="240">
        <v>1.9719599999999999</v>
      </c>
      <c r="Z119" s="240">
        <v>0.19536600000000001</v>
      </c>
      <c r="AA119" s="240">
        <v>1.36434E-2</v>
      </c>
      <c r="AB119" s="240">
        <v>0.16122300000000001</v>
      </c>
      <c r="AC119" s="240">
        <v>0.20830099999999999</v>
      </c>
      <c r="AD119" s="240">
        <v>1.2008E-2</v>
      </c>
      <c r="AE119" s="240"/>
      <c r="AF119" s="240">
        <v>0.54100400000000004</v>
      </c>
      <c r="AG119" s="240">
        <v>4.5340999999999999E-2</v>
      </c>
      <c r="AH119" s="240">
        <v>7.1974700000000003E-2</v>
      </c>
      <c r="AI119" s="240">
        <v>0.77929700000000002</v>
      </c>
      <c r="AJ119" s="240">
        <v>2.0951000000000001E-2</v>
      </c>
      <c r="AK119" s="240">
        <v>0.11204799999999999</v>
      </c>
      <c r="AL119" s="240">
        <v>0.206458</v>
      </c>
      <c r="AM119" s="240">
        <v>0.90910199999999997</v>
      </c>
      <c r="AN119" s="240">
        <v>0.75821700000000003</v>
      </c>
      <c r="AO119" s="240">
        <v>1.8830699999999999E-2</v>
      </c>
    </row>
    <row r="120" spans="2:41" ht="20.100000000000001" customHeight="1" x14ac:dyDescent="0.25">
      <c r="B120" s="239">
        <v>44750</v>
      </c>
      <c r="C120" s="240">
        <v>5.1682799999999999E-3</v>
      </c>
      <c r="D120" s="240">
        <v>0.51814300000000002</v>
      </c>
      <c r="E120" s="240">
        <v>6.0288000000000001E-2</v>
      </c>
      <c r="F120" s="240">
        <v>0.14304700000000001</v>
      </c>
      <c r="G120" s="240"/>
      <c r="H120" s="240"/>
      <c r="I120" s="240">
        <v>7.9118000000000005E-4</v>
      </c>
      <c r="J120" s="240">
        <v>0.113245</v>
      </c>
      <c r="K120" s="240"/>
      <c r="L120" s="240">
        <v>3.1344700000000003E-2</v>
      </c>
      <c r="M120" s="240">
        <v>0.103686</v>
      </c>
      <c r="N120" s="240">
        <v>0.77167200000000002</v>
      </c>
      <c r="O120" s="240">
        <v>9.5810200000000009E-3</v>
      </c>
      <c r="P120" s="240">
        <v>0.21818799999999999</v>
      </c>
      <c r="Q120" s="240">
        <v>5.5822299999999997E-3</v>
      </c>
      <c r="R120" s="240">
        <v>5.8286299999999998E-4</v>
      </c>
      <c r="S120" s="240"/>
      <c r="T120" s="240">
        <v>0.171573</v>
      </c>
      <c r="U120" s="240">
        <v>1.6633800000000001E-2</v>
      </c>
      <c r="V120" s="240">
        <v>3.7143299999999997E-2</v>
      </c>
      <c r="W120" s="240">
        <v>0.46954800000000002</v>
      </c>
      <c r="X120" s="240">
        <v>7.5189599999999995E-2</v>
      </c>
      <c r="Y120" s="240"/>
      <c r="Z120" s="240">
        <v>0.19484099999999999</v>
      </c>
      <c r="AA120" s="240">
        <v>1.35809E-2</v>
      </c>
      <c r="AB120" s="240">
        <v>0.160131</v>
      </c>
      <c r="AC120" s="240"/>
      <c r="AD120" s="240">
        <v>1.2393299999999999E-2</v>
      </c>
      <c r="AE120" s="240"/>
      <c r="AF120" s="240">
        <v>0.54169599999999996</v>
      </c>
      <c r="AG120" s="240">
        <v>4.4857399999999999E-2</v>
      </c>
      <c r="AH120" s="240">
        <v>7.1713499999999999E-2</v>
      </c>
      <c r="AI120" s="240">
        <v>0.77740900000000002</v>
      </c>
      <c r="AJ120" s="240">
        <v>2.1099099999999999E-2</v>
      </c>
      <c r="AK120" s="240">
        <v>0.112194</v>
      </c>
      <c r="AL120" s="240"/>
      <c r="AM120" s="240">
        <v>0.91020500000000004</v>
      </c>
      <c r="AN120" s="240">
        <v>0.75929500000000005</v>
      </c>
      <c r="AO120" s="240">
        <v>1.8842000000000001E-2</v>
      </c>
    </row>
    <row r="121" spans="2:41" ht="20.100000000000001" customHeight="1" x14ac:dyDescent="0.25">
      <c r="B121" s="239">
        <v>44753</v>
      </c>
      <c r="C121" s="240">
        <v>5.1809899999999999E-3</v>
      </c>
      <c r="D121" s="240">
        <v>0.51814199999999999</v>
      </c>
      <c r="E121" s="240">
        <v>6.00049E-2</v>
      </c>
      <c r="F121" s="240">
        <v>0.14223</v>
      </c>
      <c r="G121" s="240"/>
      <c r="H121" s="240">
        <v>0.58501499999999995</v>
      </c>
      <c r="I121" s="240">
        <v>7.8668399999999995E-4</v>
      </c>
      <c r="J121" s="240">
        <v>0.113353</v>
      </c>
      <c r="K121" s="240"/>
      <c r="L121" s="240">
        <v>3.1231499999999999E-2</v>
      </c>
      <c r="M121" s="240">
        <v>0.103202</v>
      </c>
      <c r="N121" s="240">
        <v>0.76797199999999999</v>
      </c>
      <c r="O121" s="240">
        <v>9.5771399999999996E-3</v>
      </c>
      <c r="P121" s="240">
        <v>0.218917</v>
      </c>
      <c r="Q121" s="240">
        <v>5.5736099999999997E-3</v>
      </c>
      <c r="R121" s="240">
        <v>5.8533000000000001E-4</v>
      </c>
      <c r="S121" s="240"/>
      <c r="T121" s="240"/>
      <c r="U121" s="240">
        <v>1.6711699999999999E-2</v>
      </c>
      <c r="V121" s="240">
        <v>3.6656300000000003E-2</v>
      </c>
      <c r="W121" s="240">
        <v>0.46912599999999999</v>
      </c>
      <c r="X121" s="240">
        <v>7.4567999999999995E-2</v>
      </c>
      <c r="Y121" s="240"/>
      <c r="Z121" s="240">
        <v>0.19361500000000001</v>
      </c>
      <c r="AA121" s="240">
        <v>1.3587699999999999E-2</v>
      </c>
      <c r="AB121" s="240">
        <v>0.16039300000000001</v>
      </c>
      <c r="AC121" s="240"/>
      <c r="AD121" s="240">
        <v>1.2405599999999999E-2</v>
      </c>
      <c r="AE121" s="240"/>
      <c r="AF121" s="240"/>
      <c r="AG121" s="240"/>
      <c r="AH121" s="240">
        <v>7.1784299999999995E-2</v>
      </c>
      <c r="AI121" s="240">
        <v>0.77576299999999998</v>
      </c>
      <c r="AJ121" s="240">
        <v>2.1118499999999998E-2</v>
      </c>
      <c r="AK121" s="240">
        <v>0.112481</v>
      </c>
      <c r="AL121" s="240"/>
      <c r="AM121" s="240">
        <v>0.90942900000000004</v>
      </c>
      <c r="AN121" s="240">
        <v>0.76051899999999995</v>
      </c>
      <c r="AO121" s="240">
        <v>1.87569E-2</v>
      </c>
    </row>
    <row r="122" spans="2:41" ht="20.100000000000001" customHeight="1" x14ac:dyDescent="0.25">
      <c r="B122" s="239">
        <v>44754</v>
      </c>
      <c r="C122" s="240">
        <v>5.1882600000000001E-3</v>
      </c>
      <c r="D122" s="240">
        <v>0.51308299999999996</v>
      </c>
      <c r="E122" s="240">
        <v>5.97834E-2</v>
      </c>
      <c r="F122" s="240">
        <v>0.141094</v>
      </c>
      <c r="G122" s="240">
        <v>0.54273300000000002</v>
      </c>
      <c r="H122" s="240">
        <v>0.58664400000000005</v>
      </c>
      <c r="I122" s="240">
        <v>7.7126799999999998E-4</v>
      </c>
      <c r="J122" s="240">
        <v>0.113357</v>
      </c>
      <c r="K122" s="240"/>
      <c r="L122" s="240">
        <v>3.11945E-2</v>
      </c>
      <c r="M122" s="240">
        <v>0.103043</v>
      </c>
      <c r="N122" s="240">
        <v>0.76672399999999996</v>
      </c>
      <c r="O122" s="240">
        <v>9.5870899999999995E-3</v>
      </c>
      <c r="P122" s="240">
        <v>0.21915000000000001</v>
      </c>
      <c r="Q122" s="240">
        <v>5.5670199999999998E-3</v>
      </c>
      <c r="R122" s="240">
        <v>5.8704999999999999E-4</v>
      </c>
      <c r="S122" s="240"/>
      <c r="T122" s="240">
        <v>0.172099</v>
      </c>
      <c r="U122" s="240">
        <v>1.6903899999999999E-2</v>
      </c>
      <c r="V122" s="240">
        <v>3.6728400000000001E-2</v>
      </c>
      <c r="W122" s="240">
        <v>0.46715800000000002</v>
      </c>
      <c r="X122" s="240">
        <v>7.4617600000000006E-2</v>
      </c>
      <c r="Y122" s="240"/>
      <c r="Z122" s="240">
        <v>0.19256400000000001</v>
      </c>
      <c r="AA122" s="240"/>
      <c r="AB122" s="240">
        <v>0.15812999999999999</v>
      </c>
      <c r="AC122" s="240"/>
      <c r="AD122" s="240">
        <v>1.2973E-2</v>
      </c>
      <c r="AE122" s="240"/>
      <c r="AF122" s="240">
        <v>0.54273300000000002</v>
      </c>
      <c r="AG122" s="240">
        <v>4.4677599999999998E-2</v>
      </c>
      <c r="AH122" s="240">
        <v>7.1666199999999999E-2</v>
      </c>
      <c r="AI122" s="240">
        <v>0.77494700000000005</v>
      </c>
      <c r="AJ122" s="240">
        <v>2.10312E-2</v>
      </c>
      <c r="AK122" s="240">
        <v>0.11365599999999999</v>
      </c>
      <c r="AL122" s="240">
        <v>0.207901</v>
      </c>
      <c r="AM122" s="240">
        <v>0.90442400000000001</v>
      </c>
      <c r="AN122" s="240">
        <v>0.763517</v>
      </c>
      <c r="AO122" s="240">
        <v>1.86196E-2</v>
      </c>
    </row>
    <row r="123" spans="2:41" ht="20.100000000000001" customHeight="1" x14ac:dyDescent="0.25">
      <c r="B123" s="239">
        <v>44755</v>
      </c>
      <c r="C123" s="240">
        <v>5.1858900000000003E-3</v>
      </c>
      <c r="D123" s="240">
        <v>0.51608900000000002</v>
      </c>
      <c r="E123" s="240">
        <v>5.9909299999999999E-2</v>
      </c>
      <c r="F123" s="240">
        <v>0.141183</v>
      </c>
      <c r="G123" s="240">
        <v>0.54203199999999996</v>
      </c>
      <c r="H123" s="240">
        <v>0.58739600000000003</v>
      </c>
      <c r="I123" s="240">
        <v>7.55549E-4</v>
      </c>
      <c r="J123" s="240">
        <v>0.113423</v>
      </c>
      <c r="K123" s="240"/>
      <c r="L123" s="240">
        <v>3.1438899999999999E-2</v>
      </c>
      <c r="M123" s="240">
        <v>0.10311099999999999</v>
      </c>
      <c r="N123" s="240">
        <v>0.76731199999999999</v>
      </c>
      <c r="O123" s="240">
        <v>9.56832E-3</v>
      </c>
      <c r="P123" s="240"/>
      <c r="Q123" s="240">
        <v>5.5586699999999999E-3</v>
      </c>
      <c r="R123" s="240">
        <v>5.8055100000000001E-4</v>
      </c>
      <c r="S123" s="240"/>
      <c r="T123" s="240">
        <v>0.17199700000000001</v>
      </c>
      <c r="U123" s="240"/>
      <c r="V123" s="240">
        <v>3.6712799999999997E-2</v>
      </c>
      <c r="W123" s="240">
        <v>0.46745999999999999</v>
      </c>
      <c r="X123" s="240">
        <v>7.4912500000000007E-2</v>
      </c>
      <c r="Y123" s="240">
        <v>1.9823299999999999</v>
      </c>
      <c r="Z123" s="240"/>
      <c r="AA123" s="240">
        <v>1.3533999999999999E-2</v>
      </c>
      <c r="AB123" s="240">
        <v>0.15806500000000001</v>
      </c>
      <c r="AC123" s="240">
        <v>0.209397</v>
      </c>
      <c r="AD123" s="240">
        <v>1.3022000000000001E-2</v>
      </c>
      <c r="AE123" s="240"/>
      <c r="AF123" s="240">
        <v>0.54203199999999996</v>
      </c>
      <c r="AG123" s="240"/>
      <c r="AH123" s="240">
        <v>7.1854600000000005E-2</v>
      </c>
      <c r="AI123" s="240">
        <v>0.77978899999999995</v>
      </c>
      <c r="AJ123" s="240"/>
      <c r="AK123" s="240">
        <v>0.112772</v>
      </c>
      <c r="AL123" s="240">
        <v>0.20754400000000001</v>
      </c>
      <c r="AM123" s="240">
        <v>0.90816699999999995</v>
      </c>
      <c r="AN123" s="240">
        <v>0.76220500000000002</v>
      </c>
      <c r="AO123" s="240">
        <v>1.8556900000000001E-2</v>
      </c>
    </row>
    <row r="124" spans="2:41" ht="20.100000000000001" customHeight="1" x14ac:dyDescent="0.25">
      <c r="B124" s="239">
        <v>44756</v>
      </c>
      <c r="C124" s="240">
        <v>5.20054E-3</v>
      </c>
      <c r="D124" s="240">
        <v>0.51678199999999996</v>
      </c>
      <c r="E124" s="240">
        <v>6.0037600000000003E-2</v>
      </c>
      <c r="F124" s="240">
        <v>0.14017299999999999</v>
      </c>
      <c r="G124" s="240">
        <v>0.54801500000000003</v>
      </c>
      <c r="H124" s="240">
        <v>0.58213599999999999</v>
      </c>
      <c r="I124" s="240">
        <v>7.5711799999999998E-4</v>
      </c>
      <c r="J124" s="240">
        <v>0.11350200000000001</v>
      </c>
      <c r="K124" s="240"/>
      <c r="L124" s="240">
        <v>3.1345999999999999E-2</v>
      </c>
      <c r="M124" s="240">
        <v>0.102814</v>
      </c>
      <c r="N124" s="240">
        <v>0.76519199999999998</v>
      </c>
      <c r="O124" s="240">
        <v>9.5755700000000003E-3</v>
      </c>
      <c r="P124" s="240">
        <v>0.220279</v>
      </c>
      <c r="Q124" s="240">
        <v>5.5421000000000003E-3</v>
      </c>
      <c r="R124" s="240">
        <v>5.8565699999999995E-4</v>
      </c>
      <c r="S124" s="240">
        <v>2.4847600000000001</v>
      </c>
      <c r="T124" s="240">
        <v>0.17219599999999999</v>
      </c>
      <c r="U124" s="240">
        <v>1.7029699999999998E-2</v>
      </c>
      <c r="V124" s="240">
        <v>3.65213E-2</v>
      </c>
      <c r="W124" s="240">
        <v>0.46756700000000001</v>
      </c>
      <c r="X124" s="240">
        <v>7.4626499999999998E-2</v>
      </c>
      <c r="Y124" s="240">
        <v>1.9891000000000001</v>
      </c>
      <c r="Z124" s="240">
        <v>0.193574</v>
      </c>
      <c r="AA124" s="240">
        <v>1.35751E-2</v>
      </c>
      <c r="AB124" s="240">
        <v>0.15843099999999999</v>
      </c>
      <c r="AC124" s="240">
        <v>0.21011299999999999</v>
      </c>
      <c r="AD124" s="240">
        <v>1.3128300000000001E-2</v>
      </c>
      <c r="AE124" s="240"/>
      <c r="AF124" s="240">
        <v>0.54801500000000003</v>
      </c>
      <c r="AG124" s="240">
        <v>4.5171900000000001E-2</v>
      </c>
      <c r="AH124" s="240">
        <v>7.2217299999999998E-2</v>
      </c>
      <c r="AI124" s="240">
        <v>0.77720599999999995</v>
      </c>
      <c r="AJ124" s="240">
        <v>2.1032599999999999E-2</v>
      </c>
      <c r="AK124" s="240">
        <v>0.11325</v>
      </c>
      <c r="AL124" s="240">
        <v>0.20825299999999999</v>
      </c>
      <c r="AM124" s="240">
        <v>0.90446400000000005</v>
      </c>
      <c r="AN124" s="240">
        <v>0.76480999999999999</v>
      </c>
      <c r="AO124" s="240">
        <v>1.8231000000000001E-2</v>
      </c>
    </row>
    <row r="125" spans="2:41" ht="20.100000000000001" customHeight="1" x14ac:dyDescent="0.25">
      <c r="B125" s="239">
        <v>44757</v>
      </c>
      <c r="C125" s="240"/>
      <c r="D125" s="240"/>
      <c r="E125" s="240"/>
      <c r="F125" s="240"/>
      <c r="G125" s="240"/>
      <c r="H125" s="240"/>
      <c r="I125" s="240"/>
      <c r="J125" s="240">
        <v>0.112898</v>
      </c>
      <c r="K125" s="240"/>
      <c r="L125" s="240"/>
      <c r="M125" s="240"/>
      <c r="N125" s="240">
        <v>0.76826899999999998</v>
      </c>
      <c r="O125" s="240"/>
      <c r="P125" s="240"/>
      <c r="Q125" s="240">
        <v>5.4986499999999999E-3</v>
      </c>
      <c r="R125" s="240"/>
      <c r="S125" s="240"/>
      <c r="T125" s="240"/>
      <c r="U125" s="240"/>
      <c r="V125" s="240"/>
      <c r="W125" s="240"/>
      <c r="X125" s="240"/>
      <c r="Y125" s="240"/>
      <c r="Z125" s="240"/>
      <c r="AA125" s="240"/>
      <c r="AB125" s="240"/>
      <c r="AC125" s="240"/>
      <c r="AD125" s="240"/>
      <c r="AE125" s="240"/>
      <c r="AF125" s="240"/>
      <c r="AG125" s="240"/>
      <c r="AH125" s="240"/>
      <c r="AI125" s="240">
        <v>0.77966800000000003</v>
      </c>
      <c r="AJ125" s="240"/>
      <c r="AK125" s="240"/>
      <c r="AL125" s="240"/>
      <c r="AM125" s="240">
        <v>0.90425699999999998</v>
      </c>
      <c r="AN125" s="240">
        <v>0.76376299999999997</v>
      </c>
      <c r="AO125" s="240"/>
    </row>
    <row r="126" spans="2:41" ht="20.100000000000001" customHeight="1" x14ac:dyDescent="0.25">
      <c r="B126" s="239">
        <v>44760</v>
      </c>
      <c r="C126" s="240">
        <v>5.2023700000000004E-3</v>
      </c>
      <c r="D126" s="240">
        <v>0.51715199999999995</v>
      </c>
      <c r="E126" s="240"/>
      <c r="F126" s="240">
        <v>0.14166400000000001</v>
      </c>
      <c r="G126" s="240">
        <v>0.54407799999999995</v>
      </c>
      <c r="H126" s="240">
        <v>0.58718999999999999</v>
      </c>
      <c r="I126" s="240">
        <v>7.6935700000000003E-4</v>
      </c>
      <c r="J126" s="240">
        <v>0.112761</v>
      </c>
      <c r="K126" s="240"/>
      <c r="L126" s="240">
        <v>3.1426200000000001E-2</v>
      </c>
      <c r="M126" s="240">
        <v>0.103479</v>
      </c>
      <c r="N126" s="240">
        <v>0.77025399999999999</v>
      </c>
      <c r="O126" s="240">
        <v>9.5160699999999997E-3</v>
      </c>
      <c r="P126" s="240">
        <v>0.220056</v>
      </c>
      <c r="Q126" s="240"/>
      <c r="R126" s="240">
        <v>5.7437000000000005E-4</v>
      </c>
      <c r="S126" s="240">
        <v>2.4708899999999998</v>
      </c>
      <c r="T126" s="240">
        <v>0.170879</v>
      </c>
      <c r="U126" s="240">
        <v>1.6854000000000001E-2</v>
      </c>
      <c r="V126" s="240">
        <v>3.7277200000000003E-2</v>
      </c>
      <c r="W126" s="240">
        <v>0.471078</v>
      </c>
      <c r="X126" s="240">
        <v>7.5107800000000002E-2</v>
      </c>
      <c r="Y126" s="240">
        <v>1.97736</v>
      </c>
      <c r="Z126" s="240">
        <v>0.19575000000000001</v>
      </c>
      <c r="AA126" s="240">
        <v>1.3487799999999999E-2</v>
      </c>
      <c r="AB126" s="240">
        <v>0.161243</v>
      </c>
      <c r="AC126" s="240">
        <v>0.208872</v>
      </c>
      <c r="AD126" s="240">
        <v>1.34419E-2</v>
      </c>
      <c r="AE126" s="240">
        <v>0.20274500000000001</v>
      </c>
      <c r="AF126" s="240">
        <v>0.54407799999999995</v>
      </c>
      <c r="AG126" s="240">
        <v>4.4286800000000001E-2</v>
      </c>
      <c r="AH126" s="240">
        <v>7.3058799999999993E-2</v>
      </c>
      <c r="AI126" s="240">
        <v>0.77883000000000002</v>
      </c>
      <c r="AJ126" s="240">
        <v>2.0771899999999999E-2</v>
      </c>
      <c r="AK126" s="240">
        <v>0.112624</v>
      </c>
      <c r="AL126" s="240">
        <v>0.20702400000000001</v>
      </c>
      <c r="AM126" s="240">
        <v>0.91113599999999995</v>
      </c>
      <c r="AN126" s="240">
        <v>0.76029400000000003</v>
      </c>
      <c r="AO126" s="240"/>
    </row>
    <row r="127" spans="2:41" ht="20.100000000000001" customHeight="1" x14ac:dyDescent="0.25">
      <c r="B127" s="239">
        <v>44761</v>
      </c>
      <c r="C127" s="240">
        <v>5.2046100000000001E-3</v>
      </c>
      <c r="D127" s="240">
        <v>0.51898699999999998</v>
      </c>
      <c r="E127" s="240"/>
      <c r="F127" s="240">
        <v>0.14055000000000001</v>
      </c>
      <c r="G127" s="240">
        <v>0.54222000000000004</v>
      </c>
      <c r="H127" s="240">
        <v>0.58705399999999996</v>
      </c>
      <c r="I127" s="240">
        <v>8.0511700000000005E-4</v>
      </c>
      <c r="J127" s="240">
        <v>0.112331</v>
      </c>
      <c r="K127" s="240"/>
      <c r="L127" s="240">
        <v>3.16035E-2</v>
      </c>
      <c r="M127" s="240">
        <v>0.104245</v>
      </c>
      <c r="N127" s="240">
        <v>0.77609499999999998</v>
      </c>
      <c r="O127" s="240">
        <v>9.4753700000000003E-3</v>
      </c>
      <c r="P127" s="240">
        <v>0.22053400000000001</v>
      </c>
      <c r="Q127" s="240">
        <v>5.4806500000000001E-3</v>
      </c>
      <c r="R127" s="240">
        <v>5.7484799999999998E-4</v>
      </c>
      <c r="S127" s="240">
        <v>2.46353</v>
      </c>
      <c r="T127" s="240">
        <v>0.169965</v>
      </c>
      <c r="U127" s="240">
        <v>1.6791E-2</v>
      </c>
      <c r="V127" s="240">
        <v>3.7060099999999999E-2</v>
      </c>
      <c r="W127" s="240">
        <v>0.465808</v>
      </c>
      <c r="X127" s="240">
        <v>7.6266799999999996E-2</v>
      </c>
      <c r="Y127" s="240">
        <v>1.97018</v>
      </c>
      <c r="Z127" s="240">
        <v>0.19594800000000001</v>
      </c>
      <c r="AA127" s="240">
        <v>1.3445500000000001E-2</v>
      </c>
      <c r="AB127" s="240">
        <v>0.162582</v>
      </c>
      <c r="AC127" s="240">
        <v>0.20811399999999999</v>
      </c>
      <c r="AD127" s="240">
        <v>1.36648E-2</v>
      </c>
      <c r="AE127" s="240">
        <v>0.20200899999999999</v>
      </c>
      <c r="AF127" s="240">
        <v>0.54222000000000004</v>
      </c>
      <c r="AG127" s="240">
        <v>4.4470999999999997E-2</v>
      </c>
      <c r="AH127" s="240">
        <v>7.3485700000000001E-2</v>
      </c>
      <c r="AI127" s="240">
        <v>0.78278000000000003</v>
      </c>
      <c r="AJ127" s="240">
        <v>2.06655E-2</v>
      </c>
      <c r="AK127" s="240">
        <v>0.112023</v>
      </c>
      <c r="AL127" s="240">
        <v>0.20627200000000001</v>
      </c>
      <c r="AM127" s="240">
        <v>0.91093599999999997</v>
      </c>
      <c r="AN127" s="240">
        <v>0.75753499999999996</v>
      </c>
      <c r="AO127" s="240">
        <v>1.8039599999999999E-2</v>
      </c>
    </row>
    <row r="128" spans="2:41" ht="20.100000000000001" customHeight="1" x14ac:dyDescent="0.25">
      <c r="B128" s="239">
        <v>44762</v>
      </c>
      <c r="C128" s="240">
        <v>5.2167799999999999E-3</v>
      </c>
      <c r="D128" s="240">
        <v>0.52505500000000005</v>
      </c>
      <c r="E128" s="240">
        <v>5.9630799999999998E-2</v>
      </c>
      <c r="F128" s="240">
        <v>0.13994100000000001</v>
      </c>
      <c r="G128" s="240">
        <v>0.54598400000000002</v>
      </c>
      <c r="H128" s="240">
        <v>0.58958999999999995</v>
      </c>
      <c r="I128" s="240">
        <v>8.1695400000000005E-4</v>
      </c>
      <c r="J128" s="240">
        <v>0.112486</v>
      </c>
      <c r="K128" s="240"/>
      <c r="L128" s="240">
        <v>3.1635299999999998E-2</v>
      </c>
      <c r="M128" s="240">
        <v>0.10406</v>
      </c>
      <c r="N128" s="240">
        <v>0.77474500000000002</v>
      </c>
      <c r="O128" s="240">
        <v>9.4984600000000002E-3</v>
      </c>
      <c r="P128" s="240">
        <v>0.22037399999999999</v>
      </c>
      <c r="Q128" s="240">
        <v>5.4985700000000004E-3</v>
      </c>
      <c r="R128" s="240">
        <v>5.7770800000000002E-4</v>
      </c>
      <c r="S128" s="240">
        <v>2.47315</v>
      </c>
      <c r="T128" s="240">
        <v>0.170741</v>
      </c>
      <c r="U128" s="240">
        <v>1.6830700000000001E-2</v>
      </c>
      <c r="V128" s="240">
        <v>3.7070800000000001E-2</v>
      </c>
      <c r="W128" s="240">
        <v>0.47397</v>
      </c>
      <c r="X128" s="240">
        <v>7.64629E-2</v>
      </c>
      <c r="Y128" s="240">
        <v>1.97563</v>
      </c>
      <c r="Z128" s="240">
        <v>0.195881</v>
      </c>
      <c r="AA128" s="240">
        <v>1.3484100000000001E-2</v>
      </c>
      <c r="AB128" s="240">
        <v>0.16327700000000001</v>
      </c>
      <c r="AC128" s="240">
        <v>0.20868900000000001</v>
      </c>
      <c r="AD128" s="240">
        <v>1.38494E-2</v>
      </c>
      <c r="AE128" s="240">
        <v>0.202567</v>
      </c>
      <c r="AF128" s="240">
        <v>0.54598400000000002</v>
      </c>
      <c r="AG128" s="240">
        <v>4.4506999999999998E-2</v>
      </c>
      <c r="AH128" s="240">
        <v>7.4467500000000006E-2</v>
      </c>
      <c r="AI128" s="240">
        <v>0.78288000000000002</v>
      </c>
      <c r="AJ128" s="240">
        <v>2.0723200000000001E-2</v>
      </c>
      <c r="AK128" s="240">
        <v>0.112251</v>
      </c>
      <c r="AL128" s="240">
        <v>0.206842</v>
      </c>
      <c r="AM128" s="240">
        <v>0.91014799999999996</v>
      </c>
      <c r="AN128" s="240">
        <v>0.75962799999999997</v>
      </c>
      <c r="AO128" s="240">
        <v>1.8153800000000001E-2</v>
      </c>
    </row>
    <row r="129" spans="2:41" ht="20.100000000000001" customHeight="1" x14ac:dyDescent="0.25">
      <c r="B129" s="239">
        <v>44763</v>
      </c>
      <c r="C129" s="240">
        <v>5.2098700000000001E-3</v>
      </c>
      <c r="D129" s="240">
        <v>0.52536400000000005</v>
      </c>
      <c r="E129" s="240">
        <v>5.9607100000000003E-2</v>
      </c>
      <c r="F129" s="240">
        <v>0.13888200000000001</v>
      </c>
      <c r="G129" s="240">
        <v>0.54603199999999996</v>
      </c>
      <c r="H129" s="240">
        <v>0.58960400000000002</v>
      </c>
      <c r="I129" s="240">
        <v>8.2647000000000005E-4</v>
      </c>
      <c r="J129" s="240">
        <v>0.112398</v>
      </c>
      <c r="K129" s="240"/>
      <c r="L129" s="240">
        <v>3.1727900000000003E-2</v>
      </c>
      <c r="M129" s="240">
        <v>0.10416</v>
      </c>
      <c r="N129" s="240">
        <v>0.77542500000000003</v>
      </c>
      <c r="O129" s="240">
        <v>9.5064999999999993E-3</v>
      </c>
      <c r="P129" s="240">
        <v>0.220056</v>
      </c>
      <c r="Q129" s="240">
        <v>5.49148E-3</v>
      </c>
      <c r="R129" s="240">
        <v>5.8099900000000001E-4</v>
      </c>
      <c r="S129" s="240">
        <v>2.4745200000000001</v>
      </c>
      <c r="T129" s="240">
        <v>0.17060400000000001</v>
      </c>
      <c r="U129" s="240">
        <v>1.6890599999999999E-2</v>
      </c>
      <c r="V129" s="240">
        <v>3.6807100000000002E-2</v>
      </c>
      <c r="W129" s="240">
        <v>0.47309400000000001</v>
      </c>
      <c r="X129" s="240">
        <v>7.6208600000000001E-2</v>
      </c>
      <c r="Y129" s="240">
        <v>1.97736</v>
      </c>
      <c r="Z129" s="240"/>
      <c r="AA129" s="240">
        <v>1.35099E-2</v>
      </c>
      <c r="AB129" s="240">
        <v>0.16286700000000001</v>
      </c>
      <c r="AC129" s="240">
        <v>0.208872</v>
      </c>
      <c r="AD129" s="240">
        <v>1.34617E-2</v>
      </c>
      <c r="AE129" s="240">
        <v>0.20274500000000001</v>
      </c>
      <c r="AF129" s="240">
        <v>0.54603199999999996</v>
      </c>
      <c r="AG129" s="240">
        <v>4.42701E-2</v>
      </c>
      <c r="AH129" s="240">
        <v>7.4395000000000003E-2</v>
      </c>
      <c r="AI129" s="240">
        <v>0.78167399999999998</v>
      </c>
      <c r="AJ129" s="240">
        <v>2.0669199999999999E-2</v>
      </c>
      <c r="AK129" s="240">
        <v>0.112207</v>
      </c>
      <c r="AL129" s="240">
        <v>0.20702400000000001</v>
      </c>
      <c r="AM129" s="240">
        <v>0.90946499999999997</v>
      </c>
      <c r="AN129" s="240">
        <v>0.76029500000000005</v>
      </c>
      <c r="AO129" s="240"/>
    </row>
    <row r="130" spans="2:41" ht="20.100000000000001" customHeight="1" x14ac:dyDescent="0.25">
      <c r="B130" s="239">
        <v>44764</v>
      </c>
      <c r="C130" s="240">
        <v>5.2049599999999998E-3</v>
      </c>
      <c r="D130" s="240">
        <v>0.52500999999999998</v>
      </c>
      <c r="E130" s="240">
        <v>5.9753500000000001E-2</v>
      </c>
      <c r="F130" s="240">
        <v>0.13944999999999999</v>
      </c>
      <c r="G130" s="240">
        <v>0.54645100000000002</v>
      </c>
      <c r="H130" s="240">
        <v>0.59041900000000003</v>
      </c>
      <c r="I130" s="240">
        <v>8.1965599999999999E-4</v>
      </c>
      <c r="J130" s="240">
        <v>0.11231099999999999</v>
      </c>
      <c r="K130" s="240"/>
      <c r="L130" s="240">
        <v>3.1590399999999998E-2</v>
      </c>
      <c r="M130" s="240">
        <v>0.104062</v>
      </c>
      <c r="N130" s="240">
        <v>0.77466699999999999</v>
      </c>
      <c r="O130" s="240">
        <v>9.5134799999999995E-3</v>
      </c>
      <c r="P130" s="240">
        <v>0.22093099999999999</v>
      </c>
      <c r="Q130" s="240">
        <v>5.5361400000000002E-3</v>
      </c>
      <c r="R130" s="240">
        <v>5.79394E-4</v>
      </c>
      <c r="S130" s="240"/>
      <c r="T130" s="240">
        <v>0.17072200000000001</v>
      </c>
      <c r="U130" s="240">
        <v>1.69109E-2</v>
      </c>
      <c r="V130" s="240">
        <v>3.7056899999999997E-2</v>
      </c>
      <c r="W130" s="240">
        <v>0.47426499999999999</v>
      </c>
      <c r="X130" s="240">
        <v>7.6323799999999997E-2</v>
      </c>
      <c r="Y130" s="240"/>
      <c r="Z130" s="240">
        <v>0.19442999999999999</v>
      </c>
      <c r="AA130" s="240">
        <v>1.34923E-2</v>
      </c>
      <c r="AB130" s="240">
        <v>0.162025</v>
      </c>
      <c r="AC130" s="240"/>
      <c r="AD130" s="240">
        <v>1.32462E-2</v>
      </c>
      <c r="AE130" s="240"/>
      <c r="AF130" s="240">
        <v>0.54645100000000002</v>
      </c>
      <c r="AG130" s="240">
        <v>4.5024599999999998E-2</v>
      </c>
      <c r="AH130" s="240">
        <v>7.4158000000000002E-2</v>
      </c>
      <c r="AI130" s="240">
        <v>0.78738799999999998</v>
      </c>
      <c r="AJ130" s="240">
        <v>2.0635799999999999E-2</v>
      </c>
      <c r="AK130" s="240">
        <v>0.11218500000000001</v>
      </c>
      <c r="AL130" s="240"/>
      <c r="AM130" s="240">
        <v>0.908771</v>
      </c>
      <c r="AN130" s="240">
        <v>0.76022299999999998</v>
      </c>
      <c r="AO130" s="240"/>
    </row>
    <row r="131" spans="2:41" ht="20.100000000000001" customHeight="1" x14ac:dyDescent="0.25">
      <c r="B131" s="239">
        <v>44767</v>
      </c>
      <c r="C131" s="240">
        <v>5.1966599999999996E-3</v>
      </c>
      <c r="D131" s="240">
        <v>0.52346899999999996</v>
      </c>
      <c r="E131" s="240">
        <v>5.98553E-2</v>
      </c>
      <c r="F131" s="240">
        <v>0.13994999999999999</v>
      </c>
      <c r="G131" s="240">
        <v>0.54586599999999996</v>
      </c>
      <c r="H131" s="240">
        <v>0.58952800000000005</v>
      </c>
      <c r="I131" s="240">
        <v>8.1221899999999998E-4</v>
      </c>
      <c r="J131" s="240">
        <v>0.11217000000000001</v>
      </c>
      <c r="K131" s="240"/>
      <c r="L131" s="240">
        <v>3.1619300000000003E-2</v>
      </c>
      <c r="M131" s="240">
        <v>0.10417</v>
      </c>
      <c r="N131" s="240">
        <v>0.77554299999999998</v>
      </c>
      <c r="O131" s="240">
        <v>9.4887099999999992E-3</v>
      </c>
      <c r="P131" s="240">
        <v>0.220251</v>
      </c>
      <c r="Q131" s="240">
        <v>5.5465699999999998E-3</v>
      </c>
      <c r="R131" s="240">
        <v>5.7761800000000001E-4</v>
      </c>
      <c r="S131" s="240">
        <v>2.4675500000000001</v>
      </c>
      <c r="T131" s="240">
        <v>0.17005100000000001</v>
      </c>
      <c r="U131" s="240">
        <v>1.68314E-2</v>
      </c>
      <c r="V131" s="240">
        <v>3.7021999999999999E-2</v>
      </c>
      <c r="W131" s="240">
        <v>0.47209899999999999</v>
      </c>
      <c r="X131" s="240">
        <v>7.7012300000000006E-2</v>
      </c>
      <c r="Y131" s="240">
        <v>1.97051</v>
      </c>
      <c r="Z131" s="240">
        <v>0.193775</v>
      </c>
      <c r="AA131" s="240">
        <v>1.3451100000000001E-2</v>
      </c>
      <c r="AB131" s="240">
        <v>0.16409899999999999</v>
      </c>
      <c r="AC131" s="240">
        <v>0.208149</v>
      </c>
      <c r="AD131" s="240">
        <v>1.31124E-2</v>
      </c>
      <c r="AE131" s="240">
        <v>0.202043</v>
      </c>
      <c r="AF131" s="240">
        <v>0.54586599999999996</v>
      </c>
      <c r="AG131" s="240">
        <v>4.51948E-2</v>
      </c>
      <c r="AH131" s="240">
        <v>7.42202E-2</v>
      </c>
      <c r="AI131" s="240">
        <v>0.78632299999999999</v>
      </c>
      <c r="AJ131" s="240">
        <v>2.06369E-2</v>
      </c>
      <c r="AK131" s="240">
        <v>0.112178</v>
      </c>
      <c r="AL131" s="240">
        <v>0.20630699999999999</v>
      </c>
      <c r="AM131" s="240">
        <v>0.91305800000000004</v>
      </c>
      <c r="AN131" s="240">
        <v>0.75766199999999995</v>
      </c>
      <c r="AO131" s="240">
        <v>1.8179799999999999E-2</v>
      </c>
    </row>
    <row r="132" spans="2:41" ht="20.100000000000001" customHeight="1" x14ac:dyDescent="0.25">
      <c r="B132" s="239">
        <v>44768</v>
      </c>
      <c r="C132" s="240">
        <v>5.2192200000000001E-3</v>
      </c>
      <c r="D132" s="240">
        <v>0.52906900000000001</v>
      </c>
      <c r="E132" s="240">
        <v>6.02718E-2</v>
      </c>
      <c r="F132" s="240">
        <v>0.141795</v>
      </c>
      <c r="G132" s="240">
        <v>0.54833600000000005</v>
      </c>
      <c r="H132" s="240">
        <v>0.58996199999999999</v>
      </c>
      <c r="I132" s="240">
        <v>8.0767700000000003E-4</v>
      </c>
      <c r="J132" s="240">
        <v>0.11248</v>
      </c>
      <c r="K132" s="240"/>
      <c r="L132" s="240">
        <v>3.1260999999999997E-2</v>
      </c>
      <c r="M132" s="240">
        <v>0.103356</v>
      </c>
      <c r="N132" s="240">
        <v>0.76947299999999996</v>
      </c>
      <c r="O132" s="240">
        <v>9.5250300000000003E-3</v>
      </c>
      <c r="P132" s="240">
        <v>0.22062399999999999</v>
      </c>
      <c r="Q132" s="240">
        <v>5.5701600000000002E-3</v>
      </c>
      <c r="R132" s="240">
        <v>5.7974700000000003E-4</v>
      </c>
      <c r="S132" s="240">
        <v>2.47532</v>
      </c>
      <c r="T132" s="240">
        <v>0.17052899999999999</v>
      </c>
      <c r="U132" s="240">
        <v>1.6872399999999999E-2</v>
      </c>
      <c r="V132" s="240">
        <v>3.7197099999999997E-2</v>
      </c>
      <c r="W132" s="240">
        <v>0.47674</v>
      </c>
      <c r="X132" s="240">
        <v>7.6866500000000004E-2</v>
      </c>
      <c r="Y132" s="240">
        <v>1.97672</v>
      </c>
      <c r="Z132" s="240">
        <v>0.19433600000000001</v>
      </c>
      <c r="AA132" s="240">
        <v>1.35278E-2</v>
      </c>
      <c r="AB132" s="240">
        <v>0.164434</v>
      </c>
      <c r="AC132" s="240">
        <v>0.20880399999999999</v>
      </c>
      <c r="AD132" s="240">
        <v>1.29567E-2</v>
      </c>
      <c r="AE132" s="240">
        <v>0.202679</v>
      </c>
      <c r="AF132" s="240">
        <v>0.54833600000000005</v>
      </c>
      <c r="AG132" s="240">
        <v>4.5080799999999997E-2</v>
      </c>
      <c r="AH132" s="240">
        <v>7.4521100000000007E-2</v>
      </c>
      <c r="AI132" s="240">
        <v>0.78785899999999998</v>
      </c>
      <c r="AJ132" s="240">
        <v>2.0727800000000001E-2</v>
      </c>
      <c r="AK132" s="240">
        <v>0.112466</v>
      </c>
      <c r="AL132" s="240">
        <v>0.206957</v>
      </c>
      <c r="AM132" s="240">
        <v>0.91198199999999996</v>
      </c>
      <c r="AN132" s="240">
        <v>0.76004799999999995</v>
      </c>
      <c r="AO132" s="240">
        <v>1.8240099999999999E-2</v>
      </c>
    </row>
    <row r="133" spans="2:41" ht="20.100000000000001" customHeight="1" x14ac:dyDescent="0.25">
      <c r="B133" s="239">
        <v>44769</v>
      </c>
      <c r="C133" s="240">
        <v>5.1980000000000004E-3</v>
      </c>
      <c r="D133" s="240">
        <v>0.52704499999999999</v>
      </c>
      <c r="E133" s="240">
        <v>5.9843199999999999E-2</v>
      </c>
      <c r="F133" s="240">
        <v>0.14310500000000001</v>
      </c>
      <c r="G133" s="240">
        <v>0.54670700000000005</v>
      </c>
      <c r="H133" s="240">
        <v>0.58998700000000004</v>
      </c>
      <c r="I133" s="240">
        <v>8.2364199999999997E-4</v>
      </c>
      <c r="J133" s="240">
        <v>0.11235199999999999</v>
      </c>
      <c r="K133" s="240"/>
      <c r="L133" s="240">
        <v>3.1365900000000002E-2</v>
      </c>
      <c r="M133" s="240">
        <v>0.103562</v>
      </c>
      <c r="N133" s="240">
        <v>0.77097400000000005</v>
      </c>
      <c r="O133" s="240">
        <v>9.5051600000000003E-3</v>
      </c>
      <c r="P133" s="240">
        <v>0.22160199999999999</v>
      </c>
      <c r="Q133" s="240">
        <v>5.5437000000000004E-3</v>
      </c>
      <c r="R133" s="240">
        <v>5.7971800000000001E-4</v>
      </c>
      <c r="S133" s="240">
        <v>2.4716999999999998</v>
      </c>
      <c r="T133" s="240">
        <v>0.17027600000000001</v>
      </c>
      <c r="U133" s="240">
        <v>1.6836799999999999E-2</v>
      </c>
      <c r="V133" s="240">
        <v>3.70237E-2</v>
      </c>
      <c r="W133" s="240">
        <v>0.473771</v>
      </c>
      <c r="X133" s="240">
        <v>7.7439999999999995E-2</v>
      </c>
      <c r="Y133" s="240">
        <v>1.9751099999999999</v>
      </c>
      <c r="Z133" s="240">
        <v>0.19392999999999999</v>
      </c>
      <c r="AA133" s="240">
        <v>1.3647299999999999E-2</v>
      </c>
      <c r="AB133" s="240">
        <v>0.16109399999999999</v>
      </c>
      <c r="AC133" s="240">
        <v>0.20863499999999999</v>
      </c>
      <c r="AD133" s="240">
        <v>1.2611000000000001E-2</v>
      </c>
      <c r="AE133" s="240">
        <v>0.202515</v>
      </c>
      <c r="AF133" s="240">
        <v>0.54670700000000005</v>
      </c>
      <c r="AG133" s="240">
        <v>4.5017300000000003E-2</v>
      </c>
      <c r="AH133" s="240">
        <v>7.3779899999999995E-2</v>
      </c>
      <c r="AI133" s="240">
        <v>0.78992200000000001</v>
      </c>
      <c r="AJ133" s="240">
        <v>2.0624400000000001E-2</v>
      </c>
      <c r="AK133" s="240">
        <v>0.11255999999999999</v>
      </c>
      <c r="AL133" s="240">
        <v>0.206789</v>
      </c>
      <c r="AM133" s="240">
        <v>0.91591199999999995</v>
      </c>
      <c r="AN133" s="240">
        <v>0.75943099999999997</v>
      </c>
      <c r="AO133" s="240">
        <v>1.8293400000000001E-2</v>
      </c>
    </row>
    <row r="134" spans="2:41" ht="20.100000000000001" customHeight="1" x14ac:dyDescent="0.25">
      <c r="B134" s="239">
        <v>44770</v>
      </c>
      <c r="C134" s="240">
        <v>5.2122100000000001E-3</v>
      </c>
      <c r="D134" s="240">
        <v>0.53124099999999996</v>
      </c>
      <c r="E134" s="240">
        <v>6.0368199999999997E-2</v>
      </c>
      <c r="F134" s="240">
        <v>0.14562800000000001</v>
      </c>
      <c r="G134" s="240">
        <v>0.54949599999999998</v>
      </c>
      <c r="H134" s="240">
        <v>0.59162400000000004</v>
      </c>
      <c r="I134" s="240">
        <v>8.2494000000000003E-4</v>
      </c>
      <c r="J134" s="240">
        <v>0.112613</v>
      </c>
      <c r="K134" s="240"/>
      <c r="L134" s="240">
        <v>3.12541E-2</v>
      </c>
      <c r="M134" s="240">
        <v>0.10324999999999999</v>
      </c>
      <c r="N134" s="240">
        <v>0.76861299999999999</v>
      </c>
      <c r="O134" s="240">
        <v>9.5224100000000002E-3</v>
      </c>
      <c r="P134" s="240">
        <v>0.221191</v>
      </c>
      <c r="Q134" s="240">
        <v>5.6123400000000004E-3</v>
      </c>
      <c r="R134" s="240">
        <v>5.7841900000000005E-4</v>
      </c>
      <c r="S134" s="240">
        <v>2.4742600000000001</v>
      </c>
      <c r="T134" s="240">
        <v>0.17044899999999999</v>
      </c>
      <c r="U134" s="240">
        <v>1.68261E-2</v>
      </c>
      <c r="V134" s="240">
        <v>3.7263499999999998E-2</v>
      </c>
      <c r="W134" s="240">
        <v>0.47580800000000001</v>
      </c>
      <c r="X134" s="240">
        <v>7.7650999999999998E-2</v>
      </c>
      <c r="Y134" s="240">
        <v>1.9749000000000001</v>
      </c>
      <c r="Z134" s="240"/>
      <c r="AA134" s="240">
        <v>1.3648800000000001E-2</v>
      </c>
      <c r="AB134" s="240">
        <v>0.16172900000000001</v>
      </c>
      <c r="AC134" s="240">
        <v>0.20861199999999999</v>
      </c>
      <c r="AD134" s="240">
        <v>1.26131E-2</v>
      </c>
      <c r="AE134" s="240">
        <v>0.20249300000000001</v>
      </c>
      <c r="AF134" s="240">
        <v>0.54949599999999998</v>
      </c>
      <c r="AG134" s="240">
        <v>4.5240500000000003E-2</v>
      </c>
      <c r="AH134" s="240">
        <v>7.4295200000000006E-2</v>
      </c>
      <c r="AI134" s="240">
        <v>0.78975499999999998</v>
      </c>
      <c r="AJ134" s="240"/>
      <c r="AK134" s="240">
        <v>0.11258</v>
      </c>
      <c r="AL134" s="240">
        <v>0.20676600000000001</v>
      </c>
      <c r="AM134" s="240">
        <v>0.92033100000000001</v>
      </c>
      <c r="AN134" s="240">
        <v>0.75934900000000005</v>
      </c>
      <c r="AO134" s="240">
        <v>1.8517100000000002E-2</v>
      </c>
    </row>
    <row r="135" spans="2:41" ht="20.100000000000001" customHeight="1" x14ac:dyDescent="0.25">
      <c r="B135" s="239">
        <v>44771</v>
      </c>
      <c r="C135" s="240">
        <v>5.1940500000000004E-3</v>
      </c>
      <c r="D135" s="240">
        <v>0.52939000000000003</v>
      </c>
      <c r="E135" s="240">
        <v>6.0516800000000003E-2</v>
      </c>
      <c r="F135" s="240">
        <v>0.14563300000000001</v>
      </c>
      <c r="G135" s="240"/>
      <c r="H135" s="240">
        <v>0.58914200000000005</v>
      </c>
      <c r="I135" s="240">
        <v>8.2894399999999997E-4</v>
      </c>
      <c r="J135" s="240">
        <v>0.11228399999999999</v>
      </c>
      <c r="K135" s="240"/>
      <c r="L135" s="240">
        <v>3.1303699999999997E-2</v>
      </c>
      <c r="M135" s="240">
        <v>0.103505</v>
      </c>
      <c r="N135" s="240">
        <v>0.77047500000000002</v>
      </c>
      <c r="O135" s="240">
        <v>9.5128799999999996E-3</v>
      </c>
      <c r="P135" s="240">
        <v>0.2228</v>
      </c>
      <c r="Q135" s="240">
        <v>5.6805700000000002E-3</v>
      </c>
      <c r="R135" s="240">
        <v>5.7938300000000005E-4</v>
      </c>
      <c r="S135" s="240"/>
      <c r="T135" s="240">
        <v>0.16983599999999999</v>
      </c>
      <c r="U135" s="240">
        <v>1.6737499999999999E-2</v>
      </c>
      <c r="V135" s="240">
        <v>3.7128800000000003E-2</v>
      </c>
      <c r="W135" s="240">
        <v>0.47559699999999999</v>
      </c>
      <c r="X135" s="240"/>
      <c r="Y135" s="240">
        <v>1.9649300000000001</v>
      </c>
      <c r="Z135" s="240"/>
      <c r="AA135" s="240"/>
      <c r="AB135" s="240">
        <v>0.16295000000000001</v>
      </c>
      <c r="AC135" s="240"/>
      <c r="AD135" s="240">
        <v>1.2322899999999999E-2</v>
      </c>
      <c r="AE135" s="240"/>
      <c r="AF135" s="240">
        <v>0.54807099999999997</v>
      </c>
      <c r="AG135" s="240">
        <v>4.57235E-2</v>
      </c>
      <c r="AH135" s="240">
        <v>7.4536400000000003E-2</v>
      </c>
      <c r="AI135" s="240">
        <v>0.79394299999999995</v>
      </c>
      <c r="AJ135" s="240"/>
      <c r="AK135" s="240">
        <v>0.111956</v>
      </c>
      <c r="AL135" s="240"/>
      <c r="AM135" s="240">
        <v>0.92037000000000002</v>
      </c>
      <c r="AN135" s="240">
        <v>0.75551599999999997</v>
      </c>
      <c r="AO135" s="240">
        <v>1.8456899999999998E-2</v>
      </c>
    </row>
    <row r="136" spans="2:41" ht="20.100000000000001" customHeight="1" x14ac:dyDescent="0.25">
      <c r="B136" s="239">
        <v>44774</v>
      </c>
      <c r="C136" s="240">
        <v>5.1904200000000003E-3</v>
      </c>
      <c r="D136" s="240"/>
      <c r="E136" s="240">
        <v>6.0086899999999999E-2</v>
      </c>
      <c r="F136" s="240">
        <v>0.146291</v>
      </c>
      <c r="G136" s="240">
        <v>0.54688199999999998</v>
      </c>
      <c r="H136" s="240"/>
      <c r="I136" s="240">
        <v>8.3400800000000001E-4</v>
      </c>
      <c r="J136" s="240">
        <v>0.11179500000000001</v>
      </c>
      <c r="K136" s="240"/>
      <c r="L136" s="240">
        <v>3.1358499999999997E-2</v>
      </c>
      <c r="M136" s="240">
        <v>0.103744</v>
      </c>
      <c r="N136" s="240">
        <v>0.77244900000000005</v>
      </c>
      <c r="O136" s="240">
        <v>9.5348099999999995E-3</v>
      </c>
      <c r="P136" s="240">
        <v>0.22320000000000001</v>
      </c>
      <c r="Q136" s="240">
        <v>5.6970600000000003E-3</v>
      </c>
      <c r="R136" s="240">
        <v>5.8128800000000001E-4</v>
      </c>
      <c r="S136" s="240">
        <v>2.46204</v>
      </c>
      <c r="T136" s="240">
        <v>0.169575</v>
      </c>
      <c r="U136" s="240">
        <v>1.6679800000000002E-2</v>
      </c>
      <c r="V136" s="240">
        <v>3.7252599999999997E-2</v>
      </c>
      <c r="W136" s="240">
        <v>0.47499599999999997</v>
      </c>
      <c r="X136" s="240">
        <v>7.8311599999999995E-2</v>
      </c>
      <c r="Y136" s="240">
        <v>1.96323</v>
      </c>
      <c r="Z136" s="240">
        <v>0.194301</v>
      </c>
      <c r="AA136" s="240">
        <v>1.36449E-2</v>
      </c>
      <c r="AB136" s="240">
        <v>0.16307199999999999</v>
      </c>
      <c r="AC136" s="240">
        <v>0.20737900000000001</v>
      </c>
      <c r="AD136" s="240">
        <v>1.2165199999999999E-2</v>
      </c>
      <c r="AE136" s="240">
        <v>0.201296</v>
      </c>
      <c r="AF136" s="240">
        <v>0.54688199999999998</v>
      </c>
      <c r="AG136" s="240">
        <v>4.5746099999999998E-2</v>
      </c>
      <c r="AH136" s="240">
        <v>7.4254200000000006E-2</v>
      </c>
      <c r="AI136" s="240"/>
      <c r="AJ136" s="240">
        <v>2.0848499999999999E-2</v>
      </c>
      <c r="AK136" s="240"/>
      <c r="AL136" s="240">
        <v>0.205544</v>
      </c>
      <c r="AM136" s="240">
        <v>0.92425199999999996</v>
      </c>
      <c r="AN136" s="240">
        <v>0.754861</v>
      </c>
      <c r="AO136" s="240">
        <v>1.8563799999999998E-2</v>
      </c>
    </row>
    <row r="137" spans="2:41" ht="20.100000000000001" customHeight="1" x14ac:dyDescent="0.25">
      <c r="B137" s="239">
        <v>44775</v>
      </c>
      <c r="C137" s="240">
        <v>5.1936200000000004E-3</v>
      </c>
      <c r="D137" s="240">
        <v>0.52533700000000005</v>
      </c>
      <c r="E137" s="240">
        <v>6.0418300000000001E-2</v>
      </c>
      <c r="F137" s="240">
        <v>0.14434</v>
      </c>
      <c r="G137" s="240">
        <v>0.54849999999999999</v>
      </c>
      <c r="H137" s="240">
        <v>0.587453</v>
      </c>
      <c r="I137" s="240">
        <v>8.45541E-4</v>
      </c>
      <c r="J137" s="240">
        <v>0.111709</v>
      </c>
      <c r="K137" s="240"/>
      <c r="L137" s="240">
        <v>3.1321700000000001E-2</v>
      </c>
      <c r="M137" s="240">
        <v>0.103739</v>
      </c>
      <c r="N137" s="240">
        <v>0.772146</v>
      </c>
      <c r="O137" s="240">
        <v>9.6075099999999997E-3</v>
      </c>
      <c r="P137" s="240">
        <v>0.224303</v>
      </c>
      <c r="Q137" s="240">
        <v>5.7717200000000001E-3</v>
      </c>
      <c r="R137" s="240">
        <v>5.78099E-4</v>
      </c>
      <c r="S137" s="240">
        <v>2.4656500000000001</v>
      </c>
      <c r="T137" s="240">
        <v>0.16946700000000001</v>
      </c>
      <c r="U137" s="240">
        <v>1.6750399999999999E-2</v>
      </c>
      <c r="V137" s="240">
        <v>3.6813100000000001E-2</v>
      </c>
      <c r="W137" s="240">
        <v>0.47790899999999997</v>
      </c>
      <c r="X137" s="240">
        <v>7.7755299999999999E-2</v>
      </c>
      <c r="Y137" s="240">
        <v>1.96418</v>
      </c>
      <c r="Z137" s="240">
        <v>0.19295599999999999</v>
      </c>
      <c r="AA137" s="240">
        <v>1.3633299999999999E-2</v>
      </c>
      <c r="AB137" s="240">
        <v>0.16423699999999999</v>
      </c>
      <c r="AC137" s="240">
        <v>0.20748</v>
      </c>
      <c r="AD137" s="240">
        <v>1.25538E-2</v>
      </c>
      <c r="AE137" s="240">
        <v>0.20139399999999999</v>
      </c>
      <c r="AF137" s="240">
        <v>0.54849999999999999</v>
      </c>
      <c r="AG137" s="240">
        <v>4.5515300000000002E-2</v>
      </c>
      <c r="AH137" s="240">
        <v>7.4229100000000006E-2</v>
      </c>
      <c r="AI137" s="240">
        <v>0.79259999999999997</v>
      </c>
      <c r="AJ137" s="240">
        <v>2.0927999999999999E-2</v>
      </c>
      <c r="AK137" s="240">
        <v>0.11226999999999999</v>
      </c>
      <c r="AL137" s="240">
        <v>0.20564399999999999</v>
      </c>
      <c r="AM137" s="240">
        <v>0.92164400000000002</v>
      </c>
      <c r="AN137" s="240">
        <v>0.75522900000000004</v>
      </c>
      <c r="AO137" s="240">
        <v>1.8414400000000001E-2</v>
      </c>
    </row>
    <row r="138" spans="2:41" ht="20.100000000000001" customHeight="1" x14ac:dyDescent="0.25">
      <c r="B138" s="239">
        <v>44776</v>
      </c>
      <c r="C138" s="240">
        <v>5.1940299999999997E-3</v>
      </c>
      <c r="D138" s="240">
        <v>0.52489699999999995</v>
      </c>
      <c r="E138" s="240">
        <v>6.0104999999999999E-2</v>
      </c>
      <c r="F138" s="240">
        <v>0.143261</v>
      </c>
      <c r="G138" s="240">
        <v>0.54814600000000002</v>
      </c>
      <c r="H138" s="240">
        <v>0.58896000000000004</v>
      </c>
      <c r="I138" s="240">
        <v>8.4370599999999995E-4</v>
      </c>
      <c r="J138" s="240">
        <v>0.11208899999999999</v>
      </c>
      <c r="K138" s="240"/>
      <c r="L138" s="240">
        <v>3.1290900000000003E-2</v>
      </c>
      <c r="M138" s="240">
        <v>0.103682</v>
      </c>
      <c r="N138" s="240">
        <v>0.77167600000000003</v>
      </c>
      <c r="O138" s="240">
        <v>9.6012700000000003E-3</v>
      </c>
      <c r="P138" s="240">
        <v>0.22489300000000001</v>
      </c>
      <c r="Q138" s="240">
        <v>5.6597399999999999E-3</v>
      </c>
      <c r="R138" s="240">
        <v>5.7909300000000003E-4</v>
      </c>
      <c r="S138" s="240">
        <v>2.4689800000000002</v>
      </c>
      <c r="T138" s="240">
        <v>0.16984299999999999</v>
      </c>
      <c r="U138" s="240">
        <v>1.6780900000000001E-2</v>
      </c>
      <c r="V138" s="240">
        <v>3.6692799999999998E-2</v>
      </c>
      <c r="W138" s="240">
        <v>0.471945</v>
      </c>
      <c r="X138" s="240">
        <v>7.8149800000000005E-2</v>
      </c>
      <c r="Y138" s="240">
        <v>1.9687600000000001</v>
      </c>
      <c r="Z138" s="240">
        <v>0.19340599999999999</v>
      </c>
      <c r="AA138" s="240">
        <v>1.3665800000000001E-2</v>
      </c>
      <c r="AB138" s="240">
        <v>0.16397800000000001</v>
      </c>
      <c r="AC138" s="240">
        <v>0.20796400000000001</v>
      </c>
      <c r="AD138" s="240">
        <v>1.2566799999999999E-2</v>
      </c>
      <c r="AE138" s="240">
        <v>0.20186399999999999</v>
      </c>
      <c r="AF138" s="240">
        <v>0.54814600000000002</v>
      </c>
      <c r="AG138" s="240">
        <v>4.5085199999999999E-2</v>
      </c>
      <c r="AH138" s="240">
        <v>7.4063699999999996E-2</v>
      </c>
      <c r="AI138" s="240">
        <v>0.78968300000000002</v>
      </c>
      <c r="AJ138" s="240">
        <v>2.09131E-2</v>
      </c>
      <c r="AK138" s="240">
        <v>0.112057</v>
      </c>
      <c r="AL138" s="240">
        <v>0.206124</v>
      </c>
      <c r="AM138" s="240">
        <v>0.92216500000000001</v>
      </c>
      <c r="AN138" s="240">
        <v>0.75699000000000005</v>
      </c>
      <c r="AO138" s="240">
        <v>1.8505600000000001E-2</v>
      </c>
    </row>
    <row r="139" spans="2:41" ht="20.100000000000001" customHeight="1" x14ac:dyDescent="0.25">
      <c r="B139" s="239">
        <v>44777</v>
      </c>
      <c r="C139" s="240">
        <v>5.2299299999999998E-3</v>
      </c>
      <c r="D139" s="240">
        <v>0.52724400000000005</v>
      </c>
      <c r="E139" s="240">
        <v>5.9912399999999998E-2</v>
      </c>
      <c r="F139" s="240">
        <v>0.144539</v>
      </c>
      <c r="G139" s="240">
        <v>0.54850200000000005</v>
      </c>
      <c r="H139" s="240">
        <v>0.58925300000000003</v>
      </c>
      <c r="I139" s="240">
        <v>8.3433499999999996E-4</v>
      </c>
      <c r="J139" s="240">
        <v>0.112133</v>
      </c>
      <c r="K139" s="240"/>
      <c r="L139" s="240">
        <v>3.1265000000000001E-2</v>
      </c>
      <c r="M139" s="240">
        <v>0.103612</v>
      </c>
      <c r="N139" s="240">
        <v>0.77113500000000001</v>
      </c>
      <c r="O139" s="240">
        <v>9.5222599999999994E-3</v>
      </c>
      <c r="P139" s="240">
        <v>0.22609699999999999</v>
      </c>
      <c r="Q139" s="240">
        <v>5.6685099999999999E-3</v>
      </c>
      <c r="R139" s="240">
        <v>5.7796699999999998E-4</v>
      </c>
      <c r="S139" s="240">
        <v>2.4691999999999998</v>
      </c>
      <c r="T139" s="240">
        <v>0.170044</v>
      </c>
      <c r="U139" s="240">
        <v>1.6727599999999999E-2</v>
      </c>
      <c r="V139" s="240">
        <v>3.7245899999999998E-2</v>
      </c>
      <c r="W139" s="240">
        <v>0.47589100000000001</v>
      </c>
      <c r="X139" s="240">
        <v>7.7841199999999999E-2</v>
      </c>
      <c r="Y139" s="240">
        <v>1.9699</v>
      </c>
      <c r="Z139" s="240">
        <v>0.194962</v>
      </c>
      <c r="AA139" s="240">
        <v>1.3604700000000001E-2</v>
      </c>
      <c r="AB139" s="240">
        <v>0.16345000000000001</v>
      </c>
      <c r="AC139" s="240">
        <v>0.20808399999999999</v>
      </c>
      <c r="AD139" s="240">
        <v>1.25697E-2</v>
      </c>
      <c r="AE139" s="240">
        <v>0.20197999999999999</v>
      </c>
      <c r="AF139" s="240">
        <v>0.54850200000000005</v>
      </c>
      <c r="AG139" s="240">
        <v>4.52346E-2</v>
      </c>
      <c r="AH139" s="240">
        <v>7.4259599999999995E-2</v>
      </c>
      <c r="AI139" s="240">
        <v>0.78943799999999997</v>
      </c>
      <c r="AJ139" s="240">
        <v>2.09517E-2</v>
      </c>
      <c r="AK139" s="240">
        <v>0.112067</v>
      </c>
      <c r="AL139" s="240">
        <v>0.20624300000000001</v>
      </c>
      <c r="AM139" s="240">
        <v>0.92197700000000005</v>
      </c>
      <c r="AN139" s="240">
        <v>0.75742600000000004</v>
      </c>
      <c r="AO139" s="240">
        <v>1.8631000000000002E-2</v>
      </c>
    </row>
    <row r="140" spans="2:41" ht="20.100000000000001" customHeight="1" x14ac:dyDescent="0.25">
      <c r="B140" s="239">
        <v>44778</v>
      </c>
      <c r="C140" s="240">
        <v>5.2441299999999996E-3</v>
      </c>
      <c r="D140" s="240">
        <v>0.52680099999999996</v>
      </c>
      <c r="E140" s="240">
        <v>6.0179900000000001E-2</v>
      </c>
      <c r="F140" s="240">
        <v>0.14494699999999999</v>
      </c>
      <c r="G140" s="240">
        <v>0.54952000000000001</v>
      </c>
      <c r="H140" s="240">
        <v>0.58452800000000005</v>
      </c>
      <c r="I140" s="240">
        <v>8.3639900000000004E-4</v>
      </c>
      <c r="J140" s="240">
        <v>0.112052</v>
      </c>
      <c r="K140" s="240"/>
      <c r="L140" s="240">
        <v>3.1468400000000001E-2</v>
      </c>
      <c r="M140" s="240">
        <v>0.103963</v>
      </c>
      <c r="N140" s="240">
        <v>0.773644</v>
      </c>
      <c r="O140" s="240">
        <v>9.5559800000000004E-3</v>
      </c>
      <c r="P140" s="240">
        <v>0.22669500000000001</v>
      </c>
      <c r="Q140" s="240">
        <v>5.6839999999999998E-3</v>
      </c>
      <c r="R140" s="240">
        <v>5.7725400000000003E-4</v>
      </c>
      <c r="S140" s="240"/>
      <c r="T140" s="240">
        <v>0.16972300000000001</v>
      </c>
      <c r="U140" s="240">
        <v>1.6658599999999999E-2</v>
      </c>
      <c r="V140" s="240">
        <v>3.7058399999999998E-2</v>
      </c>
      <c r="W140" s="240">
        <v>0.47584500000000002</v>
      </c>
      <c r="X140" s="240">
        <v>7.7504100000000006E-2</v>
      </c>
      <c r="Y140" s="240"/>
      <c r="Z140" s="240">
        <v>0.194053</v>
      </c>
      <c r="AA140" s="240">
        <v>1.35703E-2</v>
      </c>
      <c r="AB140" s="240">
        <v>0.164268</v>
      </c>
      <c r="AC140" s="240"/>
      <c r="AD140" s="240">
        <v>1.2523299999999999E-2</v>
      </c>
      <c r="AE140" s="240"/>
      <c r="AF140" s="240">
        <v>0.54952000000000001</v>
      </c>
      <c r="AG140" s="240">
        <v>4.5410600000000002E-2</v>
      </c>
      <c r="AH140" s="240">
        <v>7.4648199999999998E-2</v>
      </c>
      <c r="AI140" s="240">
        <v>0.79136300000000004</v>
      </c>
      <c r="AJ140" s="240">
        <v>2.1204600000000001E-2</v>
      </c>
      <c r="AK140" s="240">
        <v>0.111766</v>
      </c>
      <c r="AL140" s="240"/>
      <c r="AM140" s="240">
        <v>0.91789500000000002</v>
      </c>
      <c r="AN140" s="240">
        <v>0.75602899999999995</v>
      </c>
      <c r="AO140" s="240">
        <v>1.8615900000000001E-2</v>
      </c>
    </row>
    <row r="141" spans="2:41" ht="20.100000000000001" customHeight="1" x14ac:dyDescent="0.25">
      <c r="B141" s="239">
        <v>44781</v>
      </c>
      <c r="C141" s="240"/>
      <c r="D141" s="240">
        <v>0.52581999999999995</v>
      </c>
      <c r="E141" s="240">
        <v>5.9957299999999998E-2</v>
      </c>
      <c r="F141" s="240">
        <v>0.147927</v>
      </c>
      <c r="G141" s="240">
        <v>0.548516</v>
      </c>
      <c r="H141" s="240">
        <v>0.589557</v>
      </c>
      <c r="I141" s="240">
        <v>8.2887100000000001E-4</v>
      </c>
      <c r="J141" s="240">
        <v>0.112169</v>
      </c>
      <c r="K141" s="240"/>
      <c r="L141" s="240">
        <v>3.1531799999999999E-2</v>
      </c>
      <c r="M141" s="240">
        <v>0.10390199999999999</v>
      </c>
      <c r="N141" s="240">
        <v>0.77307800000000004</v>
      </c>
      <c r="O141" s="240">
        <v>9.5251099999999998E-3</v>
      </c>
      <c r="P141" s="240">
        <v>0.22783100000000001</v>
      </c>
      <c r="Q141" s="240">
        <v>5.5981800000000003E-3</v>
      </c>
      <c r="R141" s="240">
        <v>5.8338599999999997E-4</v>
      </c>
      <c r="S141" s="240">
        <v>2.47024</v>
      </c>
      <c r="T141" s="240">
        <v>0.16991600000000001</v>
      </c>
      <c r="U141" s="240">
        <v>1.6697E-2</v>
      </c>
      <c r="V141" s="240">
        <v>3.7378500000000002E-2</v>
      </c>
      <c r="W141" s="240">
        <v>0.47363300000000003</v>
      </c>
      <c r="X141" s="240">
        <v>7.7770900000000004E-2</v>
      </c>
      <c r="Y141" s="240">
        <v>1.9713799999999999</v>
      </c>
      <c r="Z141" s="240">
        <v>0.19381100000000001</v>
      </c>
      <c r="AA141" s="240">
        <v>1.3708400000000001E-2</v>
      </c>
      <c r="AB141" s="240">
        <v>0.164328</v>
      </c>
      <c r="AC141" s="240">
        <v>0.20824000000000001</v>
      </c>
      <c r="AD141" s="240">
        <v>1.2567E-2</v>
      </c>
      <c r="AE141" s="240">
        <v>0.20213200000000001</v>
      </c>
      <c r="AF141" s="240">
        <v>0.548516</v>
      </c>
      <c r="AG141" s="240">
        <v>4.5570100000000002E-2</v>
      </c>
      <c r="AH141" s="240">
        <v>7.4565300000000001E-2</v>
      </c>
      <c r="AI141" s="240">
        <v>0.79163899999999998</v>
      </c>
      <c r="AJ141" s="240">
        <v>2.11831E-2</v>
      </c>
      <c r="AK141" s="240">
        <v>0.112027</v>
      </c>
      <c r="AL141" s="240">
        <v>0.206397</v>
      </c>
      <c r="AM141" s="240">
        <v>0.917628</v>
      </c>
      <c r="AN141" s="240">
        <v>0.75799399999999995</v>
      </c>
      <c r="AO141" s="240">
        <v>1.8865900000000001E-2</v>
      </c>
    </row>
    <row r="142" spans="2:41" ht="20.100000000000001" customHeight="1" x14ac:dyDescent="0.25">
      <c r="B142" s="239">
        <v>44782</v>
      </c>
      <c r="C142" s="240">
        <v>5.2722100000000003E-3</v>
      </c>
      <c r="D142" s="240">
        <v>0.52813200000000005</v>
      </c>
      <c r="E142" s="240">
        <v>6.0119899999999997E-2</v>
      </c>
      <c r="F142" s="240">
        <v>0.14783399999999999</v>
      </c>
      <c r="G142" s="240"/>
      <c r="H142" s="240">
        <v>0.58787100000000003</v>
      </c>
      <c r="I142" s="240">
        <v>8.3571000000000003E-4</v>
      </c>
      <c r="J142" s="240">
        <v>0.112085</v>
      </c>
      <c r="K142" s="240"/>
      <c r="L142" s="240">
        <v>3.1589899999999997E-2</v>
      </c>
      <c r="M142" s="240">
        <v>0.104142</v>
      </c>
      <c r="N142" s="240">
        <v>0.77489600000000003</v>
      </c>
      <c r="O142" s="240"/>
      <c r="P142" s="240">
        <v>0.228962</v>
      </c>
      <c r="Q142" s="240">
        <v>5.6145500000000003E-3</v>
      </c>
      <c r="R142" s="240">
        <v>5.8030199999999999E-4</v>
      </c>
      <c r="S142" s="240">
        <v>2.4675799999999999</v>
      </c>
      <c r="T142" s="240">
        <v>0.169931</v>
      </c>
      <c r="U142" s="240">
        <v>1.6740100000000001E-2</v>
      </c>
      <c r="V142" s="240">
        <v>3.7351799999999998E-2</v>
      </c>
      <c r="W142" s="240">
        <v>0.47520499999999999</v>
      </c>
      <c r="X142" s="240">
        <v>7.7984800000000007E-2</v>
      </c>
      <c r="Y142" s="240">
        <v>1.9692499999999999</v>
      </c>
      <c r="Z142" s="240">
        <v>0.19281300000000001</v>
      </c>
      <c r="AA142" s="240">
        <v>1.36198E-2</v>
      </c>
      <c r="AB142" s="240">
        <v>0.16489400000000001</v>
      </c>
      <c r="AC142" s="240">
        <v>0.20801600000000001</v>
      </c>
      <c r="AD142" s="240">
        <v>1.25399E-2</v>
      </c>
      <c r="AE142" s="240">
        <v>0.20191400000000001</v>
      </c>
      <c r="AF142" s="240"/>
      <c r="AG142" s="240"/>
      <c r="AH142" s="240">
        <v>7.4586299999999994E-2</v>
      </c>
      <c r="AI142" s="240">
        <v>0.794354</v>
      </c>
      <c r="AJ142" s="240">
        <v>2.1340399999999999E-2</v>
      </c>
      <c r="AK142" s="240"/>
      <c r="AL142" s="240">
        <v>0.206175</v>
      </c>
      <c r="AM142" s="240">
        <v>0.91675300000000004</v>
      </c>
      <c r="AN142" s="240">
        <v>0.75717800000000002</v>
      </c>
      <c r="AO142" s="240">
        <v>1.8923300000000001E-2</v>
      </c>
    </row>
    <row r="143" spans="2:41" ht="20.100000000000001" customHeight="1" x14ac:dyDescent="0.25">
      <c r="B143" s="239">
        <v>44783</v>
      </c>
      <c r="C143" s="240">
        <v>5.2757100000000003E-3</v>
      </c>
      <c r="D143" s="240">
        <v>0.52649699999999999</v>
      </c>
      <c r="E143" s="240">
        <v>6.0173200000000003E-2</v>
      </c>
      <c r="F143" s="240">
        <v>0.14990700000000001</v>
      </c>
      <c r="G143" s="240">
        <v>0.54915199999999997</v>
      </c>
      <c r="H143" s="240">
        <v>0.59183399999999997</v>
      </c>
      <c r="I143" s="240">
        <v>8.4026700000000001E-4</v>
      </c>
      <c r="J143" s="240">
        <v>0.11200499999999999</v>
      </c>
      <c r="K143" s="240"/>
      <c r="L143" s="240">
        <v>3.1805E-2</v>
      </c>
      <c r="M143" s="240">
        <v>0.10430200000000001</v>
      </c>
      <c r="N143" s="240">
        <v>0.77597000000000005</v>
      </c>
      <c r="O143" s="240">
        <v>9.5203100000000006E-3</v>
      </c>
      <c r="P143" s="240">
        <v>0.22999</v>
      </c>
      <c r="Q143" s="240">
        <v>5.5983400000000003E-3</v>
      </c>
      <c r="R143" s="240">
        <v>5.7995200000000001E-4</v>
      </c>
      <c r="S143" s="240">
        <v>2.4674700000000001</v>
      </c>
      <c r="T143" s="240">
        <v>0.169822</v>
      </c>
      <c r="U143" s="240">
        <v>1.68063E-2</v>
      </c>
      <c r="V143" s="240">
        <v>3.7927900000000001E-2</v>
      </c>
      <c r="W143" s="240">
        <v>0.47593600000000003</v>
      </c>
      <c r="X143" s="240">
        <v>7.8287200000000001E-2</v>
      </c>
      <c r="Y143" s="240">
        <v>1.96852</v>
      </c>
      <c r="Z143" s="240">
        <v>0.19442499999999999</v>
      </c>
      <c r="AA143" s="240">
        <v>1.3627500000000001E-2</v>
      </c>
      <c r="AB143" s="240">
        <v>0.16414300000000001</v>
      </c>
      <c r="AC143" s="240">
        <v>0.20793800000000001</v>
      </c>
      <c r="AD143" s="240">
        <v>1.25202E-2</v>
      </c>
      <c r="AE143" s="240">
        <v>0.20183899999999999</v>
      </c>
      <c r="AF143" s="240">
        <v>0.54915199999999997</v>
      </c>
      <c r="AG143" s="240">
        <v>4.5969599999999999E-2</v>
      </c>
      <c r="AH143" s="240">
        <v>7.4402399999999994E-2</v>
      </c>
      <c r="AI143" s="240">
        <v>0.79765600000000003</v>
      </c>
      <c r="AJ143" s="240">
        <v>2.1369800000000001E-2</v>
      </c>
      <c r="AK143" s="240">
        <v>0.11212900000000001</v>
      </c>
      <c r="AL143" s="240">
        <v>0.206098</v>
      </c>
      <c r="AM143" s="240">
        <v>0.91561700000000001</v>
      </c>
      <c r="AN143" s="240">
        <v>0.75689600000000001</v>
      </c>
      <c r="AO143" s="240">
        <v>1.88813E-2</v>
      </c>
    </row>
    <row r="144" spans="2:41" ht="20.100000000000001" customHeight="1" x14ac:dyDescent="0.25">
      <c r="B144" s="239">
        <v>44784</v>
      </c>
      <c r="C144" s="240">
        <v>5.2696100000000001E-3</v>
      </c>
      <c r="D144" s="240">
        <v>0.53285099999999996</v>
      </c>
      <c r="E144" s="240">
        <v>6.0703600000000003E-2</v>
      </c>
      <c r="F144" s="240">
        <v>0.14732600000000001</v>
      </c>
      <c r="G144" s="240">
        <v>0.54910000000000003</v>
      </c>
      <c r="H144" s="240">
        <v>0.59056399999999998</v>
      </c>
      <c r="I144" s="240">
        <v>8.4682099999999999E-4</v>
      </c>
      <c r="J144" s="240">
        <v>0.111771</v>
      </c>
      <c r="K144" s="240"/>
      <c r="L144" s="240">
        <v>3.1983400000000002E-2</v>
      </c>
      <c r="M144" s="240">
        <v>0.104657</v>
      </c>
      <c r="N144" s="240">
        <v>0.77860200000000002</v>
      </c>
      <c r="O144" s="240">
        <v>9.4749499999999993E-3</v>
      </c>
      <c r="P144" s="240">
        <v>0.231097</v>
      </c>
      <c r="Q144" s="240"/>
      <c r="R144" s="240">
        <v>5.7531599999999998E-4</v>
      </c>
      <c r="S144" s="240">
        <v>2.4580500000000001</v>
      </c>
      <c r="T144" s="240">
        <v>0.16936000000000001</v>
      </c>
      <c r="U144" s="240">
        <v>1.6810499999999999E-2</v>
      </c>
      <c r="V144" s="240">
        <v>3.7733700000000002E-2</v>
      </c>
      <c r="W144" s="240">
        <v>0.48167500000000002</v>
      </c>
      <c r="X144" s="240">
        <v>7.9416500000000001E-2</v>
      </c>
      <c r="Y144" s="240">
        <v>1.9587699999999999</v>
      </c>
      <c r="Z144" s="240">
        <v>0.19400999999999999</v>
      </c>
      <c r="AA144" s="240">
        <v>1.3508900000000001E-2</v>
      </c>
      <c r="AB144" s="240">
        <v>0.166603</v>
      </c>
      <c r="AC144" s="240">
        <v>0.20690800000000001</v>
      </c>
      <c r="AD144" s="240">
        <v>1.2423500000000001E-2</v>
      </c>
      <c r="AE144" s="240">
        <v>0.20083899999999999</v>
      </c>
      <c r="AF144" s="240">
        <v>0.54910000000000003</v>
      </c>
      <c r="AG144" s="240">
        <v>4.6531400000000001E-2</v>
      </c>
      <c r="AH144" s="240">
        <v>7.5075900000000001E-2</v>
      </c>
      <c r="AI144" s="240">
        <v>0.79994299999999996</v>
      </c>
      <c r="AJ144" s="240">
        <v>2.1330700000000001E-2</v>
      </c>
      <c r="AK144" s="240">
        <v>0.111391</v>
      </c>
      <c r="AL144" s="240">
        <v>0.20507700000000001</v>
      </c>
      <c r="AM144" s="240">
        <v>0.91925199999999996</v>
      </c>
      <c r="AN144" s="240">
        <v>0.75314599999999998</v>
      </c>
      <c r="AO144" s="240">
        <v>1.8739599999999999E-2</v>
      </c>
    </row>
    <row r="145" spans="2:41" ht="20.100000000000001" customHeight="1" x14ac:dyDescent="0.25">
      <c r="B145" s="239">
        <v>44785</v>
      </c>
      <c r="C145" s="240">
        <v>5.2828199999999997E-3</v>
      </c>
      <c r="D145" s="240">
        <v>0.53769199999999995</v>
      </c>
      <c r="E145" s="240">
        <v>6.0775299999999997E-2</v>
      </c>
      <c r="F145" s="240">
        <v>0.14798500000000001</v>
      </c>
      <c r="G145" s="240">
        <v>0.55127599999999999</v>
      </c>
      <c r="H145" s="240">
        <v>0.59060699999999999</v>
      </c>
      <c r="I145" s="240">
        <v>8.5565800000000003E-4</v>
      </c>
      <c r="J145" s="240">
        <v>0.11210199999999999</v>
      </c>
      <c r="K145" s="240"/>
      <c r="L145" s="240">
        <v>3.1847300000000002E-2</v>
      </c>
      <c r="M145" s="240">
        <v>0.104375</v>
      </c>
      <c r="N145" s="240">
        <v>0.77649000000000001</v>
      </c>
      <c r="O145" s="240">
        <v>9.4725499999999997E-3</v>
      </c>
      <c r="P145" s="240">
        <v>0.23294400000000001</v>
      </c>
      <c r="Q145" s="240">
        <v>5.6615900000000002E-3</v>
      </c>
      <c r="R145" s="240">
        <v>5.7963399999999999E-4</v>
      </c>
      <c r="S145" s="240"/>
      <c r="T145" s="240">
        <v>0.17002</v>
      </c>
      <c r="U145" s="240">
        <v>1.68588E-2</v>
      </c>
      <c r="V145" s="240">
        <v>3.7988000000000001E-2</v>
      </c>
      <c r="W145" s="240">
        <v>0.48541000000000001</v>
      </c>
      <c r="X145" s="240">
        <v>7.9128500000000004E-2</v>
      </c>
      <c r="Y145" s="240"/>
      <c r="Z145" s="240">
        <v>0.19564000000000001</v>
      </c>
      <c r="AA145" s="240">
        <v>1.36095E-2</v>
      </c>
      <c r="AB145" s="240">
        <v>0.166078</v>
      </c>
      <c r="AC145" s="240"/>
      <c r="AD145" s="240">
        <v>1.2397099999999999E-2</v>
      </c>
      <c r="AE145" s="240"/>
      <c r="AF145" s="240">
        <v>0.55127599999999999</v>
      </c>
      <c r="AG145" s="240">
        <v>4.6406299999999998E-2</v>
      </c>
      <c r="AH145" s="240">
        <v>7.4791999999999997E-2</v>
      </c>
      <c r="AI145" s="240">
        <v>0.80060799999999999</v>
      </c>
      <c r="AJ145" s="240"/>
      <c r="AK145" s="240">
        <v>0.111763</v>
      </c>
      <c r="AL145" s="240"/>
      <c r="AM145" s="240">
        <v>0.91563099999999997</v>
      </c>
      <c r="AN145" s="240">
        <v>0.75497300000000001</v>
      </c>
      <c r="AO145" s="240">
        <v>1.8815100000000001E-2</v>
      </c>
    </row>
    <row r="146" spans="2:41" ht="20.100000000000001" customHeight="1" x14ac:dyDescent="0.25">
      <c r="B146" s="239">
        <v>44788</v>
      </c>
      <c r="C146" s="240">
        <v>5.32922E-3</v>
      </c>
      <c r="D146" s="240">
        <v>0.53643300000000005</v>
      </c>
      <c r="E146" s="240">
        <v>6.0815399999999999E-2</v>
      </c>
      <c r="F146" s="240">
        <v>0.14873700000000001</v>
      </c>
      <c r="G146" s="240">
        <v>0.55184599999999995</v>
      </c>
      <c r="H146" s="240">
        <v>0.586731</v>
      </c>
      <c r="I146" s="240"/>
      <c r="J146" s="240">
        <v>0.11190700000000001</v>
      </c>
      <c r="K146" s="240"/>
      <c r="L146" s="240">
        <v>3.1566900000000002E-2</v>
      </c>
      <c r="M146" s="240">
        <v>0.10381799999999999</v>
      </c>
      <c r="N146" s="240">
        <v>0.77212099999999995</v>
      </c>
      <c r="O146" s="240"/>
      <c r="P146" s="240">
        <v>0.231961</v>
      </c>
      <c r="Q146" s="240">
        <v>5.6943799999999998E-3</v>
      </c>
      <c r="R146" s="240"/>
      <c r="S146" s="240">
        <v>2.4709699999999999</v>
      </c>
      <c r="T146" s="240">
        <v>0.170096</v>
      </c>
      <c r="U146" s="240"/>
      <c r="V146" s="240">
        <v>3.8131100000000001E-2</v>
      </c>
      <c r="W146" s="240">
        <v>0.48811399999999999</v>
      </c>
      <c r="X146" s="240">
        <v>7.8221200000000005E-2</v>
      </c>
      <c r="Y146" s="240">
        <v>1.9697100000000001</v>
      </c>
      <c r="Z146" s="240">
        <v>0.196766</v>
      </c>
      <c r="AA146" s="240">
        <v>1.36381E-2</v>
      </c>
      <c r="AB146" s="240"/>
      <c r="AC146" s="240">
        <v>0.208064</v>
      </c>
      <c r="AD146" s="240">
        <v>1.23398E-2</v>
      </c>
      <c r="AE146" s="240">
        <v>0.201961</v>
      </c>
      <c r="AF146" s="240">
        <v>0.55184599999999995</v>
      </c>
      <c r="AG146" s="240">
        <v>4.65526E-2</v>
      </c>
      <c r="AH146" s="240">
        <v>7.3908299999999996E-2</v>
      </c>
      <c r="AI146" s="240">
        <v>0.80117700000000003</v>
      </c>
      <c r="AJ146" s="240">
        <v>2.1365800000000001E-2</v>
      </c>
      <c r="AK146" s="240">
        <v>0.112327</v>
      </c>
      <c r="AL146" s="240">
        <v>0.20622299999999999</v>
      </c>
      <c r="AM146" s="240">
        <v>0.91567799999999999</v>
      </c>
      <c r="AN146" s="240">
        <v>0.75735300000000005</v>
      </c>
      <c r="AO146" s="240">
        <v>1.88913E-2</v>
      </c>
    </row>
    <row r="147" spans="2:41" ht="20.100000000000001" customHeight="1" x14ac:dyDescent="0.25">
      <c r="B147" s="239">
        <v>44789</v>
      </c>
      <c r="C147" s="240">
        <v>5.3427600000000002E-3</v>
      </c>
      <c r="D147" s="240">
        <v>0.534883</v>
      </c>
      <c r="E147" s="240">
        <v>6.0647399999999997E-2</v>
      </c>
      <c r="F147" s="240">
        <v>0.14804899999999999</v>
      </c>
      <c r="G147" s="240">
        <v>0.55147900000000005</v>
      </c>
      <c r="H147" s="240">
        <v>0.59065299999999998</v>
      </c>
      <c r="I147" s="240">
        <v>8.6096700000000003E-4</v>
      </c>
      <c r="J147" s="240">
        <v>0.111932</v>
      </c>
      <c r="K147" s="240"/>
      <c r="L147" s="240">
        <v>3.1373600000000001E-2</v>
      </c>
      <c r="M147" s="240">
        <v>0.103533</v>
      </c>
      <c r="N147" s="240">
        <v>0.76994899999999999</v>
      </c>
      <c r="O147" s="240"/>
      <c r="P147" s="240">
        <v>0.23220099999999999</v>
      </c>
      <c r="Q147" s="240">
        <v>5.7069399999999998E-3</v>
      </c>
      <c r="R147" s="240">
        <v>5.8321899999999995E-4</v>
      </c>
      <c r="S147" s="240">
        <v>2.47756</v>
      </c>
      <c r="T147" s="240">
        <v>0.17025699999999999</v>
      </c>
      <c r="U147" s="240">
        <v>1.68746E-2</v>
      </c>
      <c r="V147" s="240">
        <v>3.81325E-2</v>
      </c>
      <c r="W147" s="240">
        <v>0.483242</v>
      </c>
      <c r="X147" s="240">
        <v>7.8224799999999997E-2</v>
      </c>
      <c r="Y147" s="240">
        <v>1.9765699999999999</v>
      </c>
      <c r="Z147" s="240">
        <v>0.196991</v>
      </c>
      <c r="AA147" s="240">
        <v>1.36095E-2</v>
      </c>
      <c r="AB147" s="240">
        <v>0.16420899999999999</v>
      </c>
      <c r="AC147" s="240">
        <v>0.208789</v>
      </c>
      <c r="AD147" s="240">
        <v>1.23728E-2</v>
      </c>
      <c r="AE147" s="240">
        <v>0.20266500000000001</v>
      </c>
      <c r="AF147" s="240">
        <v>0.55147900000000005</v>
      </c>
      <c r="AG147" s="240">
        <v>4.6204799999999997E-2</v>
      </c>
      <c r="AH147" s="240">
        <v>7.3174799999999998E-2</v>
      </c>
      <c r="AI147" s="240">
        <v>0.79944599999999999</v>
      </c>
      <c r="AJ147" s="240">
        <v>2.1461500000000001E-2</v>
      </c>
      <c r="AK147" s="240">
        <v>0.112993</v>
      </c>
      <c r="AL147" s="240">
        <v>0.20694199999999999</v>
      </c>
      <c r="AM147" s="240">
        <v>0.91366400000000003</v>
      </c>
      <c r="AN147" s="240">
        <v>0.75999300000000003</v>
      </c>
      <c r="AO147" s="240">
        <v>1.8933999999999999E-2</v>
      </c>
    </row>
    <row r="148" spans="2:41" ht="20.100000000000001" customHeight="1" x14ac:dyDescent="0.25">
      <c r="B148" s="239">
        <v>44790</v>
      </c>
      <c r="C148" s="240">
        <v>5.3444699999999996E-3</v>
      </c>
      <c r="D148" s="240">
        <v>0.53297300000000003</v>
      </c>
      <c r="E148" s="240">
        <v>6.0551399999999998E-2</v>
      </c>
      <c r="F148" s="240">
        <v>0.14654400000000001</v>
      </c>
      <c r="G148" s="240">
        <v>0.55004600000000003</v>
      </c>
      <c r="H148" s="240">
        <v>0.58766200000000002</v>
      </c>
      <c r="I148" s="240">
        <v>8.6010999999999998E-4</v>
      </c>
      <c r="J148" s="240">
        <v>0.111965</v>
      </c>
      <c r="K148" s="240"/>
      <c r="L148" s="240">
        <v>3.1397700000000001E-2</v>
      </c>
      <c r="M148" s="240">
        <v>0.10369200000000001</v>
      </c>
      <c r="N148" s="240">
        <v>0.77123299999999995</v>
      </c>
      <c r="O148" s="240">
        <v>9.5525100000000002E-3</v>
      </c>
      <c r="P148" s="240">
        <v>0.23282900000000001</v>
      </c>
      <c r="Q148" s="240">
        <v>5.6495299999999998E-3</v>
      </c>
      <c r="R148" s="240">
        <v>5.7940499999999996E-4</v>
      </c>
      <c r="S148" s="240">
        <v>2.4736400000000001</v>
      </c>
      <c r="T148" s="240">
        <v>0.16992299999999999</v>
      </c>
      <c r="U148" s="240">
        <v>1.6814300000000001E-2</v>
      </c>
      <c r="V148" s="240">
        <v>3.7866200000000003E-2</v>
      </c>
      <c r="W148" s="240">
        <v>0.48198299999999999</v>
      </c>
      <c r="X148" s="240">
        <v>7.8354900000000005E-2</v>
      </c>
      <c r="Y148" s="240">
        <v>1.9734400000000001</v>
      </c>
      <c r="Z148" s="240">
        <v>0.19770399999999999</v>
      </c>
      <c r="AA148" s="240">
        <v>1.3558000000000001E-2</v>
      </c>
      <c r="AB148" s="240">
        <v>0.16452900000000001</v>
      </c>
      <c r="AC148" s="240">
        <v>0.20845900000000001</v>
      </c>
      <c r="AD148" s="240">
        <v>1.24893E-2</v>
      </c>
      <c r="AE148" s="240">
        <v>0.202344</v>
      </c>
      <c r="AF148" s="240">
        <v>0.55004600000000003</v>
      </c>
      <c r="AG148" s="240">
        <v>4.5622799999999998E-2</v>
      </c>
      <c r="AH148" s="240">
        <v>7.3163099999999995E-2</v>
      </c>
      <c r="AI148" s="240">
        <v>0.79729899999999998</v>
      </c>
      <c r="AJ148" s="240">
        <v>2.1426199999999999E-2</v>
      </c>
      <c r="AK148" s="240">
        <v>0.112647</v>
      </c>
      <c r="AL148" s="240">
        <v>0.20661399999999999</v>
      </c>
      <c r="AM148" s="240">
        <v>0.91828600000000005</v>
      </c>
      <c r="AN148" s="240">
        <v>0.75878900000000005</v>
      </c>
      <c r="AO148" s="240">
        <v>1.8794499999999999E-2</v>
      </c>
    </row>
    <row r="149" spans="2:41" ht="20.100000000000001" customHeight="1" x14ac:dyDescent="0.25">
      <c r="B149" s="239">
        <v>44791</v>
      </c>
      <c r="C149" s="240">
        <v>5.3715799999999999E-3</v>
      </c>
      <c r="D149" s="240">
        <v>0.52598900000000004</v>
      </c>
      <c r="E149" s="240">
        <v>6.0063100000000001E-2</v>
      </c>
      <c r="F149" s="240">
        <v>0.14668200000000001</v>
      </c>
      <c r="G149" s="240">
        <v>0.54880799999999996</v>
      </c>
      <c r="H149" s="240">
        <v>0.58735400000000004</v>
      </c>
      <c r="I149" s="240">
        <v>8.4769499999999998E-4</v>
      </c>
      <c r="J149" s="240">
        <v>0.111778</v>
      </c>
      <c r="K149" s="240"/>
      <c r="L149" s="240">
        <v>3.1403300000000002E-2</v>
      </c>
      <c r="M149" s="240">
        <v>0.103893</v>
      </c>
      <c r="N149" s="240">
        <v>0.77284699999999995</v>
      </c>
      <c r="O149" s="240">
        <v>9.5313499999999992E-3</v>
      </c>
      <c r="P149" s="240">
        <v>0.23414499999999999</v>
      </c>
      <c r="Q149" s="240">
        <v>5.6296799999999998E-3</v>
      </c>
      <c r="R149" s="240">
        <v>5.7972999999999998E-4</v>
      </c>
      <c r="S149" s="240">
        <v>2.4742000000000002</v>
      </c>
      <c r="T149" s="240">
        <v>0.169797</v>
      </c>
      <c r="U149" s="240">
        <v>1.6762300000000001E-2</v>
      </c>
      <c r="V149" s="240">
        <v>3.7808700000000001E-2</v>
      </c>
      <c r="W149" s="240">
        <v>0.47632799999999997</v>
      </c>
      <c r="X149" s="240">
        <v>7.8634999999999997E-2</v>
      </c>
      <c r="Y149" s="240">
        <v>1.97485</v>
      </c>
      <c r="Z149" s="240">
        <v>0.19784499999999999</v>
      </c>
      <c r="AA149" s="240">
        <v>1.36017E-2</v>
      </c>
      <c r="AB149" s="240">
        <v>0.163409</v>
      </c>
      <c r="AC149" s="240">
        <v>0.20860699999999999</v>
      </c>
      <c r="AD149" s="240">
        <v>1.26646E-2</v>
      </c>
      <c r="AE149" s="240">
        <v>0.202488</v>
      </c>
      <c r="AF149" s="240">
        <v>0.54880799999999996</v>
      </c>
      <c r="AG149" s="240">
        <v>4.5477999999999998E-2</v>
      </c>
      <c r="AH149" s="240">
        <v>7.27796E-2</v>
      </c>
      <c r="AI149" s="240">
        <v>0.79657100000000003</v>
      </c>
      <c r="AJ149" s="240">
        <v>2.13355E-2</v>
      </c>
      <c r="AK149" s="240">
        <v>0.112654</v>
      </c>
      <c r="AL149" s="240">
        <v>0.206761</v>
      </c>
      <c r="AM149" s="240">
        <v>0.91529799999999994</v>
      </c>
      <c r="AN149" s="240">
        <v>0.75933099999999998</v>
      </c>
      <c r="AO149" s="240">
        <v>1.8744299999999998E-2</v>
      </c>
    </row>
    <row r="150" spans="2:41" ht="20.100000000000001" customHeight="1" x14ac:dyDescent="0.25">
      <c r="B150" s="239">
        <v>44792</v>
      </c>
      <c r="C150" s="240">
        <v>5.41144E-3</v>
      </c>
      <c r="D150" s="240">
        <v>0.52815500000000004</v>
      </c>
      <c r="E150" s="240">
        <v>5.9965499999999998E-2</v>
      </c>
      <c r="F150" s="240">
        <v>0.14702999999999999</v>
      </c>
      <c r="G150" s="240">
        <v>0.55079100000000003</v>
      </c>
      <c r="H150" s="240">
        <v>0.58801599999999998</v>
      </c>
      <c r="I150" s="240">
        <v>8.3194499999999995E-4</v>
      </c>
      <c r="J150" s="240">
        <v>0.112141</v>
      </c>
      <c r="K150" s="240"/>
      <c r="L150" s="240">
        <v>3.1185600000000001E-2</v>
      </c>
      <c r="M150" s="240">
        <v>0.103265</v>
      </c>
      <c r="N150" s="240">
        <v>0.76801699999999995</v>
      </c>
      <c r="O150" s="240">
        <v>9.57825E-3</v>
      </c>
      <c r="P150" s="240">
        <v>0.23461099999999999</v>
      </c>
      <c r="Q150" s="240">
        <v>5.6053099999999996E-3</v>
      </c>
      <c r="R150" s="240">
        <v>5.7989200000000004E-4</v>
      </c>
      <c r="S150" s="240"/>
      <c r="T150" s="240">
        <v>0.170595</v>
      </c>
      <c r="U150" s="240">
        <v>1.6743899999999999E-2</v>
      </c>
      <c r="V150" s="240">
        <v>3.7824499999999997E-2</v>
      </c>
      <c r="W150" s="240">
        <v>0.47601900000000003</v>
      </c>
      <c r="X150" s="240">
        <v>7.8036599999999998E-2</v>
      </c>
      <c r="Y150" s="240"/>
      <c r="Z150" s="240">
        <v>0.19841400000000001</v>
      </c>
      <c r="AA150" s="240">
        <v>1.36761E-2</v>
      </c>
      <c r="AB150" s="240">
        <v>0.16231999999999999</v>
      </c>
      <c r="AC150" s="240"/>
      <c r="AD150" s="240">
        <v>1.29184E-2</v>
      </c>
      <c r="AE150" s="240"/>
      <c r="AF150" s="240">
        <v>0.55079100000000003</v>
      </c>
      <c r="AG150" s="240">
        <v>4.4918E-2</v>
      </c>
      <c r="AH150" s="240">
        <v>7.2591900000000001E-2</v>
      </c>
      <c r="AI150" s="240">
        <v>0.79854899999999995</v>
      </c>
      <c r="AJ150" s="240">
        <v>2.1383200000000002E-2</v>
      </c>
      <c r="AK150" s="240">
        <v>0.113151</v>
      </c>
      <c r="AL150" s="240"/>
      <c r="AM150" s="240">
        <v>0.90479200000000004</v>
      </c>
      <c r="AN150" s="240">
        <v>0.76389200000000002</v>
      </c>
      <c r="AO150" s="240">
        <v>1.88667E-2</v>
      </c>
    </row>
    <row r="151" spans="2:41" ht="20.100000000000001" customHeight="1" x14ac:dyDescent="0.25">
      <c r="B151" s="239">
        <v>44795</v>
      </c>
      <c r="C151" s="240">
        <v>5.4273400000000001E-3</v>
      </c>
      <c r="D151" s="240">
        <v>0.52763599999999999</v>
      </c>
      <c r="E151" s="240">
        <v>5.9868200000000003E-2</v>
      </c>
      <c r="F151" s="240">
        <v>0.14807200000000001</v>
      </c>
      <c r="G151" s="240">
        <v>0.54970799999999997</v>
      </c>
      <c r="H151" s="240">
        <v>0.58732499999999999</v>
      </c>
      <c r="I151" s="240">
        <v>8.0983599999999998E-4</v>
      </c>
      <c r="J151" s="240">
        <v>0.11198900000000001</v>
      </c>
      <c r="K151" s="240"/>
      <c r="L151" s="240">
        <v>3.1059199999999999E-2</v>
      </c>
      <c r="M151" s="240">
        <v>0.102951</v>
      </c>
      <c r="N151" s="240">
        <v>0.76565499999999997</v>
      </c>
      <c r="O151" s="240">
        <v>9.5852699999999999E-3</v>
      </c>
      <c r="P151" s="240">
        <v>0.233266</v>
      </c>
      <c r="Q151" s="240">
        <v>5.5800099999999998E-3</v>
      </c>
      <c r="R151" s="240">
        <v>5.7705400000000002E-4</v>
      </c>
      <c r="S151" s="240">
        <v>2.4904899999999999</v>
      </c>
      <c r="T151" s="240">
        <v>0.17081199999999999</v>
      </c>
      <c r="U151" s="240">
        <v>1.6802299999999999E-2</v>
      </c>
      <c r="V151" s="240">
        <v>3.7975500000000002E-2</v>
      </c>
      <c r="W151" s="240">
        <v>0.47343299999999999</v>
      </c>
      <c r="X151" s="240">
        <v>7.8352900000000003E-2</v>
      </c>
      <c r="Y151" s="240">
        <v>1.9911000000000001</v>
      </c>
      <c r="Z151" s="240">
        <v>0.197875</v>
      </c>
      <c r="AA151" s="240">
        <v>1.3676199999999999E-2</v>
      </c>
      <c r="AB151" s="240">
        <v>0.16142200000000001</v>
      </c>
      <c r="AC151" s="240">
        <v>0.21032400000000001</v>
      </c>
      <c r="AD151" s="240">
        <v>1.2814799999999999E-2</v>
      </c>
      <c r="AE151" s="240">
        <v>0.204154</v>
      </c>
      <c r="AF151" s="240">
        <v>0.54970799999999997</v>
      </c>
      <c r="AG151" s="240">
        <v>4.4840699999999997E-2</v>
      </c>
      <c r="AH151" s="240">
        <v>7.2053699999999998E-2</v>
      </c>
      <c r="AI151" s="240">
        <v>0.79855799999999999</v>
      </c>
      <c r="AJ151" s="240">
        <v>2.1302700000000001E-2</v>
      </c>
      <c r="AK151" s="240">
        <v>0.113106</v>
      </c>
      <c r="AL151" s="240">
        <v>0.20846200000000001</v>
      </c>
      <c r="AM151" s="240">
        <v>0.90368800000000005</v>
      </c>
      <c r="AN151" s="240">
        <v>0.76557799999999998</v>
      </c>
      <c r="AO151" s="240">
        <v>1.8935400000000002E-2</v>
      </c>
    </row>
    <row r="152" spans="2:41" ht="20.100000000000001" customHeight="1" x14ac:dyDescent="0.25">
      <c r="B152" s="239">
        <v>44796</v>
      </c>
      <c r="C152" s="240">
        <v>5.4376399999999997E-3</v>
      </c>
      <c r="D152" s="240">
        <v>0.52807999999999999</v>
      </c>
      <c r="E152" s="240">
        <v>5.9818900000000001E-2</v>
      </c>
      <c r="F152" s="240">
        <v>0.15049599999999999</v>
      </c>
      <c r="G152" s="240">
        <v>0.54963399999999996</v>
      </c>
      <c r="H152" s="240">
        <v>0.59196199999999999</v>
      </c>
      <c r="I152" s="240">
        <v>8.1218100000000004E-4</v>
      </c>
      <c r="J152" s="240">
        <v>0.11194800000000001</v>
      </c>
      <c r="K152" s="240"/>
      <c r="L152" s="240">
        <v>3.0924799999999999E-2</v>
      </c>
      <c r="M152" s="240">
        <v>0.102494</v>
      </c>
      <c r="N152" s="240">
        <v>0.76228700000000005</v>
      </c>
      <c r="O152" s="240">
        <v>9.61184E-3</v>
      </c>
      <c r="P152" s="240">
        <v>0.234042</v>
      </c>
      <c r="Q152" s="240">
        <v>5.5936299999999996E-3</v>
      </c>
      <c r="R152" s="240">
        <v>5.7382500000000003E-4</v>
      </c>
      <c r="S152" s="240">
        <v>2.49518</v>
      </c>
      <c r="T152" s="240">
        <v>0.17111799999999999</v>
      </c>
      <c r="U152" s="240">
        <v>1.6764100000000001E-2</v>
      </c>
      <c r="V152" s="240">
        <v>3.8398099999999998E-2</v>
      </c>
      <c r="W152" s="240">
        <v>0.47532600000000003</v>
      </c>
      <c r="X152" s="240">
        <v>7.8232700000000002E-2</v>
      </c>
      <c r="Y152" s="240">
        <v>1.99712</v>
      </c>
      <c r="Z152" s="240">
        <v>0.19914200000000001</v>
      </c>
      <c r="AA152" s="240">
        <v>1.3686200000000001E-2</v>
      </c>
      <c r="AB152" s="240">
        <v>0.15987799999999999</v>
      </c>
      <c r="AC152" s="240">
        <v>0.21096000000000001</v>
      </c>
      <c r="AD152" s="240">
        <v>1.2820399999999999E-2</v>
      </c>
      <c r="AE152" s="240">
        <v>0.20477100000000001</v>
      </c>
      <c r="AF152" s="240">
        <v>0.54963399999999996</v>
      </c>
      <c r="AG152" s="240">
        <v>4.49979E-2</v>
      </c>
      <c r="AH152" s="240">
        <v>7.1645200000000006E-2</v>
      </c>
      <c r="AI152" s="240">
        <v>0.79434499999999997</v>
      </c>
      <c r="AJ152" s="240">
        <v>2.1197299999999999E-2</v>
      </c>
      <c r="AK152" s="240">
        <v>0.113661</v>
      </c>
      <c r="AL152" s="240">
        <v>0.209093</v>
      </c>
      <c r="AM152" s="240">
        <v>0.90334899999999996</v>
      </c>
      <c r="AN152" s="240">
        <v>0.76789300000000005</v>
      </c>
      <c r="AO152" s="240">
        <v>1.9021799999999998E-2</v>
      </c>
    </row>
    <row r="153" spans="2:41" ht="20.100000000000001" customHeight="1" x14ac:dyDescent="0.25">
      <c r="B153" s="239">
        <v>44797</v>
      </c>
      <c r="C153" s="240">
        <v>5.4483200000000004E-3</v>
      </c>
      <c r="D153" s="240">
        <v>0.530254</v>
      </c>
      <c r="E153" s="240">
        <v>5.98215E-2</v>
      </c>
      <c r="F153" s="240">
        <v>0.15044399999999999</v>
      </c>
      <c r="G153" s="240">
        <v>0.550288</v>
      </c>
      <c r="H153" s="240">
        <v>0.59148699999999999</v>
      </c>
      <c r="I153" s="240">
        <v>8.2845399999999995E-4</v>
      </c>
      <c r="J153" s="240">
        <v>0.111887</v>
      </c>
      <c r="K153" s="240"/>
      <c r="L153" s="240">
        <v>3.0982300000000001E-2</v>
      </c>
      <c r="M153" s="240">
        <v>0.102561</v>
      </c>
      <c r="N153" s="240">
        <v>0.76285899999999995</v>
      </c>
      <c r="O153" s="240">
        <v>9.6240300000000004E-3</v>
      </c>
      <c r="P153" s="240">
        <v>0.234267</v>
      </c>
      <c r="Q153" s="240">
        <v>5.6093999999999996E-3</v>
      </c>
      <c r="R153" s="240">
        <v>5.7231100000000004E-4</v>
      </c>
      <c r="S153" s="240">
        <v>2.4961099999999998</v>
      </c>
      <c r="T153" s="240">
        <v>0.171126</v>
      </c>
      <c r="U153" s="240">
        <v>1.70399E-2</v>
      </c>
      <c r="V153" s="240">
        <v>3.8550899999999999E-2</v>
      </c>
      <c r="W153" s="240">
        <v>0.47519299999999998</v>
      </c>
      <c r="X153" s="240">
        <v>7.9167699999999994E-2</v>
      </c>
      <c r="Y153" s="240">
        <v>1.9972099999999999</v>
      </c>
      <c r="Z153" s="240">
        <v>0.19889299999999999</v>
      </c>
      <c r="AA153" s="240"/>
      <c r="AB153" s="240">
        <v>0.159888</v>
      </c>
      <c r="AC153" s="240">
        <v>0.21096899999999999</v>
      </c>
      <c r="AD153" s="240">
        <v>1.27993E-2</v>
      </c>
      <c r="AE153" s="240">
        <v>0.20478099999999999</v>
      </c>
      <c r="AF153" s="240">
        <v>0.550288</v>
      </c>
      <c r="AG153" s="240">
        <v>4.51803E-2</v>
      </c>
      <c r="AH153" s="240">
        <v>7.2026699999999999E-2</v>
      </c>
      <c r="AI153" s="240">
        <v>0.79660500000000001</v>
      </c>
      <c r="AJ153" s="240">
        <v>2.12357E-2</v>
      </c>
      <c r="AK153" s="240">
        <v>0.113429</v>
      </c>
      <c r="AL153" s="240">
        <v>0.20910200000000001</v>
      </c>
      <c r="AM153" s="240">
        <v>0.90431099999999998</v>
      </c>
      <c r="AN153" s="240">
        <v>0.76792700000000003</v>
      </c>
      <c r="AO153" s="240">
        <v>1.9007599999999999E-2</v>
      </c>
    </row>
    <row r="154" spans="2:41" ht="20.100000000000001" customHeight="1" x14ac:dyDescent="0.25">
      <c r="B154" s="239">
        <v>44798</v>
      </c>
      <c r="C154" s="240">
        <v>5.4457200000000002E-3</v>
      </c>
      <c r="D154" s="240">
        <v>0.53271800000000002</v>
      </c>
      <c r="E154" s="240">
        <v>6.0127100000000003E-2</v>
      </c>
      <c r="F154" s="240">
        <v>0.149696</v>
      </c>
      <c r="G154" s="240">
        <v>0.55040999999999995</v>
      </c>
      <c r="H154" s="240">
        <v>0.59206199999999998</v>
      </c>
      <c r="I154" s="240">
        <v>8.36555E-4</v>
      </c>
      <c r="J154" s="240">
        <v>0.111791</v>
      </c>
      <c r="K154" s="240"/>
      <c r="L154" s="240">
        <v>3.0978800000000001E-2</v>
      </c>
      <c r="M154" s="240">
        <v>0.102677</v>
      </c>
      <c r="N154" s="240">
        <v>0.763652</v>
      </c>
      <c r="O154" s="240">
        <v>9.5899000000000002E-3</v>
      </c>
      <c r="P154" s="240">
        <v>0.23302400000000001</v>
      </c>
      <c r="Q154" s="240">
        <v>5.5933299999999997E-3</v>
      </c>
      <c r="R154" s="240">
        <v>5.7100800000000002E-4</v>
      </c>
      <c r="S154" s="240">
        <v>2.4896799999999999</v>
      </c>
      <c r="T154" s="240">
        <v>0.17102800000000001</v>
      </c>
      <c r="U154" s="240">
        <v>1.7203199999999998E-2</v>
      </c>
      <c r="V154" s="240">
        <v>3.8405599999999998E-2</v>
      </c>
      <c r="W154" s="240">
        <v>0.47527200000000003</v>
      </c>
      <c r="X154" s="240">
        <v>7.9217099999999999E-2</v>
      </c>
      <c r="Y154" s="240">
        <v>1.99207</v>
      </c>
      <c r="Z154" s="240">
        <v>0.19900000000000001</v>
      </c>
      <c r="AA154" s="240">
        <v>1.36288E-2</v>
      </c>
      <c r="AB154" s="240">
        <v>0.16109699999999999</v>
      </c>
      <c r="AC154" s="240">
        <v>0.210426</v>
      </c>
      <c r="AD154" s="240">
        <v>1.2815E-2</v>
      </c>
      <c r="AE154" s="240">
        <v>0.20425299999999999</v>
      </c>
      <c r="AF154" s="240">
        <v>0.55040999999999995</v>
      </c>
      <c r="AG154" s="240">
        <v>4.5507699999999998E-2</v>
      </c>
      <c r="AH154" s="240">
        <v>7.2502200000000003E-2</v>
      </c>
      <c r="AI154" s="240">
        <v>0.79471899999999995</v>
      </c>
      <c r="AJ154" s="240">
        <v>2.1339199999999999E-2</v>
      </c>
      <c r="AK154" s="240">
        <v>0.113383</v>
      </c>
      <c r="AL154" s="240">
        <v>0.208564</v>
      </c>
      <c r="AM154" s="240">
        <v>0.90581199999999995</v>
      </c>
      <c r="AN154" s="240">
        <v>0.76595000000000002</v>
      </c>
      <c r="AO154" s="240"/>
    </row>
    <row r="155" spans="2:41" ht="20.100000000000001" customHeight="1" x14ac:dyDescent="0.25">
      <c r="B155" s="239">
        <v>44799</v>
      </c>
      <c r="C155" s="240">
        <v>5.4509399999999996E-3</v>
      </c>
      <c r="D155" s="240">
        <v>0.53250200000000003</v>
      </c>
      <c r="E155" s="240">
        <v>6.0085399999999997E-2</v>
      </c>
      <c r="F155" s="240">
        <v>0.15038599999999999</v>
      </c>
      <c r="G155" s="240">
        <v>0.55050299999999996</v>
      </c>
      <c r="H155" s="240">
        <v>0.58928199999999997</v>
      </c>
      <c r="I155" s="240">
        <v>8.4109199999999999E-4</v>
      </c>
      <c r="J155" s="240">
        <v>0.111556</v>
      </c>
      <c r="K155" s="240"/>
      <c r="L155" s="240">
        <v>3.1095600000000001E-2</v>
      </c>
      <c r="M155" s="240">
        <v>0.10298</v>
      </c>
      <c r="N155" s="240">
        <v>0.76595500000000005</v>
      </c>
      <c r="O155" s="240">
        <v>9.5785499999999999E-3</v>
      </c>
      <c r="P155" s="240">
        <v>0.23486299999999999</v>
      </c>
      <c r="Q155" s="240">
        <v>5.5984399999999997E-3</v>
      </c>
      <c r="R155" s="240">
        <v>5.7253299999999996E-4</v>
      </c>
      <c r="S155" s="240"/>
      <c r="T155" s="240">
        <v>0.17107</v>
      </c>
      <c r="U155" s="240">
        <v>1.72538E-2</v>
      </c>
      <c r="V155" s="240">
        <v>3.8411500000000001E-2</v>
      </c>
      <c r="W155" s="240">
        <v>0.47455999999999998</v>
      </c>
      <c r="X155" s="240">
        <v>7.9234299999999994E-2</v>
      </c>
      <c r="Y155" s="240"/>
      <c r="Z155" s="240">
        <v>0.19953599999999999</v>
      </c>
      <c r="AA155" s="240">
        <v>1.36662E-2</v>
      </c>
      <c r="AB155" s="240">
        <v>0.16125999999999999</v>
      </c>
      <c r="AC155" s="240"/>
      <c r="AD155" s="240">
        <v>1.2737399999999999E-2</v>
      </c>
      <c r="AE155" s="240"/>
      <c r="AF155" s="240">
        <v>0.55050299999999996</v>
      </c>
      <c r="AG155" s="240">
        <v>4.5559700000000002E-2</v>
      </c>
      <c r="AH155" s="240">
        <v>7.22053E-2</v>
      </c>
      <c r="AI155" s="240">
        <v>0.79499299999999995</v>
      </c>
      <c r="AJ155" s="240">
        <v>2.13209E-2</v>
      </c>
      <c r="AK155" s="240">
        <v>0.113951</v>
      </c>
      <c r="AL155" s="240"/>
      <c r="AM155" s="240">
        <v>0.90587300000000004</v>
      </c>
      <c r="AN155" s="240">
        <v>0.76541899999999996</v>
      </c>
      <c r="AO155" s="240">
        <v>1.89362E-2</v>
      </c>
    </row>
    <row r="156" spans="2:41" ht="20.100000000000001" customHeight="1" x14ac:dyDescent="0.25">
      <c r="B156" s="239">
        <v>44802</v>
      </c>
      <c r="C156" s="240">
        <v>5.4766099999999998E-3</v>
      </c>
      <c r="D156" s="240">
        <v>0.52675099999999997</v>
      </c>
      <c r="E156" s="240">
        <v>5.9910400000000003E-2</v>
      </c>
      <c r="F156" s="240">
        <v>0.15232799999999999</v>
      </c>
      <c r="G156" s="240">
        <v>0.54902200000000001</v>
      </c>
      <c r="H156" s="240">
        <v>0.59042399999999995</v>
      </c>
      <c r="I156" s="240">
        <v>8.5321599999999996E-4</v>
      </c>
      <c r="J156" s="240">
        <v>0.110999</v>
      </c>
      <c r="K156" s="240"/>
      <c r="L156" s="240">
        <v>3.11899E-2</v>
      </c>
      <c r="M156" s="240">
        <v>0.10312200000000001</v>
      </c>
      <c r="N156" s="240">
        <v>0.76700699999999999</v>
      </c>
      <c r="O156" s="240">
        <v>9.5901600000000004E-3</v>
      </c>
      <c r="P156" s="240">
        <v>0.23141999999999999</v>
      </c>
      <c r="Q156" s="240">
        <v>5.5257700000000002E-3</v>
      </c>
      <c r="R156" s="240">
        <v>5.7642200000000005E-4</v>
      </c>
      <c r="S156" s="240">
        <v>2.4933700000000001</v>
      </c>
      <c r="T156" s="240">
        <v>0.17114099999999999</v>
      </c>
      <c r="U156" s="240">
        <v>1.7256500000000001E-2</v>
      </c>
      <c r="V156" s="240">
        <v>3.8414700000000003E-2</v>
      </c>
      <c r="W156" s="240">
        <v>0.46952899999999997</v>
      </c>
      <c r="X156" s="240">
        <v>7.8526399999999996E-2</v>
      </c>
      <c r="Y156" s="240">
        <v>1.9976100000000001</v>
      </c>
      <c r="Z156" s="240">
        <v>0.200596</v>
      </c>
      <c r="AA156" s="240"/>
      <c r="AB156" s="240">
        <v>0.16061600000000001</v>
      </c>
      <c r="AC156" s="240">
        <v>0.21101200000000001</v>
      </c>
      <c r="AD156" s="240">
        <v>1.2724299999999999E-2</v>
      </c>
      <c r="AE156" s="240">
        <v>0.204822</v>
      </c>
      <c r="AF156" s="240">
        <v>0.54902200000000001</v>
      </c>
      <c r="AG156" s="240">
        <v>4.5451600000000002E-2</v>
      </c>
      <c r="AH156" s="240">
        <v>7.1810200000000005E-2</v>
      </c>
      <c r="AI156" s="240">
        <v>0.79330900000000004</v>
      </c>
      <c r="AJ156" s="240">
        <v>2.10907E-2</v>
      </c>
      <c r="AK156" s="240">
        <v>0.114089</v>
      </c>
      <c r="AL156" s="240">
        <v>0.209144</v>
      </c>
      <c r="AM156" s="240"/>
      <c r="AN156" s="240">
        <v>0.76808200000000004</v>
      </c>
      <c r="AO156" s="240">
        <v>1.8877399999999999E-2</v>
      </c>
    </row>
    <row r="157" spans="2:41" ht="20.100000000000001" customHeight="1" x14ac:dyDescent="0.25">
      <c r="B157" s="239">
        <v>44803</v>
      </c>
      <c r="C157" s="240">
        <v>5.4702700000000002E-3</v>
      </c>
      <c r="D157" s="240">
        <v>0.52943799999999996</v>
      </c>
      <c r="E157" s="240">
        <v>6.0036199999999998E-2</v>
      </c>
      <c r="F157" s="240">
        <v>0.15149799999999999</v>
      </c>
      <c r="G157" s="240">
        <v>0.54893000000000003</v>
      </c>
      <c r="H157" s="240">
        <v>0.58637700000000004</v>
      </c>
      <c r="I157" s="240">
        <v>8.60642E-4</v>
      </c>
      <c r="J157" s="240">
        <v>0.110906</v>
      </c>
      <c r="K157" s="240"/>
      <c r="L157" s="240">
        <v>3.1298300000000001E-2</v>
      </c>
      <c r="M157" s="240">
        <v>0.10344100000000001</v>
      </c>
      <c r="N157" s="240">
        <v>0.76935299999999995</v>
      </c>
      <c r="O157" s="240">
        <v>9.6180599999999995E-3</v>
      </c>
      <c r="P157" s="240">
        <v>0.23199600000000001</v>
      </c>
      <c r="Q157" s="240">
        <v>5.5360699999999997E-3</v>
      </c>
      <c r="R157" s="240">
        <v>5.6892900000000003E-4</v>
      </c>
      <c r="S157" s="240">
        <v>2.49105</v>
      </c>
      <c r="T157" s="240">
        <v>0.17097699999999999</v>
      </c>
      <c r="U157" s="240">
        <v>1.7174100000000001E-2</v>
      </c>
      <c r="V157" s="240">
        <v>3.8058500000000002E-2</v>
      </c>
      <c r="W157" s="240">
        <v>0.47105000000000002</v>
      </c>
      <c r="X157" s="240">
        <v>7.8865500000000005E-2</v>
      </c>
      <c r="Y157" s="240">
        <v>1.99414</v>
      </c>
      <c r="Z157" s="240"/>
      <c r="AA157" s="240">
        <v>1.36826E-2</v>
      </c>
      <c r="AB157" s="240">
        <v>0.162412</v>
      </c>
      <c r="AC157" s="240">
        <v>0.210645</v>
      </c>
      <c r="AD157" s="240">
        <v>1.27013E-2</v>
      </c>
      <c r="AE157" s="240">
        <v>0.20446600000000001</v>
      </c>
      <c r="AF157" s="240">
        <v>0.54893000000000003</v>
      </c>
      <c r="AG157" s="240">
        <v>4.55618E-2</v>
      </c>
      <c r="AH157" s="240">
        <v>7.1878200000000003E-2</v>
      </c>
      <c r="AI157" s="240">
        <v>0.78944199999999998</v>
      </c>
      <c r="AJ157" s="240">
        <v>2.1046499999999999E-2</v>
      </c>
      <c r="AK157" s="240">
        <v>0.114091</v>
      </c>
      <c r="AL157" s="240">
        <v>0.20877999999999999</v>
      </c>
      <c r="AM157" s="240">
        <v>0.89847299999999997</v>
      </c>
      <c r="AN157" s="240">
        <v>0.76674600000000004</v>
      </c>
      <c r="AO157" s="240">
        <v>1.8804299999999999E-2</v>
      </c>
    </row>
    <row r="158" spans="2:41" ht="20.100000000000001" customHeight="1" x14ac:dyDescent="0.25">
      <c r="B158" s="239">
        <v>44804</v>
      </c>
      <c r="C158" s="240">
        <v>5.4741599999999996E-3</v>
      </c>
      <c r="D158" s="240">
        <v>0.53037500000000004</v>
      </c>
      <c r="E158" s="240">
        <v>6.0091699999999998E-2</v>
      </c>
      <c r="F158" s="240">
        <v>0.148393</v>
      </c>
      <c r="G158" s="240">
        <v>0.55084999999999995</v>
      </c>
      <c r="H158" s="240">
        <v>0.58609999999999995</v>
      </c>
      <c r="I158" s="240">
        <v>8.7113399999999997E-4</v>
      </c>
      <c r="J158" s="240">
        <v>0.111474</v>
      </c>
      <c r="K158" s="240"/>
      <c r="L158" s="240">
        <v>3.13289E-2</v>
      </c>
      <c r="M158" s="240">
        <v>0.103325</v>
      </c>
      <c r="N158" s="240">
        <v>0.76843600000000001</v>
      </c>
      <c r="O158" s="240"/>
      <c r="P158" s="240">
        <v>0.23000200000000001</v>
      </c>
      <c r="Q158" s="240">
        <v>5.5438700000000002E-3</v>
      </c>
      <c r="R158" s="240">
        <v>5.7026799999999997E-4</v>
      </c>
      <c r="S158" s="240">
        <v>2.49654</v>
      </c>
      <c r="T158" s="240"/>
      <c r="U158" s="240">
        <v>1.7144300000000001E-2</v>
      </c>
      <c r="V158" s="240">
        <v>3.8237899999999998E-2</v>
      </c>
      <c r="W158" s="240">
        <v>0.471167</v>
      </c>
      <c r="X158" s="240">
        <v>7.7316800000000005E-2</v>
      </c>
      <c r="Y158" s="240">
        <v>1.9985299999999999</v>
      </c>
      <c r="Z158" s="240">
        <v>0.20016600000000001</v>
      </c>
      <c r="AA158" s="240">
        <v>1.3662799999999999E-2</v>
      </c>
      <c r="AB158" s="240">
        <v>0.16225400000000001</v>
      </c>
      <c r="AC158" s="240">
        <v>0.21110899999999999</v>
      </c>
      <c r="AD158" s="240">
        <v>1.27565E-2</v>
      </c>
      <c r="AE158" s="240">
        <v>0.20491599999999999</v>
      </c>
      <c r="AF158" s="240">
        <v>0.55084999999999995</v>
      </c>
      <c r="AG158" s="240">
        <v>4.5081700000000002E-2</v>
      </c>
      <c r="AH158" s="240">
        <v>7.2027800000000003E-2</v>
      </c>
      <c r="AI158" s="240">
        <v>0.78403800000000001</v>
      </c>
      <c r="AJ158" s="240">
        <v>2.1054799999999999E-2</v>
      </c>
      <c r="AK158" s="240"/>
      <c r="AL158" s="240">
        <v>0.20924100000000001</v>
      </c>
      <c r="AM158" s="240">
        <v>0.89261500000000005</v>
      </c>
      <c r="AN158" s="240">
        <v>0.76843600000000001</v>
      </c>
      <c r="AO158" s="240">
        <v>1.8760599999999999E-2</v>
      </c>
    </row>
    <row r="159" spans="2:41" ht="20.100000000000001" customHeight="1" x14ac:dyDescent="0.25">
      <c r="B159" s="239">
        <v>44805</v>
      </c>
      <c r="C159" s="240">
        <v>5.4793899999999998E-3</v>
      </c>
      <c r="D159" s="240">
        <v>0.524922</v>
      </c>
      <c r="E159" s="240">
        <v>5.95281E-2</v>
      </c>
      <c r="F159" s="240">
        <v>0.14770900000000001</v>
      </c>
      <c r="G159" s="240">
        <v>0.54821500000000001</v>
      </c>
      <c r="H159" s="240">
        <v>0.58340000000000003</v>
      </c>
      <c r="I159" s="240">
        <v>8.55312E-4</v>
      </c>
      <c r="J159" s="240">
        <v>0.111266</v>
      </c>
      <c r="K159" s="240"/>
      <c r="L159" s="240">
        <v>3.1376800000000003E-2</v>
      </c>
      <c r="M159" s="240">
        <v>0.10332</v>
      </c>
      <c r="N159" s="240">
        <v>0.76841099999999996</v>
      </c>
      <c r="O159" s="240">
        <v>9.6742200000000007E-3</v>
      </c>
      <c r="P159" s="240">
        <v>0.22833100000000001</v>
      </c>
      <c r="Q159" s="240">
        <v>5.5061199999999998E-3</v>
      </c>
      <c r="R159" s="240">
        <v>5.7103899999999997E-4</v>
      </c>
      <c r="S159" s="240">
        <v>2.4942500000000001</v>
      </c>
      <c r="T159" s="240">
        <v>0.17135600000000001</v>
      </c>
      <c r="U159" s="240"/>
      <c r="V159" s="240">
        <v>3.79361E-2</v>
      </c>
      <c r="W159" s="240">
        <v>0.46823599999999999</v>
      </c>
      <c r="X159" s="240">
        <v>7.6741299999999998E-2</v>
      </c>
      <c r="Y159" s="240">
        <v>1.9976700000000001</v>
      </c>
      <c r="Z159" s="240">
        <v>0.199042</v>
      </c>
      <c r="AA159" s="240">
        <v>1.36744E-2</v>
      </c>
      <c r="AB159" s="240">
        <v>0.16356899999999999</v>
      </c>
      <c r="AC159" s="240">
        <v>0.21101800000000001</v>
      </c>
      <c r="AD159" s="240">
        <v>1.27514E-2</v>
      </c>
      <c r="AE159" s="240">
        <v>0.20482800000000001</v>
      </c>
      <c r="AF159" s="240">
        <v>0.54821500000000001</v>
      </c>
      <c r="AG159" s="240">
        <v>4.4843800000000003E-2</v>
      </c>
      <c r="AH159" s="240">
        <v>7.1835099999999999E-2</v>
      </c>
      <c r="AI159" s="240">
        <v>0.78458000000000006</v>
      </c>
      <c r="AJ159" s="240">
        <v>2.0927000000000001E-2</v>
      </c>
      <c r="AK159" s="240">
        <v>0.114048</v>
      </c>
      <c r="AL159" s="240">
        <v>0.20915</v>
      </c>
      <c r="AM159" s="240">
        <v>0.88785099999999995</v>
      </c>
      <c r="AN159" s="240">
        <v>0.76810400000000001</v>
      </c>
      <c r="AO159" s="240">
        <v>1.88288E-2</v>
      </c>
    </row>
    <row r="160" spans="2:41" ht="20.100000000000001" customHeight="1" x14ac:dyDescent="0.25">
      <c r="B160" s="239">
        <v>44806</v>
      </c>
      <c r="C160" s="240">
        <v>5.4812000000000003E-3</v>
      </c>
      <c r="D160" s="240">
        <v>0.522235</v>
      </c>
      <c r="E160" s="240">
        <v>5.9376400000000003E-2</v>
      </c>
      <c r="F160" s="240">
        <v>0.14827299999999999</v>
      </c>
      <c r="G160" s="240">
        <v>0.54866899999999996</v>
      </c>
      <c r="H160" s="240">
        <v>0.58617799999999998</v>
      </c>
      <c r="I160" s="240">
        <v>8.5625700000000003E-4</v>
      </c>
      <c r="J160" s="240">
        <v>0.11143699999999999</v>
      </c>
      <c r="K160" s="240"/>
      <c r="L160" s="240">
        <v>3.13774E-2</v>
      </c>
      <c r="M160" s="240">
        <v>0.10334599999999999</v>
      </c>
      <c r="N160" s="240">
        <v>0.76858599999999999</v>
      </c>
      <c r="O160" s="240">
        <v>9.6395000000000005E-3</v>
      </c>
      <c r="P160" s="240">
        <v>0.22788900000000001</v>
      </c>
      <c r="Q160" s="240">
        <v>5.4917799999999999E-3</v>
      </c>
      <c r="R160" s="240">
        <v>5.6913099999999996E-4</v>
      </c>
      <c r="S160" s="240"/>
      <c r="T160" s="240">
        <v>0.17152600000000001</v>
      </c>
      <c r="U160" s="240">
        <v>1.72087E-2</v>
      </c>
      <c r="V160" s="240">
        <v>3.8503799999999998E-2</v>
      </c>
      <c r="W160" s="240">
        <v>0.466781</v>
      </c>
      <c r="X160" s="240">
        <v>7.6831700000000003E-2</v>
      </c>
      <c r="Y160" s="240"/>
      <c r="Z160" s="240">
        <v>0.19894600000000001</v>
      </c>
      <c r="AA160" s="240"/>
      <c r="AB160" s="240">
        <v>0.162688</v>
      </c>
      <c r="AC160" s="240"/>
      <c r="AD160" s="240">
        <v>1.27399E-2</v>
      </c>
      <c r="AE160" s="240"/>
      <c r="AF160" s="240">
        <v>0.54866899999999996</v>
      </c>
      <c r="AG160" s="240">
        <v>4.4466100000000001E-2</v>
      </c>
      <c r="AH160" s="240">
        <v>7.1571099999999999E-2</v>
      </c>
      <c r="AI160" s="240">
        <v>0.78290300000000002</v>
      </c>
      <c r="AJ160" s="240">
        <v>2.0897800000000001E-2</v>
      </c>
      <c r="AK160" s="240">
        <v>0.11447499999999999</v>
      </c>
      <c r="AL160" s="240"/>
      <c r="AM160" s="240">
        <v>0.88964600000000005</v>
      </c>
      <c r="AN160" s="240">
        <v>0.76912400000000003</v>
      </c>
      <c r="AO160" s="240">
        <v>1.8812800000000001E-2</v>
      </c>
    </row>
    <row r="161" spans="2:41" ht="20.100000000000001" customHeight="1" x14ac:dyDescent="0.25">
      <c r="B161" s="239">
        <v>44810</v>
      </c>
      <c r="C161" s="240">
        <v>5.5039099999999999E-3</v>
      </c>
      <c r="D161" s="240">
        <v>0.52496200000000004</v>
      </c>
      <c r="E161" s="240">
        <v>5.98302E-2</v>
      </c>
      <c r="F161" s="240">
        <v>0.14783099999999999</v>
      </c>
      <c r="G161" s="240">
        <v>0.550095</v>
      </c>
      <c r="H161" s="240">
        <v>0.58756600000000003</v>
      </c>
      <c r="I161" s="240">
        <v>8.9117000000000005E-4</v>
      </c>
      <c r="J161" s="240">
        <v>0.11118699999999999</v>
      </c>
      <c r="K161" s="240"/>
      <c r="L161" s="240">
        <v>3.1216000000000001E-2</v>
      </c>
      <c r="M161" s="240">
        <v>0.103066</v>
      </c>
      <c r="N161" s="240">
        <v>0.76644500000000004</v>
      </c>
      <c r="O161" s="240">
        <v>9.6634100000000007E-3</v>
      </c>
      <c r="P161" s="240">
        <v>0.225996</v>
      </c>
      <c r="Q161" s="240">
        <v>5.4752000000000004E-3</v>
      </c>
      <c r="R161" s="240">
        <v>5.6362899999999995E-4</v>
      </c>
      <c r="S161" s="240">
        <v>2.50447</v>
      </c>
      <c r="T161" s="240">
        <v>0.17188100000000001</v>
      </c>
      <c r="U161" s="240">
        <v>1.7309700000000001E-2</v>
      </c>
      <c r="V161" s="240">
        <v>3.8335599999999997E-2</v>
      </c>
      <c r="W161" s="240">
        <v>0.472775</v>
      </c>
      <c r="X161" s="240">
        <v>7.7461299999999997E-2</v>
      </c>
      <c r="Y161" s="240">
        <v>2.0078100000000001</v>
      </c>
      <c r="Z161" s="240">
        <v>0.198356</v>
      </c>
      <c r="AA161" s="240">
        <v>1.3557899999999999E-2</v>
      </c>
      <c r="AB161" s="240">
        <v>0.16298299999999999</v>
      </c>
      <c r="AC161" s="240">
        <v>0.212089</v>
      </c>
      <c r="AD161" s="240">
        <v>1.2686100000000001E-2</v>
      </c>
      <c r="AE161" s="240">
        <v>0.20586699999999999</v>
      </c>
      <c r="AF161" s="240">
        <v>0.550095</v>
      </c>
      <c r="AG161" s="240">
        <v>4.4844000000000002E-2</v>
      </c>
      <c r="AH161" s="240">
        <v>7.1901199999999998E-2</v>
      </c>
      <c r="AI161" s="240">
        <v>0.78671500000000005</v>
      </c>
      <c r="AJ161" s="240">
        <v>2.1173999999999998E-2</v>
      </c>
      <c r="AK161" s="240">
        <v>0.11451500000000001</v>
      </c>
      <c r="AL161" s="240">
        <v>0.21021200000000001</v>
      </c>
      <c r="AM161" s="240">
        <v>0.89355499999999999</v>
      </c>
      <c r="AN161" s="240">
        <v>0.77200299999999999</v>
      </c>
      <c r="AO161" s="240">
        <v>1.8930499999999999E-2</v>
      </c>
    </row>
    <row r="162" spans="2:41" ht="20.100000000000001" customHeight="1" x14ac:dyDescent="0.25">
      <c r="B162" s="239">
        <v>44811</v>
      </c>
      <c r="C162" s="240">
        <v>5.5208200000000001E-3</v>
      </c>
      <c r="D162" s="240">
        <v>0.51987799999999995</v>
      </c>
      <c r="E162" s="240">
        <v>5.9571800000000001E-2</v>
      </c>
      <c r="F162" s="240"/>
      <c r="G162" s="240">
        <v>0.549292</v>
      </c>
      <c r="H162" s="240">
        <v>0.58847300000000002</v>
      </c>
      <c r="I162" s="240">
        <v>8.7187099999999997E-4</v>
      </c>
      <c r="J162" s="240">
        <v>0.111191</v>
      </c>
      <c r="K162" s="240"/>
      <c r="L162" s="240">
        <v>3.10899E-2</v>
      </c>
      <c r="M162" s="240">
        <v>0.102973</v>
      </c>
      <c r="N162" s="240">
        <v>0.76575700000000002</v>
      </c>
      <c r="O162" s="240">
        <v>9.6927799999999998E-3</v>
      </c>
      <c r="P162" s="240">
        <v>0.22558700000000001</v>
      </c>
      <c r="Q162" s="240">
        <v>5.3751500000000004E-3</v>
      </c>
      <c r="R162" s="240">
        <v>5.65326E-4</v>
      </c>
      <c r="S162" s="240">
        <v>2.5086300000000001</v>
      </c>
      <c r="T162" s="240">
        <v>0.172014</v>
      </c>
      <c r="U162" s="240">
        <v>1.73578E-2</v>
      </c>
      <c r="V162" s="240">
        <v>3.8675899999999999E-2</v>
      </c>
      <c r="W162" s="240">
        <v>0.46596199999999999</v>
      </c>
      <c r="X162" s="240">
        <v>7.6974000000000001E-2</v>
      </c>
      <c r="Y162" s="240">
        <v>2.0147400000000002</v>
      </c>
      <c r="Z162" s="240">
        <v>0.19909199999999999</v>
      </c>
      <c r="AA162" s="240">
        <v>1.3602599999999999E-2</v>
      </c>
      <c r="AB162" s="240">
        <v>0.1628</v>
      </c>
      <c r="AC162" s="240">
        <v>0.21282000000000001</v>
      </c>
      <c r="AD162" s="240">
        <v>1.2661800000000001E-2</v>
      </c>
      <c r="AE162" s="240">
        <v>0.20657800000000001</v>
      </c>
      <c r="AF162" s="240">
        <v>0.549292</v>
      </c>
      <c r="AG162" s="240">
        <v>4.43874E-2</v>
      </c>
      <c r="AH162" s="240">
        <v>7.1688500000000002E-2</v>
      </c>
      <c r="AI162" s="240">
        <v>0.78638300000000005</v>
      </c>
      <c r="AJ162" s="240">
        <v>2.1077599999999998E-2</v>
      </c>
      <c r="AK162" s="240">
        <v>0.114562</v>
      </c>
      <c r="AL162" s="240">
        <v>0.21093700000000001</v>
      </c>
      <c r="AM162" s="240">
        <v>0.886683</v>
      </c>
      <c r="AN162" s="240">
        <v>0.77466599999999997</v>
      </c>
      <c r="AO162" s="240">
        <v>1.8928500000000001E-2</v>
      </c>
    </row>
    <row r="163" spans="2:41" ht="20.100000000000001" customHeight="1" x14ac:dyDescent="0.25">
      <c r="B163" s="239">
        <v>44812</v>
      </c>
      <c r="C163" s="240">
        <v>5.4960299999999998E-3</v>
      </c>
      <c r="D163" s="240">
        <v>0.51962900000000001</v>
      </c>
      <c r="E163" s="240">
        <v>5.95095E-2</v>
      </c>
      <c r="F163" s="240">
        <v>0.147817</v>
      </c>
      <c r="G163" s="240">
        <v>0.54837400000000003</v>
      </c>
      <c r="H163" s="240">
        <v>0.58771700000000004</v>
      </c>
      <c r="I163" s="240">
        <v>8.6969900000000004E-4</v>
      </c>
      <c r="J163" s="240">
        <v>0.110705</v>
      </c>
      <c r="K163" s="240"/>
      <c r="L163" s="240">
        <v>3.1437600000000003E-2</v>
      </c>
      <c r="M163" s="240">
        <v>0.103751</v>
      </c>
      <c r="N163" s="240">
        <v>0.77154299999999998</v>
      </c>
      <c r="O163" s="240">
        <v>9.6753800000000008E-3</v>
      </c>
      <c r="P163" s="240">
        <v>0.22506499999999999</v>
      </c>
      <c r="Q163" s="240">
        <v>5.3382899999999999E-3</v>
      </c>
      <c r="R163" s="240">
        <v>5.5644899999999998E-4</v>
      </c>
      <c r="S163" s="240">
        <v>2.4983</v>
      </c>
      <c r="T163" s="240">
        <v>0.17130000000000001</v>
      </c>
      <c r="U163" s="240">
        <v>1.7339199999999999E-2</v>
      </c>
      <c r="V163" s="240">
        <v>3.85034E-2</v>
      </c>
      <c r="W163" s="240">
        <v>0.46620899999999998</v>
      </c>
      <c r="X163" s="240">
        <v>7.6682299999999995E-2</v>
      </c>
      <c r="Y163" s="240">
        <v>2.00481</v>
      </c>
      <c r="Z163" s="240">
        <v>0.19908300000000001</v>
      </c>
      <c r="AA163" s="240">
        <v>1.34726E-2</v>
      </c>
      <c r="AB163" s="240">
        <v>0.163081</v>
      </c>
      <c r="AC163" s="240">
        <v>0.21177199999999999</v>
      </c>
      <c r="AD163" s="240">
        <v>1.2678200000000001E-2</v>
      </c>
      <c r="AE163" s="240">
        <v>0.20555999999999999</v>
      </c>
      <c r="AF163" s="240">
        <v>0.54837400000000003</v>
      </c>
      <c r="AG163" s="240">
        <v>4.4392899999999999E-2</v>
      </c>
      <c r="AH163" s="240">
        <v>7.19143E-2</v>
      </c>
      <c r="AI163" s="240">
        <v>0.79223900000000003</v>
      </c>
      <c r="AJ163" s="240">
        <v>2.1149899999999999E-2</v>
      </c>
      <c r="AK163" s="240">
        <v>0.114034</v>
      </c>
      <c r="AL163" s="240">
        <v>0.209898</v>
      </c>
      <c r="AM163" s="240">
        <v>0.88986799999999999</v>
      </c>
      <c r="AN163" s="240">
        <v>0.77084900000000001</v>
      </c>
      <c r="AO163" s="240">
        <v>1.89017E-2</v>
      </c>
    </row>
    <row r="164" spans="2:41" ht="20.100000000000001" customHeight="1" x14ac:dyDescent="0.25">
      <c r="B164" s="239">
        <v>44813</v>
      </c>
      <c r="C164" s="240">
        <v>5.47658E-3</v>
      </c>
      <c r="D164" s="240">
        <v>0.52427999999999997</v>
      </c>
      <c r="E164" s="240">
        <v>5.9123500000000002E-2</v>
      </c>
      <c r="F164" s="240">
        <v>0.148728</v>
      </c>
      <c r="G164" s="240">
        <v>0.54876899999999995</v>
      </c>
      <c r="H164" s="240">
        <v>0.589059</v>
      </c>
      <c r="I164" s="240">
        <v>8.7151299999999998E-4</v>
      </c>
      <c r="J164" s="240">
        <v>0.110958</v>
      </c>
      <c r="K164" s="240"/>
      <c r="L164" s="240">
        <v>3.1442999999999999E-2</v>
      </c>
      <c r="M164" s="240">
        <v>0.103759</v>
      </c>
      <c r="N164" s="240">
        <v>0.77159999999999995</v>
      </c>
      <c r="O164" s="240">
        <v>9.6418700000000003E-3</v>
      </c>
      <c r="P164" s="240">
        <v>0.22471099999999999</v>
      </c>
      <c r="Q164" s="240">
        <v>5.3411099999999996E-3</v>
      </c>
      <c r="R164" s="240"/>
      <c r="S164" s="240"/>
      <c r="T164" s="240">
        <v>0.170763</v>
      </c>
      <c r="U164" s="240">
        <v>1.7305500000000001E-2</v>
      </c>
      <c r="V164" s="240">
        <v>3.8579599999999999E-2</v>
      </c>
      <c r="W164" s="240">
        <v>0.46715299999999998</v>
      </c>
      <c r="X164" s="240">
        <v>7.7286900000000006E-2</v>
      </c>
      <c r="Y164" s="240"/>
      <c r="Z164" s="240">
        <v>0.198101</v>
      </c>
      <c r="AA164" s="240">
        <v>1.34378E-2</v>
      </c>
      <c r="AB164" s="240">
        <v>0.16477600000000001</v>
      </c>
      <c r="AC164" s="240"/>
      <c r="AD164" s="240">
        <v>1.26979E-2</v>
      </c>
      <c r="AE164" s="240"/>
      <c r="AF164" s="240">
        <v>0.54876899999999995</v>
      </c>
      <c r="AG164" s="240"/>
      <c r="AH164" s="240">
        <v>7.26054E-2</v>
      </c>
      <c r="AI164" s="240">
        <v>0.80045699999999997</v>
      </c>
      <c r="AJ164" s="240">
        <v>2.1149600000000001E-2</v>
      </c>
      <c r="AK164" s="240">
        <v>0.11364299999999999</v>
      </c>
      <c r="AL164" s="240"/>
      <c r="AM164" s="240">
        <v>0.89176699999999998</v>
      </c>
      <c r="AN164" s="240">
        <v>0.76783800000000002</v>
      </c>
      <c r="AO164" s="240">
        <v>1.88644E-2</v>
      </c>
    </row>
    <row r="165" spans="2:41" ht="20.100000000000001" customHeight="1" x14ac:dyDescent="0.25">
      <c r="B165" s="239">
        <v>44816</v>
      </c>
      <c r="C165" s="240">
        <v>5.4660100000000003E-3</v>
      </c>
      <c r="D165" s="240">
        <v>0.52446099999999996</v>
      </c>
      <c r="E165" s="240">
        <v>5.92443E-2</v>
      </c>
      <c r="F165" s="240">
        <v>0.149759</v>
      </c>
      <c r="G165" s="240">
        <v>0.54783400000000004</v>
      </c>
      <c r="H165" s="240">
        <v>0.59046200000000004</v>
      </c>
      <c r="I165" s="240">
        <v>8.6586499999999995E-4</v>
      </c>
      <c r="J165" s="240"/>
      <c r="K165" s="240"/>
      <c r="L165" s="240">
        <v>3.16964E-2</v>
      </c>
      <c r="M165" s="240">
        <v>0.104659</v>
      </c>
      <c r="N165" s="240">
        <v>0.77829999999999999</v>
      </c>
      <c r="O165" s="240">
        <v>9.6190100000000008E-3</v>
      </c>
      <c r="P165" s="240">
        <v>0.22594900000000001</v>
      </c>
      <c r="Q165" s="240">
        <v>5.3670899999999997E-3</v>
      </c>
      <c r="R165" s="240"/>
      <c r="S165" s="240">
        <v>2.4867599999999999</v>
      </c>
      <c r="T165" s="240">
        <v>0.17016400000000001</v>
      </c>
      <c r="U165" s="240">
        <v>1.72392E-2</v>
      </c>
      <c r="V165" s="240">
        <v>3.8716500000000001E-2</v>
      </c>
      <c r="W165" s="240">
        <v>0.46881899999999999</v>
      </c>
      <c r="X165" s="240">
        <v>7.8049999999999994E-2</v>
      </c>
      <c r="Y165" s="240">
        <v>1.99329</v>
      </c>
      <c r="Z165" s="240">
        <v>0.198967</v>
      </c>
      <c r="AA165" s="240">
        <v>1.3465299999999999E-2</v>
      </c>
      <c r="AB165" s="240">
        <v>0.165802</v>
      </c>
      <c r="AC165" s="240">
        <v>0.21055499999999999</v>
      </c>
      <c r="AD165" s="240">
        <v>1.26772E-2</v>
      </c>
      <c r="AE165" s="240">
        <v>0.20437900000000001</v>
      </c>
      <c r="AF165" s="240">
        <v>0.54783400000000004</v>
      </c>
      <c r="AG165" s="240">
        <v>4.4941700000000001E-2</v>
      </c>
      <c r="AH165" s="240">
        <v>7.3214100000000004E-2</v>
      </c>
      <c r="AI165" s="240">
        <v>0.80371199999999998</v>
      </c>
      <c r="AJ165" s="240">
        <v>2.10358E-2</v>
      </c>
      <c r="AK165" s="240">
        <v>0.113554</v>
      </c>
      <c r="AL165" s="240">
        <v>0.20869199999999999</v>
      </c>
      <c r="AM165" s="240">
        <v>0.89540799999999998</v>
      </c>
      <c r="AN165" s="240">
        <v>0.76641999999999999</v>
      </c>
      <c r="AO165" s="240">
        <v>1.8849899999999999E-2</v>
      </c>
    </row>
    <row r="166" spans="2:41" ht="20.100000000000001" customHeight="1" x14ac:dyDescent="0.25">
      <c r="B166" s="239">
        <v>44817</v>
      </c>
      <c r="C166" s="240">
        <v>5.4499600000000002E-3</v>
      </c>
      <c r="D166" s="240">
        <v>0.52602400000000005</v>
      </c>
      <c r="E166" s="240">
        <v>5.9535400000000002E-2</v>
      </c>
      <c r="F166" s="240">
        <v>0.14776300000000001</v>
      </c>
      <c r="G166" s="240">
        <v>0.54804600000000003</v>
      </c>
      <c r="H166" s="240">
        <v>0.58370500000000003</v>
      </c>
      <c r="I166" s="240">
        <v>8.5150299999999998E-4</v>
      </c>
      <c r="J166" s="240">
        <v>0.11052099999999999</v>
      </c>
      <c r="K166" s="240"/>
      <c r="L166" s="240">
        <v>3.1719700000000003E-2</v>
      </c>
      <c r="M166" s="240">
        <v>0.104702</v>
      </c>
      <c r="N166" s="240">
        <v>0.77862900000000002</v>
      </c>
      <c r="O166" s="240">
        <v>9.6787000000000002E-3</v>
      </c>
      <c r="P166" s="240">
        <v>0.228157</v>
      </c>
      <c r="Q166" s="240">
        <v>5.3670699999999998E-3</v>
      </c>
      <c r="R166" s="240">
        <v>5.5403799999999997E-4</v>
      </c>
      <c r="S166" s="240">
        <v>2.4853399999999999</v>
      </c>
      <c r="T166" s="240">
        <v>0.16977</v>
      </c>
      <c r="U166" s="240">
        <v>1.7142299999999999E-2</v>
      </c>
      <c r="V166" s="240">
        <v>3.8156900000000001E-2</v>
      </c>
      <c r="W166" s="240">
        <v>0.46989399999999998</v>
      </c>
      <c r="X166" s="240">
        <v>7.7872499999999997E-2</v>
      </c>
      <c r="Y166" s="240">
        <v>1.99021</v>
      </c>
      <c r="Z166" s="240">
        <v>0.198351</v>
      </c>
      <c r="AA166" s="240">
        <v>1.3440499999999999E-2</v>
      </c>
      <c r="AB166" s="240">
        <v>0.16505300000000001</v>
      </c>
      <c r="AC166" s="240">
        <v>0.21023</v>
      </c>
      <c r="AD166" s="240">
        <v>1.27396E-2</v>
      </c>
      <c r="AE166" s="240">
        <v>0.20406299999999999</v>
      </c>
      <c r="AF166" s="240">
        <v>0.54804600000000003</v>
      </c>
      <c r="AG166" s="240">
        <v>4.4974699999999999E-2</v>
      </c>
      <c r="AH166" s="240">
        <v>7.3152099999999998E-2</v>
      </c>
      <c r="AI166" s="240">
        <v>0.806701</v>
      </c>
      <c r="AJ166" s="240">
        <v>2.1085599999999999E-2</v>
      </c>
      <c r="AK166" s="240">
        <v>0.11336</v>
      </c>
      <c r="AL166" s="240">
        <v>0.20837</v>
      </c>
      <c r="AM166" s="240">
        <v>0.89762299999999995</v>
      </c>
      <c r="AN166" s="240">
        <v>0.76523699999999995</v>
      </c>
      <c r="AO166" s="240">
        <v>1.8771900000000001E-2</v>
      </c>
    </row>
    <row r="167" spans="2:41" ht="20.100000000000001" customHeight="1" x14ac:dyDescent="0.25">
      <c r="B167" s="239">
        <v>44818</v>
      </c>
      <c r="C167" s="240">
        <v>5.4826800000000002E-3</v>
      </c>
      <c r="D167" s="240">
        <v>0.518262</v>
      </c>
      <c r="E167" s="240">
        <v>5.9117599999999999E-2</v>
      </c>
      <c r="F167" s="240">
        <v>0.14888799999999999</v>
      </c>
      <c r="G167" s="240">
        <v>0.54819600000000002</v>
      </c>
      <c r="H167" s="240">
        <v>0.58542000000000005</v>
      </c>
      <c r="I167" s="240">
        <v>8.4674200000000005E-4</v>
      </c>
      <c r="J167" s="240">
        <v>0.110664</v>
      </c>
      <c r="K167" s="240"/>
      <c r="L167" s="240">
        <v>3.14059E-2</v>
      </c>
      <c r="M167" s="240">
        <v>0.103542</v>
      </c>
      <c r="N167" s="240">
        <v>0.76999300000000004</v>
      </c>
      <c r="O167" s="240">
        <v>9.6849499999999995E-3</v>
      </c>
      <c r="P167" s="240">
        <v>0.22431999999999999</v>
      </c>
      <c r="Q167" s="240">
        <v>5.3358499999999996E-3</v>
      </c>
      <c r="R167" s="240">
        <v>5.6063700000000001E-4</v>
      </c>
      <c r="S167" s="240">
        <v>2.4980199999999999</v>
      </c>
      <c r="T167" s="240">
        <v>0.170297</v>
      </c>
      <c r="U167" s="240">
        <v>1.7217400000000001E-2</v>
      </c>
      <c r="V167" s="240">
        <v>3.8582999999999999E-2</v>
      </c>
      <c r="W167" s="240">
        <v>0.46268999999999999</v>
      </c>
      <c r="X167" s="240">
        <v>7.6142899999999999E-2</v>
      </c>
      <c r="Y167" s="240">
        <v>2.0045899999999999</v>
      </c>
      <c r="Z167" s="240">
        <v>0.19916400000000001</v>
      </c>
      <c r="AA167" s="240">
        <v>1.3556199999999999E-2</v>
      </c>
      <c r="AB167" s="240">
        <v>0.16318299999999999</v>
      </c>
      <c r="AC167" s="240">
        <v>0.21174799999999999</v>
      </c>
      <c r="AD167" s="240">
        <v>1.28944E-2</v>
      </c>
      <c r="AE167" s="240">
        <v>0.205537</v>
      </c>
      <c r="AF167" s="240">
        <v>0.54819600000000002</v>
      </c>
      <c r="AG167" s="240">
        <v>4.4195699999999997E-2</v>
      </c>
      <c r="AH167" s="240">
        <v>7.2214200000000006E-2</v>
      </c>
      <c r="AI167" s="240">
        <v>0.80237800000000004</v>
      </c>
      <c r="AJ167" s="240">
        <v>2.1010299999999999E-2</v>
      </c>
      <c r="AK167" s="240">
        <v>0.114076</v>
      </c>
      <c r="AL167" s="240">
        <v>0.209874</v>
      </c>
      <c r="AM167" s="240">
        <v>0.89127299999999998</v>
      </c>
      <c r="AN167" s="240">
        <v>0.770764</v>
      </c>
      <c r="AO167" s="240">
        <v>1.8951699999999998E-2</v>
      </c>
    </row>
    <row r="168" spans="2:41" ht="20.100000000000001" customHeight="1" x14ac:dyDescent="0.25">
      <c r="B168" s="239">
        <v>44819</v>
      </c>
      <c r="C168" s="240">
        <v>5.4945200000000001E-3</v>
      </c>
      <c r="D168" s="240">
        <v>0.52111799999999997</v>
      </c>
      <c r="E168" s="240">
        <v>5.91548E-2</v>
      </c>
      <c r="F168" s="240">
        <v>0.147928</v>
      </c>
      <c r="G168" s="240">
        <v>0.54921799999999998</v>
      </c>
      <c r="H168" s="240">
        <v>0.58504199999999995</v>
      </c>
      <c r="I168" s="240">
        <v>8.4205399999999996E-4</v>
      </c>
      <c r="J168" s="240">
        <v>0.110767</v>
      </c>
      <c r="K168" s="240"/>
      <c r="L168" s="240">
        <v>3.14667E-2</v>
      </c>
      <c r="M168" s="240">
        <v>0.10376199999999999</v>
      </c>
      <c r="N168" s="240">
        <v>0.77163800000000005</v>
      </c>
      <c r="O168" s="240">
        <v>9.7037800000000004E-3</v>
      </c>
      <c r="P168" s="240">
        <v>0.22436300000000001</v>
      </c>
      <c r="Q168" s="240">
        <v>5.3909700000000001E-3</v>
      </c>
      <c r="R168" s="240">
        <v>5.5490100000000001E-4</v>
      </c>
      <c r="S168" s="240">
        <v>2.5028600000000001</v>
      </c>
      <c r="T168" s="240">
        <v>0.17038200000000001</v>
      </c>
      <c r="U168" s="240">
        <v>1.7208500000000002E-2</v>
      </c>
      <c r="V168" s="240">
        <v>3.8511700000000003E-2</v>
      </c>
      <c r="W168" s="240">
        <v>0.46474399999999999</v>
      </c>
      <c r="X168" s="240">
        <v>7.6246599999999998E-2</v>
      </c>
      <c r="Y168" s="240">
        <v>2.00847</v>
      </c>
      <c r="Z168" s="240">
        <v>0.198881</v>
      </c>
      <c r="AA168" s="240">
        <v>1.3510400000000001E-2</v>
      </c>
      <c r="AB168" s="240">
        <v>0.163607</v>
      </c>
      <c r="AC168" s="240">
        <v>0.21215800000000001</v>
      </c>
      <c r="AD168" s="240">
        <v>1.29429E-2</v>
      </c>
      <c r="AE168" s="240">
        <v>0.20593500000000001</v>
      </c>
      <c r="AF168" s="240">
        <v>0.54921799999999998</v>
      </c>
      <c r="AG168" s="240">
        <v>4.4008600000000002E-2</v>
      </c>
      <c r="AH168" s="240">
        <v>7.2059600000000001E-2</v>
      </c>
      <c r="AI168" s="240">
        <v>0.80771499999999996</v>
      </c>
      <c r="AJ168" s="240">
        <v>2.1034400000000002E-2</v>
      </c>
      <c r="AK168" s="240">
        <v>0.114383</v>
      </c>
      <c r="AL168" s="240">
        <v>0.210281</v>
      </c>
      <c r="AM168" s="240">
        <v>0.88855799999999996</v>
      </c>
      <c r="AN168" s="240">
        <v>0.77225600000000005</v>
      </c>
      <c r="AO168" s="240">
        <v>1.8939899999999999E-2</v>
      </c>
    </row>
    <row r="169" spans="2:41" ht="20.100000000000001" customHeight="1" x14ac:dyDescent="0.25">
      <c r="B169" s="239">
        <v>44820</v>
      </c>
      <c r="C169" s="240">
        <v>5.5047899999999999E-3</v>
      </c>
      <c r="D169" s="240">
        <v>0.51786100000000002</v>
      </c>
      <c r="E169" s="240">
        <v>5.9034000000000003E-2</v>
      </c>
      <c r="F169" s="240">
        <v>0.14613399999999999</v>
      </c>
      <c r="G169" s="240">
        <v>0.54847800000000002</v>
      </c>
      <c r="H169" s="240"/>
      <c r="I169" s="240"/>
      <c r="J169" s="240">
        <v>0.110078</v>
      </c>
      <c r="K169" s="240"/>
      <c r="L169" s="240">
        <v>3.1402699999999999E-2</v>
      </c>
      <c r="M169" s="240">
        <v>0.103426</v>
      </c>
      <c r="N169" s="240">
        <v>0.76914199999999999</v>
      </c>
      <c r="O169" s="240">
        <v>9.6807200000000003E-3</v>
      </c>
      <c r="P169" s="240">
        <v>0.22436</v>
      </c>
      <c r="Q169" s="240">
        <v>5.4027099999999998E-3</v>
      </c>
      <c r="R169" s="240">
        <v>5.5422200000000005E-4</v>
      </c>
      <c r="S169" s="240"/>
      <c r="T169" s="240"/>
      <c r="U169" s="240">
        <v>1.7239299999999999E-2</v>
      </c>
      <c r="V169" s="240"/>
      <c r="W169" s="240">
        <v>0.46048800000000001</v>
      </c>
      <c r="X169" s="240">
        <v>7.5417300000000007E-2</v>
      </c>
      <c r="Y169" s="240"/>
      <c r="Z169" s="240">
        <v>0.199405</v>
      </c>
      <c r="AA169" s="240">
        <v>1.3538700000000001E-2</v>
      </c>
      <c r="AB169" s="240">
        <v>0.16307099999999999</v>
      </c>
      <c r="AC169" s="240"/>
      <c r="AD169" s="240">
        <v>1.2871499999999999E-2</v>
      </c>
      <c r="AE169" s="240"/>
      <c r="AF169" s="240">
        <v>0.54847800000000002</v>
      </c>
      <c r="AG169" s="240">
        <v>4.4033700000000002E-2</v>
      </c>
      <c r="AH169" s="240">
        <v>7.1877399999999994E-2</v>
      </c>
      <c r="AI169" s="240">
        <v>0.80363600000000002</v>
      </c>
      <c r="AJ169" s="240">
        <v>2.08775E-2</v>
      </c>
      <c r="AK169" s="240"/>
      <c r="AL169" s="240"/>
      <c r="AM169" s="240">
        <v>0.88141400000000003</v>
      </c>
      <c r="AN169" s="240">
        <v>0.77269600000000005</v>
      </c>
      <c r="AO169" s="240">
        <v>1.88545E-2</v>
      </c>
    </row>
    <row r="170" spans="2:41" ht="20.100000000000001" customHeight="1" x14ac:dyDescent="0.25">
      <c r="B170" s="239">
        <v>44823</v>
      </c>
      <c r="C170" s="240"/>
      <c r="D170" s="240">
        <v>0.51726300000000003</v>
      </c>
      <c r="E170" s="240">
        <v>5.8881799999999998E-2</v>
      </c>
      <c r="F170" s="240">
        <v>0.14757700000000001</v>
      </c>
      <c r="G170" s="240">
        <v>0.54908500000000005</v>
      </c>
      <c r="H170" s="240">
        <v>0.58152199999999998</v>
      </c>
      <c r="I170" s="240"/>
      <c r="J170" s="240">
        <v>0.1101</v>
      </c>
      <c r="K170" s="240"/>
      <c r="L170" s="240">
        <v>3.1514199999999999E-2</v>
      </c>
      <c r="M170" s="240">
        <v>0.103796</v>
      </c>
      <c r="N170" s="240">
        <v>0.77195400000000003</v>
      </c>
      <c r="O170" s="240">
        <v>9.6996200000000008E-3</v>
      </c>
      <c r="P170" s="240">
        <v>0.22404399999999999</v>
      </c>
      <c r="Q170" s="240"/>
      <c r="R170" s="240">
        <v>5.5424399999999996E-4</v>
      </c>
      <c r="S170" s="240">
        <v>2.5039799999999999</v>
      </c>
      <c r="T170" s="240">
        <v>0.16999800000000001</v>
      </c>
      <c r="U170" s="240">
        <v>1.7184999999999999E-2</v>
      </c>
      <c r="V170" s="240">
        <v>3.8647399999999998E-2</v>
      </c>
      <c r="W170" s="240">
        <v>0.46209099999999997</v>
      </c>
      <c r="X170" s="240">
        <v>7.5073799999999996E-2</v>
      </c>
      <c r="Y170" s="240">
        <v>2.00969</v>
      </c>
      <c r="Z170" s="240">
        <v>0.20008500000000001</v>
      </c>
      <c r="AA170" s="240">
        <v>1.34708E-2</v>
      </c>
      <c r="AB170" s="240">
        <v>0.163523</v>
      </c>
      <c r="AC170" s="240">
        <v>0.212288</v>
      </c>
      <c r="AD170" s="240">
        <v>1.2843200000000001E-2</v>
      </c>
      <c r="AE170" s="240">
        <v>0.20606099999999999</v>
      </c>
      <c r="AF170" s="240">
        <v>0.54908500000000005</v>
      </c>
      <c r="AG170" s="240">
        <v>4.3718800000000002E-2</v>
      </c>
      <c r="AH170" s="240">
        <v>7.1437700000000007E-2</v>
      </c>
      <c r="AI170" s="240">
        <v>0.80017300000000002</v>
      </c>
      <c r="AJ170" s="240">
        <v>2.0920100000000001E-2</v>
      </c>
      <c r="AK170" s="240">
        <v>0.11425299999999999</v>
      </c>
      <c r="AL170" s="240">
        <v>0.21040900000000001</v>
      </c>
      <c r="AM170" s="240"/>
      <c r="AN170" s="240">
        <v>0.77272700000000005</v>
      </c>
      <c r="AO170" s="240">
        <v>1.8854800000000001E-2</v>
      </c>
    </row>
    <row r="171" spans="2:41" ht="20.100000000000001" customHeight="1" x14ac:dyDescent="0.25">
      <c r="B171" s="239">
        <v>44824</v>
      </c>
      <c r="C171" s="240"/>
      <c r="D171" s="240">
        <v>0.51890800000000004</v>
      </c>
      <c r="E171" s="240">
        <v>5.8917700000000003E-2</v>
      </c>
      <c r="F171" s="240">
        <v>0.14936199999999999</v>
      </c>
      <c r="G171" s="240">
        <v>0.54897300000000004</v>
      </c>
      <c r="H171" s="240">
        <v>0.57863200000000004</v>
      </c>
      <c r="I171" s="240">
        <v>8.3696599999999997E-4</v>
      </c>
      <c r="J171" s="240">
        <v>0.11017200000000001</v>
      </c>
      <c r="K171" s="240"/>
      <c r="L171" s="240">
        <v>3.1397300000000003E-2</v>
      </c>
      <c r="M171" s="240">
        <v>0.103688</v>
      </c>
      <c r="N171" s="240">
        <v>0.77110400000000001</v>
      </c>
      <c r="O171" s="240">
        <v>9.6913399999999997E-3</v>
      </c>
      <c r="P171" s="240">
        <v>0.22453799999999999</v>
      </c>
      <c r="Q171" s="240">
        <v>5.3912200000000004E-3</v>
      </c>
      <c r="R171" s="240">
        <v>5.5548900000000005E-4</v>
      </c>
      <c r="S171" s="240">
        <v>2.5030299999999999</v>
      </c>
      <c r="T171" s="240">
        <v>0.16956199999999999</v>
      </c>
      <c r="U171" s="240">
        <v>1.72029E-2</v>
      </c>
      <c r="V171" s="240">
        <v>3.8609299999999999E-2</v>
      </c>
      <c r="W171" s="240">
        <v>0.45867799999999997</v>
      </c>
      <c r="X171" s="240">
        <v>7.5061199999999995E-2</v>
      </c>
      <c r="Y171" s="240">
        <v>2.0082800000000001</v>
      </c>
      <c r="Z171" s="240">
        <v>0.19917099999999999</v>
      </c>
      <c r="AA171" s="240">
        <v>1.34614E-2</v>
      </c>
      <c r="AB171" s="240">
        <v>0.163883</v>
      </c>
      <c r="AC171" s="240">
        <v>0.21213899999999999</v>
      </c>
      <c r="AD171" s="240">
        <v>1.28664E-2</v>
      </c>
      <c r="AE171" s="240">
        <v>0.20591599999999999</v>
      </c>
      <c r="AF171" s="240">
        <v>0.54897300000000004</v>
      </c>
      <c r="AG171" s="240"/>
      <c r="AH171" s="240">
        <v>7.1863300000000005E-2</v>
      </c>
      <c r="AI171" s="240">
        <v>0.79977699999999996</v>
      </c>
      <c r="AJ171" s="240">
        <v>2.0910600000000001E-2</v>
      </c>
      <c r="AK171" s="240">
        <v>0.11397699999999999</v>
      </c>
      <c r="AL171" s="240">
        <v>0.210261</v>
      </c>
      <c r="AM171" s="240">
        <v>0.88334100000000004</v>
      </c>
      <c r="AN171" s="240">
        <v>0.77218500000000001</v>
      </c>
      <c r="AO171" s="240">
        <v>1.88609E-2</v>
      </c>
    </row>
    <row r="172" spans="2:41" ht="20.100000000000001" customHeight="1" x14ac:dyDescent="0.25">
      <c r="B172" s="239">
        <v>44825</v>
      </c>
      <c r="C172" s="240">
        <v>5.51032E-3</v>
      </c>
      <c r="D172" s="240">
        <v>0.51679799999999998</v>
      </c>
      <c r="E172" s="240">
        <v>5.8911999999999999E-2</v>
      </c>
      <c r="F172" s="240">
        <v>0.149974</v>
      </c>
      <c r="G172" s="240">
        <v>0.54913400000000001</v>
      </c>
      <c r="H172" s="240">
        <v>0.57860599999999995</v>
      </c>
      <c r="I172" s="240">
        <v>8.3507500000000001E-4</v>
      </c>
      <c r="J172" s="240">
        <v>0.10991099999999999</v>
      </c>
      <c r="K172" s="240"/>
      <c r="L172" s="240">
        <v>3.1168399999999999E-2</v>
      </c>
      <c r="M172" s="240">
        <v>0.103258</v>
      </c>
      <c r="N172" s="240">
        <v>0.767872</v>
      </c>
      <c r="O172" s="240">
        <v>9.6988600000000001E-3</v>
      </c>
      <c r="P172" s="240">
        <v>0.223775</v>
      </c>
      <c r="Q172" s="240">
        <v>5.3942800000000004E-3</v>
      </c>
      <c r="R172" s="240">
        <v>5.5802900000000003E-4</v>
      </c>
      <c r="S172" s="240">
        <v>2.51023</v>
      </c>
      <c r="T172" s="240">
        <v>0.169767</v>
      </c>
      <c r="U172" s="240">
        <v>1.7363900000000002E-2</v>
      </c>
      <c r="V172" s="240">
        <v>3.8752700000000001E-2</v>
      </c>
      <c r="W172" s="240">
        <v>0.45695599999999997</v>
      </c>
      <c r="X172" s="240">
        <v>7.4653600000000001E-2</v>
      </c>
      <c r="Y172" s="240">
        <v>2.0160200000000001</v>
      </c>
      <c r="Z172" s="240">
        <v>0.19906499999999999</v>
      </c>
      <c r="AA172" s="240">
        <v>1.3499799999999999E-2</v>
      </c>
      <c r="AB172" s="240">
        <v>0.16176399999999999</v>
      </c>
      <c r="AC172" s="240">
        <v>0.21295500000000001</v>
      </c>
      <c r="AD172" s="240">
        <v>1.2735E-2</v>
      </c>
      <c r="AE172" s="240">
        <v>0.206709</v>
      </c>
      <c r="AF172" s="240">
        <v>0.54913400000000001</v>
      </c>
      <c r="AG172" s="240">
        <v>4.39091E-2</v>
      </c>
      <c r="AH172" s="240">
        <v>7.0622400000000002E-2</v>
      </c>
      <c r="AI172" s="240">
        <v>0.80414799999999997</v>
      </c>
      <c r="AJ172" s="240">
        <v>2.0868399999999999E-2</v>
      </c>
      <c r="AK172" s="240">
        <v>0.11436200000000001</v>
      </c>
      <c r="AL172" s="240">
        <v>0.21107100000000001</v>
      </c>
      <c r="AM172" s="240">
        <v>0.87918399999999997</v>
      </c>
      <c r="AN172" s="240">
        <v>0.77515800000000001</v>
      </c>
      <c r="AO172" s="240">
        <v>1.89813E-2</v>
      </c>
    </row>
    <row r="173" spans="2:41" ht="20.100000000000001" customHeight="1" x14ac:dyDescent="0.25">
      <c r="B173" s="239">
        <v>44826</v>
      </c>
      <c r="C173" s="240">
        <v>5.5279600000000002E-3</v>
      </c>
      <c r="D173" s="240"/>
      <c r="E173" s="240">
        <v>5.8767699999999999E-2</v>
      </c>
      <c r="F173" s="240">
        <v>0.15024299999999999</v>
      </c>
      <c r="G173" s="240">
        <v>0.54643699999999995</v>
      </c>
      <c r="H173" s="240">
        <v>0.57590699999999995</v>
      </c>
      <c r="I173" s="240">
        <v>8.2691399999999999E-4</v>
      </c>
      <c r="J173" s="240">
        <v>0.109458</v>
      </c>
      <c r="K173" s="240"/>
      <c r="L173" s="240">
        <v>3.11226E-2</v>
      </c>
      <c r="M173" s="240">
        <v>0.103182</v>
      </c>
      <c r="N173" s="240">
        <v>0.76731799999999994</v>
      </c>
      <c r="O173" s="240">
        <v>9.6169299999999992E-3</v>
      </c>
      <c r="P173" s="240">
        <v>0.223467</v>
      </c>
      <c r="Q173" s="240">
        <v>5.37434E-3</v>
      </c>
      <c r="R173" s="240">
        <v>5.57063E-4</v>
      </c>
      <c r="S173" s="240">
        <v>2.5079099999999999</v>
      </c>
      <c r="T173" s="240">
        <v>0.16989199999999999</v>
      </c>
      <c r="U173" s="240">
        <v>1.74845E-2</v>
      </c>
      <c r="V173" s="240">
        <v>3.8892400000000001E-2</v>
      </c>
      <c r="W173" s="240">
        <v>0.45216899999999999</v>
      </c>
      <c r="X173" s="240">
        <v>7.4970099999999998E-2</v>
      </c>
      <c r="Y173" s="240">
        <v>2.01905</v>
      </c>
      <c r="Z173" s="240">
        <v>0.198904</v>
      </c>
      <c r="AA173" s="240">
        <v>1.34103E-2</v>
      </c>
      <c r="AB173" s="240">
        <v>0.16058600000000001</v>
      </c>
      <c r="AC173" s="240">
        <v>0.21327599999999999</v>
      </c>
      <c r="AD173" s="240">
        <v>1.29751E-2</v>
      </c>
      <c r="AE173" s="240">
        <v>0.20701900000000001</v>
      </c>
      <c r="AF173" s="240">
        <v>0.54643699999999995</v>
      </c>
      <c r="AG173" s="240">
        <v>4.4224300000000001E-2</v>
      </c>
      <c r="AH173" s="240">
        <v>7.0096900000000004E-2</v>
      </c>
      <c r="AI173" s="240">
        <v>0.791439</v>
      </c>
      <c r="AJ173" s="240">
        <v>2.07806E-2</v>
      </c>
      <c r="AK173" s="240">
        <v>0.11455899999999999</v>
      </c>
      <c r="AL173" s="240">
        <v>0.21138799999999999</v>
      </c>
      <c r="AM173" s="240">
        <v>0.876857</v>
      </c>
      <c r="AN173" s="240">
        <v>0.77632299999999999</v>
      </c>
      <c r="AO173" s="240">
        <v>1.9109000000000001E-2</v>
      </c>
    </row>
    <row r="174" spans="2:41" ht="20.100000000000001" customHeight="1" x14ac:dyDescent="0.25">
      <c r="B174" s="239">
        <v>44827</v>
      </c>
      <c r="C174" s="240">
        <v>5.5594499999999996E-3</v>
      </c>
      <c r="D174" s="240">
        <v>0.51751999999999998</v>
      </c>
      <c r="E174" s="240">
        <v>5.9377300000000001E-2</v>
      </c>
      <c r="F174" s="240">
        <v>0.14952399999999999</v>
      </c>
      <c r="G174" s="240">
        <v>0.55012000000000005</v>
      </c>
      <c r="H174" s="240">
        <v>0.57574099999999995</v>
      </c>
      <c r="I174" s="240">
        <v>8.28443E-4</v>
      </c>
      <c r="J174" s="240">
        <v>0.109931</v>
      </c>
      <c r="K174" s="240"/>
      <c r="L174" s="240">
        <v>3.09124E-2</v>
      </c>
      <c r="M174" s="240">
        <v>0.102475</v>
      </c>
      <c r="N174" s="240">
        <v>0.76206099999999999</v>
      </c>
      <c r="O174" s="240">
        <v>9.6553899999999998E-3</v>
      </c>
      <c r="P174" s="240">
        <v>0.22392699999999999</v>
      </c>
      <c r="Q174" s="240"/>
      <c r="R174" s="240">
        <v>5.5488599999999999E-4</v>
      </c>
      <c r="S174" s="240"/>
      <c r="T174" s="240">
        <v>0.170958</v>
      </c>
      <c r="U174" s="240">
        <v>1.76312E-2</v>
      </c>
      <c r="V174" s="240">
        <v>3.87488E-2</v>
      </c>
      <c r="W174" s="240">
        <v>0.45669700000000002</v>
      </c>
      <c r="X174" s="240">
        <v>7.4467199999999997E-2</v>
      </c>
      <c r="Y174" s="240"/>
      <c r="Z174" s="240">
        <v>0.20002</v>
      </c>
      <c r="AA174" s="240">
        <v>1.33767E-2</v>
      </c>
      <c r="AB174" s="240">
        <v>0.160111</v>
      </c>
      <c r="AC174" s="240"/>
      <c r="AD174" s="240">
        <v>1.3447000000000001E-2</v>
      </c>
      <c r="AE174" s="240"/>
      <c r="AF174" s="240">
        <v>0.55012000000000005</v>
      </c>
      <c r="AG174" s="240">
        <v>4.3828199999999998E-2</v>
      </c>
      <c r="AH174" s="240">
        <v>7.0134100000000005E-2</v>
      </c>
      <c r="AI174" s="240">
        <v>0.79503400000000002</v>
      </c>
      <c r="AJ174" s="240">
        <v>2.0926199999999999E-2</v>
      </c>
      <c r="AK174" s="240">
        <v>0.115269</v>
      </c>
      <c r="AL174" s="240"/>
      <c r="AM174" s="240">
        <v>0.86182999999999998</v>
      </c>
      <c r="AN174" s="240">
        <v>0.78127999999999997</v>
      </c>
      <c r="AO174" s="240">
        <v>1.9118599999999999E-2</v>
      </c>
    </row>
    <row r="175" spans="2:41" ht="20.100000000000001" customHeight="1" x14ac:dyDescent="0.25">
      <c r="B175" s="239">
        <v>44830</v>
      </c>
      <c r="C175" s="240">
        <v>5.5912999999999996E-3</v>
      </c>
      <c r="D175" s="240">
        <v>0.51077600000000001</v>
      </c>
      <c r="E175" s="240">
        <v>5.9749099999999999E-2</v>
      </c>
      <c r="F175" s="240">
        <v>0.14683299999999999</v>
      </c>
      <c r="G175" s="240">
        <v>0.54762599999999995</v>
      </c>
      <c r="H175" s="240">
        <v>0.57317899999999999</v>
      </c>
      <c r="I175" s="240">
        <v>8.14534E-4</v>
      </c>
      <c r="J175" s="240">
        <v>0.10990800000000001</v>
      </c>
      <c r="K175" s="240"/>
      <c r="L175" s="240">
        <v>3.0789199999999999E-2</v>
      </c>
      <c r="M175" s="240">
        <v>0.101976</v>
      </c>
      <c r="N175" s="240">
        <v>0.75834199999999996</v>
      </c>
      <c r="O175" s="240">
        <v>9.6374100000000008E-3</v>
      </c>
      <c r="P175" s="240"/>
      <c r="Q175" s="240">
        <v>5.4595299999999998E-3</v>
      </c>
      <c r="R175" s="240">
        <v>5.5820200000000005E-4</v>
      </c>
      <c r="S175" s="240">
        <v>2.5315500000000002</v>
      </c>
      <c r="T175" s="240">
        <v>0.17098099999999999</v>
      </c>
      <c r="U175" s="240">
        <v>1.7681200000000001E-2</v>
      </c>
      <c r="V175" s="240">
        <v>3.8629299999999998E-2</v>
      </c>
      <c r="W175" s="240"/>
      <c r="X175" s="240">
        <v>7.3209899999999994E-2</v>
      </c>
      <c r="Y175" s="240">
        <v>2.0446599999999999</v>
      </c>
      <c r="Z175" s="240">
        <v>0.20014599999999999</v>
      </c>
      <c r="AA175" s="240"/>
      <c r="AB175" s="240">
        <v>0.16007399999999999</v>
      </c>
      <c r="AC175" s="240">
        <v>0.21598100000000001</v>
      </c>
      <c r="AD175" s="240">
        <v>1.35549E-2</v>
      </c>
      <c r="AE175" s="240">
        <v>0.209646</v>
      </c>
      <c r="AF175" s="240">
        <v>0.54762599999999995</v>
      </c>
      <c r="AG175" s="240">
        <v>4.3489300000000002E-2</v>
      </c>
      <c r="AH175" s="240">
        <v>6.9628800000000005E-2</v>
      </c>
      <c r="AI175" s="240">
        <v>0.79387300000000005</v>
      </c>
      <c r="AJ175" s="240">
        <v>2.0807599999999999E-2</v>
      </c>
      <c r="AK175" s="240">
        <v>0.11583499999999999</v>
      </c>
      <c r="AL175" s="240">
        <v>0.21407000000000001</v>
      </c>
      <c r="AM175" s="240">
        <v>0.84313000000000005</v>
      </c>
      <c r="AN175" s="240">
        <v>0.78617199999999998</v>
      </c>
      <c r="AO175" s="240">
        <v>1.9092999999999999E-2</v>
      </c>
    </row>
    <row r="176" spans="2:41" ht="20.100000000000001" customHeight="1" x14ac:dyDescent="0.25">
      <c r="B176" s="239">
        <v>44831</v>
      </c>
      <c r="C176" s="240">
        <v>5.5418500000000001E-3</v>
      </c>
      <c r="D176" s="240">
        <v>0.51113500000000001</v>
      </c>
      <c r="E176" s="240">
        <v>5.8968E-2</v>
      </c>
      <c r="F176" s="240">
        <v>0.146955</v>
      </c>
      <c r="G176" s="240">
        <v>0.54774999999999996</v>
      </c>
      <c r="H176" s="240">
        <v>0.57281099999999996</v>
      </c>
      <c r="I176" s="240">
        <v>7.9653899999999997E-4</v>
      </c>
      <c r="J176" s="240">
        <v>0.109931</v>
      </c>
      <c r="K176" s="240"/>
      <c r="L176" s="240">
        <v>3.0754500000000001E-2</v>
      </c>
      <c r="M176" s="240">
        <v>0.101962</v>
      </c>
      <c r="N176" s="240">
        <v>0.75824999999999998</v>
      </c>
      <c r="O176" s="240">
        <v>9.6622900000000005E-3</v>
      </c>
      <c r="P176" s="240"/>
      <c r="Q176" s="240">
        <v>5.44299E-3</v>
      </c>
      <c r="R176" s="240">
        <v>5.4993399999999997E-4</v>
      </c>
      <c r="S176" s="240">
        <v>2.5317699999999999</v>
      </c>
      <c r="T176" s="240">
        <v>0.17049600000000001</v>
      </c>
      <c r="U176" s="240">
        <v>1.7641799999999999E-2</v>
      </c>
      <c r="V176" s="240">
        <v>3.86226E-2</v>
      </c>
      <c r="W176" s="240">
        <v>0.44717400000000002</v>
      </c>
      <c r="X176" s="240">
        <v>7.3279700000000003E-2</v>
      </c>
      <c r="Y176" s="240">
        <v>2.0448400000000002</v>
      </c>
      <c r="Z176" s="240">
        <v>0.19940099999999999</v>
      </c>
      <c r="AA176" s="240">
        <v>1.34748E-2</v>
      </c>
      <c r="AB176" s="240">
        <v>0.158913</v>
      </c>
      <c r="AC176" s="240">
        <v>0.216</v>
      </c>
      <c r="AD176" s="240">
        <v>1.35149E-2</v>
      </c>
      <c r="AE176" s="240">
        <v>0.20966399999999999</v>
      </c>
      <c r="AF176" s="240">
        <v>0.54774999999999996</v>
      </c>
      <c r="AG176" s="240">
        <v>4.3949799999999997E-2</v>
      </c>
      <c r="AH176" s="240">
        <v>6.9953899999999999E-2</v>
      </c>
      <c r="AI176" s="240">
        <v>0.79655500000000001</v>
      </c>
      <c r="AJ176" s="240">
        <v>2.0732500000000001E-2</v>
      </c>
      <c r="AK176" s="240">
        <v>0.116107</v>
      </c>
      <c r="AL176" s="240">
        <v>0.214088</v>
      </c>
      <c r="AM176" s="240">
        <v>0.84933599999999998</v>
      </c>
      <c r="AN176" s="240">
        <v>0.78624000000000005</v>
      </c>
      <c r="AO176" s="240">
        <v>1.9059900000000001E-2</v>
      </c>
    </row>
    <row r="177" spans="2:41" ht="20.100000000000001" customHeight="1" x14ac:dyDescent="0.25">
      <c r="B177" s="239">
        <v>44832</v>
      </c>
      <c r="C177" s="240">
        <v>5.5421799999999998E-3</v>
      </c>
      <c r="D177" s="240">
        <v>0.50408299999999995</v>
      </c>
      <c r="E177" s="240">
        <v>5.8806999999999998E-2</v>
      </c>
      <c r="F177" s="240">
        <v>0.14730099999999999</v>
      </c>
      <c r="G177" s="240">
        <v>0.54547400000000001</v>
      </c>
      <c r="H177" s="240">
        <v>0.57785900000000001</v>
      </c>
      <c r="I177" s="240">
        <v>8.0314600000000002E-4</v>
      </c>
      <c r="J177" s="240">
        <v>0.109038</v>
      </c>
      <c r="K177" s="240"/>
      <c r="L177" s="240"/>
      <c r="M177" s="240">
        <v>0.101525</v>
      </c>
      <c r="N177" s="240">
        <v>0.755019</v>
      </c>
      <c r="O177" s="240">
        <v>9.6379900000000008E-3</v>
      </c>
      <c r="P177" s="240">
        <v>0.22323399999999999</v>
      </c>
      <c r="Q177" s="240">
        <v>5.4566299999999996E-3</v>
      </c>
      <c r="R177" s="240">
        <v>5.5307999999999996E-4</v>
      </c>
      <c r="S177" s="240">
        <v>2.5397599999999998</v>
      </c>
      <c r="T177" s="240">
        <v>0.17089299999999999</v>
      </c>
      <c r="U177" s="240">
        <v>1.76416E-2</v>
      </c>
      <c r="V177" s="240">
        <v>3.8873400000000002E-2</v>
      </c>
      <c r="W177" s="240">
        <v>0.443855</v>
      </c>
      <c r="X177" s="240">
        <v>7.2198100000000001E-2</v>
      </c>
      <c r="Y177" s="240"/>
      <c r="Z177" s="240">
        <v>0.199989</v>
      </c>
      <c r="AA177" s="240">
        <v>1.34007E-2</v>
      </c>
      <c r="AB177" s="240">
        <v>0.15667700000000001</v>
      </c>
      <c r="AC177" s="240">
        <v>0.21685599999999999</v>
      </c>
      <c r="AD177" s="240">
        <v>1.35052E-2</v>
      </c>
      <c r="AE177" s="240">
        <v>0.21049499999999999</v>
      </c>
      <c r="AF177" s="240">
        <v>0.54547400000000001</v>
      </c>
      <c r="AG177" s="240"/>
      <c r="AH177" s="240">
        <v>6.9043099999999996E-2</v>
      </c>
      <c r="AI177" s="240">
        <v>0.79777200000000004</v>
      </c>
      <c r="AJ177" s="240">
        <v>2.0684299999999999E-2</v>
      </c>
      <c r="AK177" s="240">
        <v>0.116744</v>
      </c>
      <c r="AL177" s="240">
        <v>0.21493699999999999</v>
      </c>
      <c r="AM177" s="240">
        <v>0.84097999999999995</v>
      </c>
      <c r="AN177" s="240">
        <v>0.78935599999999995</v>
      </c>
      <c r="AO177" s="240">
        <v>1.90975E-2</v>
      </c>
    </row>
    <row r="178" spans="2:41" ht="20.100000000000001" customHeight="1" x14ac:dyDescent="0.25">
      <c r="B178" s="239">
        <v>44833</v>
      </c>
      <c r="C178" s="240">
        <v>5.5718900000000003E-3</v>
      </c>
      <c r="D178" s="240">
        <v>0.50678699999999999</v>
      </c>
      <c r="E178" s="240">
        <v>5.86261E-2</v>
      </c>
      <c r="F178" s="240">
        <v>0.14538499999999999</v>
      </c>
      <c r="G178" s="240">
        <v>0.54477799999999998</v>
      </c>
      <c r="H178" s="240">
        <v>0.57180399999999998</v>
      </c>
      <c r="I178" s="240">
        <v>8.0706400000000002E-4</v>
      </c>
      <c r="J178" s="240">
        <v>0.108767</v>
      </c>
      <c r="K178" s="240"/>
      <c r="L178" s="240">
        <v>3.0808599999999998E-2</v>
      </c>
      <c r="M178" s="240">
        <v>0.102296</v>
      </c>
      <c r="N178" s="240">
        <v>0.76072899999999999</v>
      </c>
      <c r="O178" s="240">
        <v>9.57416E-3</v>
      </c>
      <c r="P178" s="240">
        <v>0.22165499999999999</v>
      </c>
      <c r="Q178" s="240">
        <v>5.4296600000000002E-3</v>
      </c>
      <c r="R178" s="240">
        <v>5.4561200000000001E-4</v>
      </c>
      <c r="S178" s="240"/>
      <c r="T178" s="240">
        <v>0.16869799999999999</v>
      </c>
      <c r="U178" s="240">
        <v>1.7501800000000001E-2</v>
      </c>
      <c r="V178" s="240">
        <v>3.8814599999999998E-2</v>
      </c>
      <c r="W178" s="240">
        <v>0.44694600000000001</v>
      </c>
      <c r="X178" s="240">
        <v>7.2784399999999999E-2</v>
      </c>
      <c r="Y178" s="240">
        <v>2.0384199999999999</v>
      </c>
      <c r="Z178" s="240">
        <v>0.19767299999999999</v>
      </c>
      <c r="AA178" s="240">
        <v>1.32865E-2</v>
      </c>
      <c r="AB178" s="240">
        <v>0.15573300000000001</v>
      </c>
      <c r="AC178" s="240">
        <v>0.21532200000000001</v>
      </c>
      <c r="AD178" s="240"/>
      <c r="AE178" s="240">
        <v>0.209006</v>
      </c>
      <c r="AF178" s="240">
        <v>0.54477799999999998</v>
      </c>
      <c r="AG178" s="240"/>
      <c r="AH178" s="240">
        <v>6.9031099999999998E-2</v>
      </c>
      <c r="AI178" s="240">
        <v>0.80050299999999996</v>
      </c>
      <c r="AJ178" s="240">
        <v>2.0560100000000001E-2</v>
      </c>
      <c r="AK178" s="240">
        <v>0.116135</v>
      </c>
      <c r="AL178" s="240"/>
      <c r="AM178" s="240">
        <v>0.84902100000000003</v>
      </c>
      <c r="AN178" s="240">
        <v>0.78377200000000002</v>
      </c>
      <c r="AO178" s="240">
        <v>1.8845199999999999E-2</v>
      </c>
    </row>
    <row r="179" spans="2:41" ht="20.100000000000001" customHeight="1" x14ac:dyDescent="0.25">
      <c r="B179" s="239">
        <v>44834</v>
      </c>
      <c r="C179" s="240">
        <v>5.5521299999999997E-3</v>
      </c>
      <c r="D179" s="240">
        <v>0.50801600000000002</v>
      </c>
      <c r="E179" s="240"/>
      <c r="F179" s="240">
        <v>0.14452899999999999</v>
      </c>
      <c r="G179" s="240">
        <v>0.54485600000000001</v>
      </c>
      <c r="H179" s="240"/>
      <c r="I179" s="240">
        <v>8.0882299999999996E-4</v>
      </c>
      <c r="J179" s="240">
        <v>0.110111</v>
      </c>
      <c r="K179" s="240"/>
      <c r="L179" s="240">
        <v>3.1028300000000002E-2</v>
      </c>
      <c r="M179" s="240">
        <v>0.102419</v>
      </c>
      <c r="N179" s="240">
        <v>0.76163400000000003</v>
      </c>
      <c r="O179" s="240">
        <v>9.5806499999999996E-3</v>
      </c>
      <c r="P179" s="240">
        <v>0.220526</v>
      </c>
      <c r="Q179" s="240">
        <v>5.3981100000000002E-3</v>
      </c>
      <c r="R179" s="240">
        <v>5.4455200000000001E-4</v>
      </c>
      <c r="S179" s="240"/>
      <c r="T179" s="240">
        <v>0.168352</v>
      </c>
      <c r="U179" s="240">
        <v>1.7416299999999999E-2</v>
      </c>
      <c r="V179" s="240">
        <v>3.8886299999999999E-2</v>
      </c>
      <c r="W179" s="240">
        <v>0.447932</v>
      </c>
      <c r="X179" s="240">
        <v>7.1962300000000007E-2</v>
      </c>
      <c r="Y179" s="240">
        <v>2.0320499999999999</v>
      </c>
      <c r="Z179" s="240">
        <v>0.196411</v>
      </c>
      <c r="AA179" s="240">
        <v>1.3263E-2</v>
      </c>
      <c r="AB179" s="240">
        <v>0.15773799999999999</v>
      </c>
      <c r="AC179" s="240"/>
      <c r="AD179" s="240">
        <v>1.41291E-2</v>
      </c>
      <c r="AE179" s="240"/>
      <c r="AF179" s="240">
        <v>0.54485600000000001</v>
      </c>
      <c r="AG179" s="240">
        <v>4.3444999999999998E-2</v>
      </c>
      <c r="AH179" s="240">
        <v>7.0245799999999997E-2</v>
      </c>
      <c r="AI179" s="240">
        <v>0.79767500000000002</v>
      </c>
      <c r="AJ179" s="240">
        <v>2.0607199999999999E-2</v>
      </c>
      <c r="AK179" s="240">
        <v>0.11604399999999999</v>
      </c>
      <c r="AL179" s="240"/>
      <c r="AM179" s="240">
        <v>0.86461200000000005</v>
      </c>
      <c r="AN179" s="240">
        <v>0.78132299999999999</v>
      </c>
      <c r="AO179" s="240">
        <v>1.87206E-2</v>
      </c>
    </row>
    <row r="180" spans="2:41" ht="20.100000000000001" customHeight="1" x14ac:dyDescent="0.25">
      <c r="B180" s="239">
        <v>44837</v>
      </c>
      <c r="C180" s="240">
        <v>5.5580999999999998E-3</v>
      </c>
      <c r="D180" s="240"/>
      <c r="E180" s="240">
        <v>5.8640699999999997E-2</v>
      </c>
      <c r="F180" s="240">
        <v>0.150172</v>
      </c>
      <c r="G180" s="240">
        <v>0.54379500000000003</v>
      </c>
      <c r="H180" s="240">
        <v>0.57153799999999999</v>
      </c>
      <c r="I180" s="240">
        <v>8.1316699999999995E-4</v>
      </c>
      <c r="J180" s="240"/>
      <c r="K180" s="240"/>
      <c r="L180" s="240">
        <v>3.1084199999999999E-2</v>
      </c>
      <c r="M180" s="240">
        <v>0.102522</v>
      </c>
      <c r="N180" s="240">
        <v>0.76240699999999995</v>
      </c>
      <c r="O180" s="240">
        <v>9.5524700000000004E-3</v>
      </c>
      <c r="P180" s="240">
        <v>0.21792800000000001</v>
      </c>
      <c r="Q180" s="240">
        <v>5.3906500000000003E-3</v>
      </c>
      <c r="R180" s="240"/>
      <c r="S180" s="240">
        <v>2.5200399999999998</v>
      </c>
      <c r="T180" s="240">
        <v>0.16794000000000001</v>
      </c>
      <c r="U180" s="240">
        <v>1.7391899999999998E-2</v>
      </c>
      <c r="V180" s="240">
        <v>3.9040199999999997E-2</v>
      </c>
      <c r="W180" s="240">
        <v>0.43922</v>
      </c>
      <c r="X180" s="240">
        <v>7.2159899999999999E-2</v>
      </c>
      <c r="Y180" s="240">
        <v>2.03078</v>
      </c>
      <c r="Z180" s="240">
        <v>0.19703100000000001</v>
      </c>
      <c r="AA180" s="240">
        <v>1.3314400000000001E-2</v>
      </c>
      <c r="AB180" s="240">
        <v>0.15868399999999999</v>
      </c>
      <c r="AC180" s="240">
        <v>0.21451500000000001</v>
      </c>
      <c r="AD180" s="240">
        <v>1.3564100000000001E-2</v>
      </c>
      <c r="AE180" s="240">
        <v>0.20822299999999999</v>
      </c>
      <c r="AF180" s="240">
        <v>0.54379500000000003</v>
      </c>
      <c r="AG180" s="240">
        <v>4.3374099999999999E-2</v>
      </c>
      <c r="AH180" s="240">
        <v>7.0428599999999994E-2</v>
      </c>
      <c r="AI180" s="240">
        <v>0.78876199999999996</v>
      </c>
      <c r="AJ180" s="240">
        <v>2.0541799999999999E-2</v>
      </c>
      <c r="AK180" s="240"/>
      <c r="AL180" s="240"/>
      <c r="AM180" s="240">
        <v>0.87449600000000005</v>
      </c>
      <c r="AN180" s="240">
        <v>0.78083499999999995</v>
      </c>
      <c r="AO180" s="240">
        <v>1.89468E-2</v>
      </c>
    </row>
    <row r="181" spans="2:41" ht="20.100000000000001" customHeight="1" x14ac:dyDescent="0.25">
      <c r="B181" s="239">
        <v>44838</v>
      </c>
      <c r="C181" s="240">
        <v>5.54055E-3</v>
      </c>
      <c r="D181" s="240">
        <v>0.502606</v>
      </c>
      <c r="E181" s="240">
        <v>5.8846999999999997E-2</v>
      </c>
      <c r="F181" s="240">
        <v>0.15102499999999999</v>
      </c>
      <c r="G181" s="240">
        <v>0.54316500000000001</v>
      </c>
      <c r="H181" s="240">
        <v>0.571936</v>
      </c>
      <c r="I181" s="240">
        <v>8.1256999999999998E-4</v>
      </c>
      <c r="J181" s="240"/>
      <c r="K181" s="240"/>
      <c r="L181" s="240">
        <v>3.12816E-2</v>
      </c>
      <c r="M181" s="240">
        <v>0.103246</v>
      </c>
      <c r="N181" s="240">
        <v>0.76788400000000001</v>
      </c>
      <c r="O181" s="240">
        <v>9.5342900000000008E-3</v>
      </c>
      <c r="P181" s="240"/>
      <c r="Q181" s="240">
        <v>5.3652099999999996E-3</v>
      </c>
      <c r="R181" s="240">
        <v>5.4210300000000005E-4</v>
      </c>
      <c r="S181" s="240">
        <v>2.5067699999999999</v>
      </c>
      <c r="T181" s="240">
        <v>0.16713600000000001</v>
      </c>
      <c r="U181" s="240">
        <v>1.7300300000000001E-2</v>
      </c>
      <c r="V181" s="240">
        <v>3.8876000000000001E-2</v>
      </c>
      <c r="W181" s="240">
        <v>0.443604</v>
      </c>
      <c r="X181" s="240">
        <v>7.3191199999999998E-2</v>
      </c>
      <c r="Y181" s="240">
        <v>2.01911</v>
      </c>
      <c r="Z181" s="240">
        <v>0.19664300000000001</v>
      </c>
      <c r="AA181" s="240">
        <v>1.31859E-2</v>
      </c>
      <c r="AB181" s="240">
        <v>0.159693</v>
      </c>
      <c r="AC181" s="240">
        <v>0.213282</v>
      </c>
      <c r="AD181" s="240">
        <v>1.3205100000000001E-2</v>
      </c>
      <c r="AE181" s="240">
        <v>0.20702599999999999</v>
      </c>
      <c r="AF181" s="240">
        <v>0.54316500000000001</v>
      </c>
      <c r="AG181" s="240">
        <v>4.3748599999999999E-2</v>
      </c>
      <c r="AH181" s="240">
        <v>7.1181999999999995E-2</v>
      </c>
      <c r="AI181" s="240">
        <v>0.78605400000000003</v>
      </c>
      <c r="AJ181" s="240">
        <v>2.0576400000000002E-2</v>
      </c>
      <c r="AK181" s="240">
        <v>0.11548600000000001</v>
      </c>
      <c r="AL181" s="240"/>
      <c r="AM181" s="240">
        <v>0.88099700000000003</v>
      </c>
      <c r="AN181" s="240">
        <v>0.77634599999999998</v>
      </c>
      <c r="AO181" s="240">
        <v>1.8955099999999999E-2</v>
      </c>
    </row>
    <row r="182" spans="2:41" ht="20.100000000000001" customHeight="1" x14ac:dyDescent="0.25">
      <c r="B182" s="239">
        <v>44839</v>
      </c>
      <c r="C182" s="240">
        <v>5.5297200000000001E-3</v>
      </c>
      <c r="D182" s="240">
        <v>0.50301899999999999</v>
      </c>
      <c r="E182" s="240">
        <v>5.9069299999999998E-2</v>
      </c>
      <c r="F182" s="240">
        <v>0.14868000000000001</v>
      </c>
      <c r="G182" s="240">
        <v>0.54437400000000002</v>
      </c>
      <c r="H182" s="240">
        <v>0.56827799999999995</v>
      </c>
      <c r="I182" s="240">
        <v>8.3253299999999999E-4</v>
      </c>
      <c r="J182" s="240"/>
      <c r="K182" s="240"/>
      <c r="L182" s="240">
        <v>3.1315700000000002E-2</v>
      </c>
      <c r="M182" s="240">
        <v>0.103323</v>
      </c>
      <c r="N182" s="240">
        <v>0.76859900000000003</v>
      </c>
      <c r="O182" s="240"/>
      <c r="P182" s="240"/>
      <c r="Q182" s="240">
        <v>5.3858700000000001E-3</v>
      </c>
      <c r="R182" s="240">
        <v>5.4163499999999995E-4</v>
      </c>
      <c r="S182" s="240">
        <v>2.5070800000000002</v>
      </c>
      <c r="T182" s="240">
        <v>0.16713800000000001</v>
      </c>
      <c r="U182" s="240">
        <v>1.7235299999999999E-2</v>
      </c>
      <c r="V182" s="240">
        <v>3.8515399999999998E-2</v>
      </c>
      <c r="W182" s="240">
        <v>0.44557799999999997</v>
      </c>
      <c r="X182" s="240">
        <v>7.3299000000000003E-2</v>
      </c>
      <c r="Y182" s="240">
        <v>2.0160900000000002</v>
      </c>
      <c r="Z182" s="240">
        <v>0.19575500000000001</v>
      </c>
      <c r="AA182" s="240">
        <v>1.3170899999999999E-2</v>
      </c>
      <c r="AB182" s="240">
        <v>0.16022900000000001</v>
      </c>
      <c r="AC182" s="240">
        <v>0.21296399999999999</v>
      </c>
      <c r="AD182" s="240">
        <v>1.3049399999999999E-2</v>
      </c>
      <c r="AE182" s="240">
        <v>0.20671700000000001</v>
      </c>
      <c r="AF182" s="240">
        <v>0.54437400000000002</v>
      </c>
      <c r="AG182" s="240">
        <v>4.3583700000000003E-2</v>
      </c>
      <c r="AH182" s="240">
        <v>7.1209599999999998E-2</v>
      </c>
      <c r="AI182" s="240">
        <v>0.78867399999999999</v>
      </c>
      <c r="AJ182" s="240">
        <v>2.0725799999999999E-2</v>
      </c>
      <c r="AK182" s="240">
        <v>0.114639</v>
      </c>
      <c r="AL182" s="240">
        <v>0.21107899999999999</v>
      </c>
      <c r="AM182" s="240">
        <v>0.88123399999999996</v>
      </c>
      <c r="AN182" s="240">
        <v>0.77518799999999999</v>
      </c>
      <c r="AO182" s="240">
        <v>1.89158E-2</v>
      </c>
    </row>
    <row r="183" spans="2:41" ht="20.100000000000001" customHeight="1" x14ac:dyDescent="0.25">
      <c r="B183" s="239">
        <v>44840</v>
      </c>
      <c r="C183" s="240">
        <v>5.5382000000000001E-3</v>
      </c>
      <c r="D183" s="240">
        <v>0.50767300000000004</v>
      </c>
      <c r="E183" s="240">
        <v>5.8885399999999997E-2</v>
      </c>
      <c r="F183" s="240">
        <v>0.14938899999999999</v>
      </c>
      <c r="G183" s="240">
        <v>0.54630900000000004</v>
      </c>
      <c r="H183" s="240"/>
      <c r="I183" s="240">
        <v>8.2466600000000005E-4</v>
      </c>
      <c r="J183" s="240"/>
      <c r="K183" s="240"/>
      <c r="L183" s="240">
        <v>3.1289400000000002E-2</v>
      </c>
      <c r="M183" s="240">
        <v>0.102968</v>
      </c>
      <c r="N183" s="240">
        <v>0.76597599999999999</v>
      </c>
      <c r="O183" s="240">
        <v>9.5080800000000004E-3</v>
      </c>
      <c r="P183" s="240">
        <v>0.21957399999999999</v>
      </c>
      <c r="Q183" s="240">
        <v>5.3731600000000001E-3</v>
      </c>
      <c r="R183" s="240">
        <v>5.4742600000000005E-4</v>
      </c>
      <c r="S183" s="240">
        <v>2.5108299999999999</v>
      </c>
      <c r="T183" s="240">
        <v>0.167768</v>
      </c>
      <c r="U183" s="240">
        <v>1.7211000000000001E-2</v>
      </c>
      <c r="V183" s="240">
        <v>3.8632600000000003E-2</v>
      </c>
      <c r="W183" s="240">
        <v>0.44851600000000003</v>
      </c>
      <c r="X183" s="240">
        <v>7.3454900000000004E-2</v>
      </c>
      <c r="Y183" s="240">
        <v>2.0204200000000001</v>
      </c>
      <c r="Z183" s="240"/>
      <c r="AA183" s="240">
        <v>1.32514E-2</v>
      </c>
      <c r="AB183" s="240">
        <v>0.158577</v>
      </c>
      <c r="AC183" s="240">
        <v>0.213421</v>
      </c>
      <c r="AD183" s="240">
        <v>1.2893099999999999E-2</v>
      </c>
      <c r="AE183" s="240">
        <v>0.20716100000000001</v>
      </c>
      <c r="AF183" s="240">
        <v>0.54630900000000004</v>
      </c>
      <c r="AG183" s="240">
        <v>4.3590799999999999E-2</v>
      </c>
      <c r="AH183" s="240">
        <v>7.09616E-2</v>
      </c>
      <c r="AI183" s="240">
        <v>0.789524</v>
      </c>
      <c r="AJ183" s="240">
        <v>2.0855100000000001E-2</v>
      </c>
      <c r="AK183" s="240"/>
      <c r="AL183" s="240">
        <v>0.211532</v>
      </c>
      <c r="AM183" s="240">
        <v>0.87477400000000005</v>
      </c>
      <c r="AN183" s="240">
        <v>0.77685199999999999</v>
      </c>
      <c r="AO183" s="240"/>
    </row>
    <row r="184" spans="2:41" ht="20.100000000000001" customHeight="1" x14ac:dyDescent="0.25">
      <c r="B184" s="239">
        <v>44841</v>
      </c>
      <c r="C184" s="240">
        <v>5.5548500000000001E-3</v>
      </c>
      <c r="D184" s="240">
        <v>0.49940800000000002</v>
      </c>
      <c r="E184" s="240">
        <v>5.8478700000000002E-2</v>
      </c>
      <c r="F184" s="240">
        <v>0.14932799999999999</v>
      </c>
      <c r="G184" s="240"/>
      <c r="H184" s="240"/>
      <c r="I184" s="240">
        <v>8.2604E-4</v>
      </c>
      <c r="J184" s="240"/>
      <c r="K184" s="240"/>
      <c r="L184" s="240">
        <v>3.1153699999999999E-2</v>
      </c>
      <c r="M184" s="240">
        <v>0.1027</v>
      </c>
      <c r="N184" s="240">
        <v>0.76388800000000001</v>
      </c>
      <c r="O184" s="240">
        <v>9.46257E-3</v>
      </c>
      <c r="P184" s="240">
        <v>0.221196</v>
      </c>
      <c r="Q184" s="240">
        <v>5.3766100000000004E-3</v>
      </c>
      <c r="R184" s="240">
        <v>5.5527400000000002E-4</v>
      </c>
      <c r="S184" s="240"/>
      <c r="T184" s="240">
        <v>0.16764499999999999</v>
      </c>
      <c r="U184" s="240">
        <v>1.7314300000000001E-2</v>
      </c>
      <c r="V184" s="240">
        <v>3.8888199999999998E-2</v>
      </c>
      <c r="W184" s="240">
        <v>0.44131900000000002</v>
      </c>
      <c r="X184" s="240">
        <v>7.3100899999999996E-2</v>
      </c>
      <c r="Y184" s="240"/>
      <c r="Z184" s="240"/>
      <c r="AA184" s="240">
        <v>1.3300299999999999E-2</v>
      </c>
      <c r="AB184" s="240">
        <v>0.15723899999999999</v>
      </c>
      <c r="AC184" s="240"/>
      <c r="AD184" s="240">
        <v>1.27306E-2</v>
      </c>
      <c r="AE184" s="240"/>
      <c r="AF184" s="240">
        <v>0.54559899999999995</v>
      </c>
      <c r="AG184" s="240">
        <v>4.3336699999999999E-2</v>
      </c>
      <c r="AH184" s="240">
        <v>6.9923399999999997E-2</v>
      </c>
      <c r="AI184" s="240">
        <v>0.78707499999999997</v>
      </c>
      <c r="AJ184" s="240">
        <v>2.0835800000000002E-2</v>
      </c>
      <c r="AK184" s="240"/>
      <c r="AL184" s="240"/>
      <c r="AM184" s="240">
        <v>0.87297000000000002</v>
      </c>
      <c r="AN184" s="240">
        <v>0.77971599999999996</v>
      </c>
      <c r="AO184" s="240"/>
    </row>
    <row r="185" spans="2:41" ht="20.100000000000001" customHeight="1" x14ac:dyDescent="0.25">
      <c r="B185" s="239">
        <v>44845</v>
      </c>
      <c r="C185" s="240">
        <v>5.5834700000000001E-3</v>
      </c>
      <c r="D185" s="240">
        <v>0.48962</v>
      </c>
      <c r="E185" s="240">
        <v>5.8441E-2</v>
      </c>
      <c r="F185" s="240">
        <v>0.150476</v>
      </c>
      <c r="G185" s="240">
        <v>0.54387099999999999</v>
      </c>
      <c r="H185" s="240">
        <v>0.56870600000000004</v>
      </c>
      <c r="I185" s="240">
        <v>8.2893400000000003E-4</v>
      </c>
      <c r="J185" s="240">
        <v>0.109027</v>
      </c>
      <c r="K185" s="240"/>
      <c r="L185" s="240">
        <v>3.1043899999999999E-2</v>
      </c>
      <c r="M185" s="240">
        <v>0.102392</v>
      </c>
      <c r="N185" s="240">
        <v>0.76169200000000004</v>
      </c>
      <c r="O185" s="240">
        <v>9.5083300000000006E-3</v>
      </c>
      <c r="P185" s="240">
        <v>0.21882499999999999</v>
      </c>
      <c r="Q185" s="240">
        <v>5.3756400000000001E-3</v>
      </c>
      <c r="R185" s="240">
        <v>5.55479E-4</v>
      </c>
      <c r="S185" s="240">
        <v>2.5242200000000001</v>
      </c>
      <c r="T185" s="240">
        <v>0.16767799999999999</v>
      </c>
      <c r="U185" s="240">
        <v>1.7455399999999999E-2</v>
      </c>
      <c r="V185" s="240">
        <v>3.9237899999999999E-2</v>
      </c>
      <c r="W185" s="240">
        <v>0.43713299999999999</v>
      </c>
      <c r="X185" s="240">
        <v>7.3074200000000006E-2</v>
      </c>
      <c r="Y185" s="240">
        <v>2.0374300000000001</v>
      </c>
      <c r="Z185" s="240">
        <v>0.19742699999999999</v>
      </c>
      <c r="AA185" s="240">
        <v>1.32792E-2</v>
      </c>
      <c r="AB185" s="240">
        <v>0.15614400000000001</v>
      </c>
      <c r="AC185" s="240">
        <v>0.21521799999999999</v>
      </c>
      <c r="AD185" s="240">
        <v>1.23012E-2</v>
      </c>
      <c r="AE185" s="240">
        <v>0.20890500000000001</v>
      </c>
      <c r="AF185" s="240">
        <v>0.54387099999999999</v>
      </c>
      <c r="AG185" s="240"/>
      <c r="AH185" s="240">
        <v>6.9345699999999996E-2</v>
      </c>
      <c r="AI185" s="240">
        <v>0.78574900000000003</v>
      </c>
      <c r="AJ185" s="240">
        <v>2.0549100000000001E-2</v>
      </c>
      <c r="AK185" s="240">
        <v>0.115671</v>
      </c>
      <c r="AL185" s="240">
        <v>0.213313</v>
      </c>
      <c r="AM185" s="240">
        <v>0.86709700000000001</v>
      </c>
      <c r="AN185" s="240">
        <v>0.78339199999999998</v>
      </c>
      <c r="AO185" s="240">
        <v>1.90671E-2</v>
      </c>
    </row>
    <row r="186" spans="2:41" ht="20.100000000000001" customHeight="1" x14ac:dyDescent="0.25">
      <c r="B186" s="239">
        <v>44846</v>
      </c>
      <c r="C186" s="240">
        <v>5.5851800000000004E-3</v>
      </c>
      <c r="D186" s="240">
        <v>0.49149700000000002</v>
      </c>
      <c r="E186" s="240">
        <v>5.8546899999999999E-2</v>
      </c>
      <c r="F186" s="240"/>
      <c r="G186" s="240">
        <v>0.54439199999999999</v>
      </c>
      <c r="H186" s="240">
        <v>0.56786000000000003</v>
      </c>
      <c r="I186" s="240">
        <v>8.3925199999999997E-4</v>
      </c>
      <c r="J186" s="240">
        <v>0.10929999999999999</v>
      </c>
      <c r="K186" s="240"/>
      <c r="L186" s="240">
        <v>3.0974999999999999E-2</v>
      </c>
      <c r="M186" s="240">
        <v>0.10224800000000001</v>
      </c>
      <c r="N186" s="240">
        <v>0.76071800000000001</v>
      </c>
      <c r="O186" s="240">
        <v>9.53004E-3</v>
      </c>
      <c r="P186" s="240">
        <v>0.21984899999999999</v>
      </c>
      <c r="Q186" s="240">
        <v>5.3616200000000001E-3</v>
      </c>
      <c r="R186" s="240">
        <v>5.4674599999999997E-4</v>
      </c>
      <c r="S186" s="240">
        <v>2.5254099999999999</v>
      </c>
      <c r="T186" s="240">
        <v>0.167292</v>
      </c>
      <c r="U186" s="240">
        <v>1.7635100000000001E-2</v>
      </c>
      <c r="V186" s="240">
        <v>3.91192E-2</v>
      </c>
      <c r="W186" s="240">
        <v>0.43757400000000002</v>
      </c>
      <c r="X186" s="240">
        <v>7.3043899999999995E-2</v>
      </c>
      <c r="Y186" s="240">
        <v>2.0383900000000001</v>
      </c>
      <c r="Z186" s="240">
        <v>0.19687499999999999</v>
      </c>
      <c r="AA186" s="240">
        <v>1.3294200000000001E-2</v>
      </c>
      <c r="AB186" s="240">
        <v>0.15670799999999999</v>
      </c>
      <c r="AC186" s="240">
        <v>0.21531900000000001</v>
      </c>
      <c r="AD186" s="240">
        <v>1.2293200000000001E-2</v>
      </c>
      <c r="AE186" s="240">
        <v>0.20900299999999999</v>
      </c>
      <c r="AF186" s="240">
        <v>0.54439199999999999</v>
      </c>
      <c r="AG186" s="240">
        <v>4.29895E-2</v>
      </c>
      <c r="AH186" s="240">
        <v>6.9101899999999994E-2</v>
      </c>
      <c r="AI186" s="240">
        <v>0.787462</v>
      </c>
      <c r="AJ186" s="240">
        <v>2.0548E-2</v>
      </c>
      <c r="AK186" s="240">
        <v>0.116188</v>
      </c>
      <c r="AL186" s="240">
        <v>0.21341299999999999</v>
      </c>
      <c r="AM186" s="240">
        <v>0.86848599999999998</v>
      </c>
      <c r="AN186" s="240">
        <v>0.78376100000000004</v>
      </c>
      <c r="AO186" s="240">
        <v>1.9055200000000001E-2</v>
      </c>
    </row>
    <row r="187" spans="2:41" ht="20.100000000000001" customHeight="1" x14ac:dyDescent="0.25">
      <c r="B187" s="239">
        <v>44847</v>
      </c>
      <c r="C187" s="240">
        <v>5.5842799999999996E-3</v>
      </c>
      <c r="D187" s="240">
        <v>0.49163099999999998</v>
      </c>
      <c r="E187" s="240">
        <v>5.8212300000000002E-2</v>
      </c>
      <c r="F187" s="240">
        <v>0.14779500000000001</v>
      </c>
      <c r="G187" s="240">
        <v>0.54650900000000002</v>
      </c>
      <c r="H187" s="240">
        <v>0.56748900000000002</v>
      </c>
      <c r="I187" s="240">
        <v>8.39612E-4</v>
      </c>
      <c r="J187" s="240">
        <v>0.108963</v>
      </c>
      <c r="K187" s="240"/>
      <c r="L187" s="240">
        <v>3.1052099999999999E-2</v>
      </c>
      <c r="M187" s="240">
        <v>0.102579</v>
      </c>
      <c r="N187" s="240">
        <v>0.76302700000000001</v>
      </c>
      <c r="O187" s="240">
        <v>9.5080500000000005E-3</v>
      </c>
      <c r="P187" s="240">
        <v>0.21909300000000001</v>
      </c>
      <c r="Q187" s="240">
        <v>5.33521E-3</v>
      </c>
      <c r="R187" s="240">
        <v>5.4773199999999999E-4</v>
      </c>
      <c r="S187" s="240">
        <v>2.5244900000000001</v>
      </c>
      <c r="T187" s="240">
        <v>0.16712399999999999</v>
      </c>
      <c r="U187" s="240">
        <v>1.76504E-2</v>
      </c>
      <c r="V187" s="240">
        <v>3.9095999999999999E-2</v>
      </c>
      <c r="W187" s="240">
        <v>0.44023499999999999</v>
      </c>
      <c r="X187" s="240">
        <v>7.3704900000000004E-2</v>
      </c>
      <c r="Y187" s="240">
        <v>2.0376500000000002</v>
      </c>
      <c r="Z187" s="240">
        <v>0.19675400000000001</v>
      </c>
      <c r="AA187" s="240">
        <v>1.3287800000000001E-2</v>
      </c>
      <c r="AB187" s="240">
        <v>0.15699299999999999</v>
      </c>
      <c r="AC187" s="240">
        <v>0.21524099999999999</v>
      </c>
      <c r="AD187" s="240">
        <v>1.23398E-2</v>
      </c>
      <c r="AE187" s="240">
        <v>0.208927</v>
      </c>
      <c r="AF187" s="240">
        <v>0.54650900000000002</v>
      </c>
      <c r="AG187" s="240">
        <v>4.2929000000000002E-2</v>
      </c>
      <c r="AH187" s="240">
        <v>6.8942500000000004E-2</v>
      </c>
      <c r="AI187" s="240">
        <v>0.78449599999999997</v>
      </c>
      <c r="AJ187" s="240"/>
      <c r="AK187" s="240">
        <v>0.116289</v>
      </c>
      <c r="AL187" s="240">
        <v>0.213336</v>
      </c>
      <c r="AM187" s="240">
        <v>0.87396700000000005</v>
      </c>
      <c r="AN187" s="240">
        <v>0.78347599999999995</v>
      </c>
      <c r="AO187" s="240">
        <v>1.8994299999999999E-2</v>
      </c>
    </row>
    <row r="188" spans="2:41" ht="20.100000000000001" customHeight="1" x14ac:dyDescent="0.25">
      <c r="B188" s="239">
        <v>44848</v>
      </c>
      <c r="C188" s="240">
        <v>5.5884699999999999E-3</v>
      </c>
      <c r="D188" s="240">
        <v>0.49565399999999998</v>
      </c>
      <c r="E188" s="240">
        <v>5.8519599999999998E-2</v>
      </c>
      <c r="F188" s="240">
        <v>0.14832000000000001</v>
      </c>
      <c r="G188" s="240">
        <v>0.55091100000000004</v>
      </c>
      <c r="H188" s="240">
        <v>0.56538299999999997</v>
      </c>
      <c r="I188" s="240">
        <v>8.2920900000000002E-4</v>
      </c>
      <c r="J188" s="240">
        <v>0.109085</v>
      </c>
      <c r="K188" s="240"/>
      <c r="L188" s="240">
        <v>3.09667E-2</v>
      </c>
      <c r="M188" s="240">
        <v>0.10234600000000001</v>
      </c>
      <c r="N188" s="240">
        <v>0.76122500000000004</v>
      </c>
      <c r="O188" s="240">
        <v>9.5086400000000005E-3</v>
      </c>
      <c r="P188" s="240">
        <v>0.220861</v>
      </c>
      <c r="Q188" s="240">
        <v>5.3158399999999996E-3</v>
      </c>
      <c r="R188" s="240">
        <v>5.4898000000000002E-4</v>
      </c>
      <c r="S188" s="240"/>
      <c r="T188" s="240">
        <v>0.16675100000000001</v>
      </c>
      <c r="U188" s="240">
        <v>1.76884E-2</v>
      </c>
      <c r="V188" s="240">
        <v>3.9006300000000001E-2</v>
      </c>
      <c r="W188" s="240">
        <v>0.44301000000000001</v>
      </c>
      <c r="X188" s="240"/>
      <c r="Y188" s="240"/>
      <c r="Z188" s="240"/>
      <c r="AA188" s="240"/>
      <c r="AB188" s="240">
        <v>0.15804099999999999</v>
      </c>
      <c r="AC188" s="240"/>
      <c r="AD188" s="240">
        <v>1.24238E-2</v>
      </c>
      <c r="AE188" s="240"/>
      <c r="AF188" s="240">
        <v>0.55091100000000004</v>
      </c>
      <c r="AG188" s="240">
        <v>4.3009100000000001E-2</v>
      </c>
      <c r="AH188" s="240">
        <v>6.9515900000000005E-2</v>
      </c>
      <c r="AI188" s="240">
        <v>0.78112999999999999</v>
      </c>
      <c r="AJ188" s="240"/>
      <c r="AK188" s="240">
        <v>0.116357</v>
      </c>
      <c r="AL188" s="240"/>
      <c r="AM188" s="240">
        <v>0.88100599999999996</v>
      </c>
      <c r="AN188" s="240">
        <v>0.78339499999999995</v>
      </c>
      <c r="AO188" s="240">
        <v>1.9014400000000001E-2</v>
      </c>
    </row>
    <row r="189" spans="2:41" ht="20.100000000000001" customHeight="1" x14ac:dyDescent="0.25">
      <c r="B189" s="239">
        <v>44851</v>
      </c>
      <c r="C189" s="240">
        <v>5.5839100000000001E-3</v>
      </c>
      <c r="D189" s="240">
        <v>0.48802099999999998</v>
      </c>
      <c r="E189" s="240">
        <v>5.8280600000000002E-2</v>
      </c>
      <c r="F189" s="240">
        <v>0.148622</v>
      </c>
      <c r="G189" s="240">
        <v>0.54898100000000005</v>
      </c>
      <c r="H189" s="240">
        <v>0.57053200000000004</v>
      </c>
      <c r="I189" s="240">
        <v>8.2394499999999997E-4</v>
      </c>
      <c r="J189" s="240">
        <v>0.108766</v>
      </c>
      <c r="K189" s="240"/>
      <c r="L189" s="240">
        <v>3.1052900000000001E-2</v>
      </c>
      <c r="M189" s="240">
        <v>0.10256899999999999</v>
      </c>
      <c r="N189" s="240">
        <v>0.76289600000000002</v>
      </c>
      <c r="O189" s="240">
        <v>9.5060200000000004E-3</v>
      </c>
      <c r="P189" s="240"/>
      <c r="Q189" s="240">
        <v>5.2721799999999996E-3</v>
      </c>
      <c r="R189" s="240">
        <v>5.4821299999999998E-4</v>
      </c>
      <c r="S189" s="240">
        <v>2.52406</v>
      </c>
      <c r="T189" s="240">
        <v>0.16606799999999999</v>
      </c>
      <c r="U189" s="240">
        <v>1.76212E-2</v>
      </c>
      <c r="V189" s="240">
        <v>3.9184099999999999E-2</v>
      </c>
      <c r="W189" s="240">
        <v>0.43538100000000002</v>
      </c>
      <c r="X189" s="240">
        <v>7.3766499999999999E-2</v>
      </c>
      <c r="Y189" s="240">
        <v>2.0373000000000001</v>
      </c>
      <c r="Z189" s="240">
        <v>0.196968</v>
      </c>
      <c r="AA189" s="240">
        <v>1.32925E-2</v>
      </c>
      <c r="AB189" s="240">
        <v>0.15817999999999999</v>
      </c>
      <c r="AC189" s="240">
        <v>0.21520400000000001</v>
      </c>
      <c r="AD189" s="240">
        <v>1.26829E-2</v>
      </c>
      <c r="AE189" s="240">
        <v>0.20889099999999999</v>
      </c>
      <c r="AF189" s="240">
        <v>0.54898100000000005</v>
      </c>
      <c r="AG189" s="240">
        <v>4.3198399999999998E-2</v>
      </c>
      <c r="AH189" s="240">
        <v>6.9327100000000003E-2</v>
      </c>
      <c r="AI189" s="240">
        <v>0.78177700000000006</v>
      </c>
      <c r="AJ189" s="240">
        <v>2.0519200000000001E-2</v>
      </c>
      <c r="AK189" s="240">
        <v>0.11638800000000001</v>
      </c>
      <c r="AL189" s="240">
        <v>0.21329899999999999</v>
      </c>
      <c r="AM189" s="240">
        <v>0.88372600000000001</v>
      </c>
      <c r="AN189" s="240">
        <v>0.78334099999999995</v>
      </c>
      <c r="AO189" s="240">
        <v>1.9010800000000001E-2</v>
      </c>
    </row>
    <row r="190" spans="2:41" ht="20.100000000000001" customHeight="1" x14ac:dyDescent="0.25">
      <c r="B190" s="239">
        <v>44852</v>
      </c>
      <c r="C190" s="240">
        <v>5.5802200000000003E-3</v>
      </c>
      <c r="D190" s="240">
        <v>0.49438500000000002</v>
      </c>
      <c r="E190" s="240">
        <v>5.8650599999999997E-2</v>
      </c>
      <c r="F190" s="240">
        <v>0.14841399999999999</v>
      </c>
      <c r="G190" s="240">
        <v>0.55125299999999999</v>
      </c>
      <c r="H190" s="240">
        <v>0.56848500000000002</v>
      </c>
      <c r="I190" s="240">
        <v>8.0808500000000005E-4</v>
      </c>
      <c r="J190" s="240">
        <v>0.108762</v>
      </c>
      <c r="K190" s="240"/>
      <c r="L190" s="240">
        <v>3.1264100000000003E-2</v>
      </c>
      <c r="M190" s="240">
        <v>0.103384</v>
      </c>
      <c r="N190" s="240">
        <v>0.76910500000000004</v>
      </c>
      <c r="O190" s="240">
        <v>9.5102499999999996E-3</v>
      </c>
      <c r="P190" s="240">
        <v>0.22134400000000001</v>
      </c>
      <c r="Q190" s="240">
        <v>5.2519000000000003E-3</v>
      </c>
      <c r="R190" s="240">
        <v>5.4434600000000002E-4</v>
      </c>
      <c r="S190" s="240">
        <v>2.5238299999999998</v>
      </c>
      <c r="T190" s="240">
        <v>0.16575000000000001</v>
      </c>
      <c r="U190" s="240">
        <v>1.7624899999999999E-2</v>
      </c>
      <c r="V190" s="240">
        <v>3.9059999999999997E-2</v>
      </c>
      <c r="W190" s="240">
        <v>0.44308599999999998</v>
      </c>
      <c r="X190" s="240">
        <v>7.4289499999999994E-2</v>
      </c>
      <c r="Y190" s="240">
        <v>2.03383</v>
      </c>
      <c r="Z190" s="240">
        <v>0.19683100000000001</v>
      </c>
      <c r="AA190" s="240">
        <v>1.3255899999999999E-2</v>
      </c>
      <c r="AB190" s="240">
        <v>0.15982499999999999</v>
      </c>
      <c r="AC190" s="240">
        <v>0.214837</v>
      </c>
      <c r="AD190" s="240">
        <v>1.26737E-2</v>
      </c>
      <c r="AE190" s="240">
        <v>0.208535</v>
      </c>
      <c r="AF190" s="240">
        <v>0.55125299999999999</v>
      </c>
      <c r="AG190" s="240">
        <v>4.3191500000000001E-2</v>
      </c>
      <c r="AH190" s="240">
        <v>7.0380799999999993E-2</v>
      </c>
      <c r="AI190" s="240">
        <v>0.78404700000000005</v>
      </c>
      <c r="AJ190" s="240">
        <v>2.0535899999999999E-2</v>
      </c>
      <c r="AK190" s="240">
        <v>0.11619599999999999</v>
      </c>
      <c r="AL190" s="240">
        <v>0.21293599999999999</v>
      </c>
      <c r="AM190" s="240">
        <v>0.88058000000000003</v>
      </c>
      <c r="AN190" s="240">
        <v>0.78200800000000004</v>
      </c>
      <c r="AO190" s="240">
        <v>1.89403E-2</v>
      </c>
    </row>
    <row r="191" spans="2:41" ht="20.100000000000001" customHeight="1" x14ac:dyDescent="0.25">
      <c r="B191" s="239">
        <v>44853</v>
      </c>
      <c r="C191" s="240">
        <v>5.5874499999999999E-3</v>
      </c>
      <c r="D191" s="240">
        <v>0.494593</v>
      </c>
      <c r="E191" s="240">
        <v>5.8533099999999998E-2</v>
      </c>
      <c r="F191" s="240">
        <v>0.148399</v>
      </c>
      <c r="G191" s="240">
        <v>0.55150299999999997</v>
      </c>
      <c r="H191" s="240">
        <v>0.56867299999999998</v>
      </c>
      <c r="I191" s="240">
        <v>8.0612200000000005E-4</v>
      </c>
      <c r="J191" s="240">
        <v>0.108558</v>
      </c>
      <c r="K191" s="240"/>
      <c r="L191" s="240">
        <v>3.1189499999999998E-2</v>
      </c>
      <c r="M191" s="240">
        <v>0.102995</v>
      </c>
      <c r="N191" s="240">
        <v>0.76617999999999997</v>
      </c>
      <c r="O191" s="240">
        <v>9.5124600000000004E-3</v>
      </c>
      <c r="P191" s="240">
        <v>0.22128600000000001</v>
      </c>
      <c r="Q191" s="240">
        <v>5.2525499999999999E-3</v>
      </c>
      <c r="R191" s="240">
        <v>5.4964599999999999E-4</v>
      </c>
      <c r="S191" s="240">
        <v>2.52807</v>
      </c>
      <c r="T191" s="240">
        <v>0.16597600000000001</v>
      </c>
      <c r="U191" s="240">
        <v>1.7607999999999999E-2</v>
      </c>
      <c r="V191" s="240">
        <v>3.8931100000000003E-2</v>
      </c>
      <c r="W191" s="240">
        <v>0.44636300000000001</v>
      </c>
      <c r="X191" s="240">
        <v>7.3796899999999999E-2</v>
      </c>
      <c r="Y191" s="240">
        <v>2.0379100000000001</v>
      </c>
      <c r="Z191" s="240">
        <v>0.196829</v>
      </c>
      <c r="AA191" s="240">
        <v>1.32967E-2</v>
      </c>
      <c r="AB191" s="240">
        <v>0.16026699999999999</v>
      </c>
      <c r="AC191" s="240">
        <v>0.21526799999999999</v>
      </c>
      <c r="AD191" s="240">
        <v>1.2722300000000001E-2</v>
      </c>
      <c r="AE191" s="240">
        <v>0.208953</v>
      </c>
      <c r="AF191" s="240">
        <v>0.55150299999999997</v>
      </c>
      <c r="AG191" s="240">
        <v>4.2964500000000003E-2</v>
      </c>
      <c r="AH191" s="240">
        <v>7.0427400000000001E-2</v>
      </c>
      <c r="AI191" s="240">
        <v>0.78134800000000004</v>
      </c>
      <c r="AJ191" s="240">
        <v>2.0562500000000001E-2</v>
      </c>
      <c r="AK191" s="240">
        <v>0.11638</v>
      </c>
      <c r="AL191" s="240">
        <v>0.213363</v>
      </c>
      <c r="AM191" s="240">
        <v>0.881992</v>
      </c>
      <c r="AN191" s="240">
        <v>0.78357500000000002</v>
      </c>
      <c r="AO191" s="240">
        <v>1.9000400000000001E-2</v>
      </c>
    </row>
    <row r="192" spans="2:41" ht="20.100000000000001" customHeight="1" x14ac:dyDescent="0.25">
      <c r="B192" s="239">
        <v>44854</v>
      </c>
      <c r="C192" s="240">
        <v>5.5781600000000004E-3</v>
      </c>
      <c r="D192" s="240">
        <v>0.489788</v>
      </c>
      <c r="E192" s="240">
        <v>5.8188799999999999E-2</v>
      </c>
      <c r="F192" s="240">
        <v>0.150117</v>
      </c>
      <c r="G192" s="240">
        <v>0.54873899999999998</v>
      </c>
      <c r="H192" s="240">
        <v>0.570442</v>
      </c>
      <c r="I192" s="240">
        <v>8.0072800000000001E-4</v>
      </c>
      <c r="J192" s="240">
        <v>0.10827299999999999</v>
      </c>
      <c r="K192" s="240"/>
      <c r="L192" s="240">
        <v>3.13552E-2</v>
      </c>
      <c r="M192" s="240">
        <v>0.10328900000000001</v>
      </c>
      <c r="N192" s="240">
        <v>0.76835799999999999</v>
      </c>
      <c r="O192" s="240">
        <v>9.4125100000000007E-3</v>
      </c>
      <c r="P192" s="240">
        <v>0.22054599999999999</v>
      </c>
      <c r="Q192" s="240">
        <v>5.2234999999999998E-3</v>
      </c>
      <c r="R192" s="240">
        <v>5.5128800000000004E-4</v>
      </c>
      <c r="S192" s="240">
        <v>2.5238800000000001</v>
      </c>
      <c r="T192" s="240">
        <v>0.16562499999999999</v>
      </c>
      <c r="U192" s="240">
        <v>1.7494099999999999E-2</v>
      </c>
      <c r="V192" s="240">
        <v>3.9070500000000001E-2</v>
      </c>
      <c r="W192" s="240">
        <v>0.44322899999999998</v>
      </c>
      <c r="X192" s="240">
        <v>7.3866299999999996E-2</v>
      </c>
      <c r="Y192" s="240">
        <v>2.0368300000000001</v>
      </c>
      <c r="Z192" s="240">
        <v>0.19712099999999999</v>
      </c>
      <c r="AA192" s="240">
        <v>1.3299399999999999E-2</v>
      </c>
      <c r="AB192" s="240">
        <v>0.15975</v>
      </c>
      <c r="AC192" s="240">
        <v>0.21515400000000001</v>
      </c>
      <c r="AD192" s="240">
        <v>1.2733899999999999E-2</v>
      </c>
      <c r="AE192" s="240">
        <v>0.208843</v>
      </c>
      <c r="AF192" s="240">
        <v>0.54873899999999998</v>
      </c>
      <c r="AG192" s="240">
        <v>4.2911199999999997E-2</v>
      </c>
      <c r="AH192" s="240">
        <v>6.9911899999999999E-2</v>
      </c>
      <c r="AI192" s="240">
        <v>0.78035100000000002</v>
      </c>
      <c r="AJ192" s="240">
        <v>2.0442200000000001E-2</v>
      </c>
      <c r="AK192" s="240">
        <v>0.11622300000000001</v>
      </c>
      <c r="AL192" s="240">
        <v>0.21325</v>
      </c>
      <c r="AM192" s="240">
        <v>0.87831400000000004</v>
      </c>
      <c r="AN192" s="240">
        <v>0.78315999999999997</v>
      </c>
      <c r="AO192" s="240">
        <v>1.90069E-2</v>
      </c>
    </row>
    <row r="193" spans="2:41" ht="20.100000000000001" customHeight="1" x14ac:dyDescent="0.25">
      <c r="B193" s="239">
        <v>44855</v>
      </c>
      <c r="C193" s="240">
        <v>5.5982100000000002E-3</v>
      </c>
      <c r="D193" s="240">
        <v>0.49224899999999999</v>
      </c>
      <c r="E193" s="240">
        <v>5.8221299999999997E-2</v>
      </c>
      <c r="F193" s="240">
        <v>0.15135199999999999</v>
      </c>
      <c r="G193" s="240">
        <v>0.550759</v>
      </c>
      <c r="H193" s="240">
        <v>0.57296899999999995</v>
      </c>
      <c r="I193" s="240">
        <v>8.0827999999999998E-4</v>
      </c>
      <c r="J193" s="240">
        <v>0.10841000000000001</v>
      </c>
      <c r="K193" s="240"/>
      <c r="L193" s="240">
        <v>3.11717E-2</v>
      </c>
      <c r="M193" s="240">
        <v>0.10278</v>
      </c>
      <c r="N193" s="240">
        <v>0.76449900000000004</v>
      </c>
      <c r="O193" s="240">
        <v>9.4821999999999997E-3</v>
      </c>
      <c r="P193" s="240">
        <v>0.22070600000000001</v>
      </c>
      <c r="Q193" s="240">
        <v>5.2248499999999996E-3</v>
      </c>
      <c r="R193" s="240">
        <v>5.4879699999999996E-4</v>
      </c>
      <c r="S193" s="240"/>
      <c r="T193" s="240">
        <v>0.16585</v>
      </c>
      <c r="U193" s="240">
        <v>1.7468600000000001E-2</v>
      </c>
      <c r="V193" s="240">
        <v>3.9355099999999997E-2</v>
      </c>
      <c r="W193" s="240">
        <v>0.44494899999999998</v>
      </c>
      <c r="X193" s="240">
        <v>7.32873E-2</v>
      </c>
      <c r="Y193" s="240"/>
      <c r="Z193" s="240">
        <v>0.197465</v>
      </c>
      <c r="AA193" s="240">
        <v>1.33203E-2</v>
      </c>
      <c r="AB193" s="240">
        <v>0.16034999999999999</v>
      </c>
      <c r="AC193" s="240"/>
      <c r="AD193" s="240">
        <v>1.28393E-2</v>
      </c>
      <c r="AE193" s="240"/>
      <c r="AF193" s="240">
        <v>0.550759</v>
      </c>
      <c r="AG193" s="240">
        <v>4.2578600000000001E-2</v>
      </c>
      <c r="AH193" s="240">
        <v>6.9756200000000004E-2</v>
      </c>
      <c r="AI193" s="240">
        <v>0.77700999999999998</v>
      </c>
      <c r="AJ193" s="240">
        <v>2.04938E-2</v>
      </c>
      <c r="AK193" s="240">
        <v>0.116507</v>
      </c>
      <c r="AL193" s="240"/>
      <c r="AM193" s="240">
        <v>0.87414499999999995</v>
      </c>
      <c r="AN193" s="240">
        <v>0.78571299999999999</v>
      </c>
      <c r="AO193" s="240">
        <v>1.90642E-2</v>
      </c>
    </row>
    <row r="194" spans="2:41" ht="20.100000000000001" customHeight="1" x14ac:dyDescent="0.25">
      <c r="B194" s="239">
        <v>44858</v>
      </c>
      <c r="C194" s="240">
        <v>5.5895099999999998E-3</v>
      </c>
      <c r="D194" s="240">
        <v>0.49687100000000001</v>
      </c>
      <c r="E194" s="240">
        <v>5.8487699999999997E-2</v>
      </c>
      <c r="F194" s="240">
        <v>0.14846400000000001</v>
      </c>
      <c r="G194" s="240"/>
      <c r="H194" s="240">
        <v>0.57059300000000002</v>
      </c>
      <c r="I194" s="240">
        <v>8.0018000000000005E-4</v>
      </c>
      <c r="J194" s="240">
        <v>0.10786800000000001</v>
      </c>
      <c r="K194" s="240"/>
      <c r="L194" s="240">
        <v>3.1503999999999997E-2</v>
      </c>
      <c r="M194" s="240">
        <v>0.10369100000000001</v>
      </c>
      <c r="N194" s="240">
        <v>0.77130200000000004</v>
      </c>
      <c r="O194" s="240"/>
      <c r="P194" s="240">
        <v>0.22012000000000001</v>
      </c>
      <c r="Q194" s="240">
        <v>5.3627900000000001E-3</v>
      </c>
      <c r="R194" s="240">
        <v>5.4501500000000004E-4</v>
      </c>
      <c r="S194" s="240">
        <v>2.5261100000000001</v>
      </c>
      <c r="T194" s="240"/>
      <c r="U194" s="240"/>
      <c r="V194" s="240">
        <v>3.9239599999999999E-2</v>
      </c>
      <c r="W194" s="240"/>
      <c r="X194" s="240">
        <v>7.4220599999999998E-2</v>
      </c>
      <c r="Y194" s="240">
        <v>2.03633</v>
      </c>
      <c r="Z194" s="240">
        <v>0.19603599999999999</v>
      </c>
      <c r="AA194" s="240">
        <v>1.3309E-2</v>
      </c>
      <c r="AB194" s="240">
        <v>0.16087599999999999</v>
      </c>
      <c r="AC194" s="240">
        <v>0.21510099999999999</v>
      </c>
      <c r="AD194" s="240">
        <v>1.2801399999999999E-2</v>
      </c>
      <c r="AE194" s="240">
        <v>0.208791</v>
      </c>
      <c r="AF194" s="240"/>
      <c r="AG194" s="240">
        <v>4.2710600000000001E-2</v>
      </c>
      <c r="AH194" s="240">
        <v>6.9690699999999994E-2</v>
      </c>
      <c r="AI194" s="240">
        <v>0.78124899999999997</v>
      </c>
      <c r="AJ194" s="240"/>
      <c r="AK194" s="240"/>
      <c r="AL194" s="240">
        <v>0.213198</v>
      </c>
      <c r="AM194" s="240">
        <v>0.88510599999999995</v>
      </c>
      <c r="AN194" s="240">
        <v>0.782968</v>
      </c>
      <c r="AO194" s="240">
        <v>1.9002700000000001E-2</v>
      </c>
    </row>
    <row r="195" spans="2:41" ht="20.100000000000001" customHeight="1" x14ac:dyDescent="0.25">
      <c r="B195" s="239">
        <v>44859</v>
      </c>
      <c r="C195" s="240">
        <v>5.5845900000000004E-3</v>
      </c>
      <c r="D195" s="240">
        <v>0.49493300000000001</v>
      </c>
      <c r="E195" s="240">
        <v>5.7983399999999997E-2</v>
      </c>
      <c r="F195" s="240">
        <v>0.14740500000000001</v>
      </c>
      <c r="G195" s="240">
        <v>0.55051499999999998</v>
      </c>
      <c r="H195" s="240">
        <v>0.573766</v>
      </c>
      <c r="I195" s="240">
        <v>7.9529799999999995E-4</v>
      </c>
      <c r="J195" s="240">
        <v>0.107086</v>
      </c>
      <c r="K195" s="240"/>
      <c r="L195" s="240">
        <v>3.1530900000000001E-2</v>
      </c>
      <c r="M195" s="240">
        <v>0.103731</v>
      </c>
      <c r="N195" s="240">
        <v>0.77162500000000001</v>
      </c>
      <c r="O195" s="240">
        <v>9.4547799999999994E-3</v>
      </c>
      <c r="P195" s="240">
        <v>0.21986600000000001</v>
      </c>
      <c r="Q195" s="240">
        <v>5.2516899999999998E-3</v>
      </c>
      <c r="R195" s="240">
        <v>5.4469000000000002E-4</v>
      </c>
      <c r="S195" s="240">
        <v>2.52542</v>
      </c>
      <c r="T195" s="240">
        <v>0.16505</v>
      </c>
      <c r="U195" s="240">
        <v>1.7475299999999999E-2</v>
      </c>
      <c r="V195" s="240">
        <v>3.9378700000000003E-2</v>
      </c>
      <c r="W195" s="240">
        <v>0.44688699999999998</v>
      </c>
      <c r="X195" s="240">
        <v>7.42588E-2</v>
      </c>
      <c r="Y195" s="240">
        <v>2.03512</v>
      </c>
      <c r="Z195" s="240">
        <v>0.196018</v>
      </c>
      <c r="AA195" s="240">
        <v>1.3301500000000001E-2</v>
      </c>
      <c r="AB195" s="240">
        <v>0.16134399999999999</v>
      </c>
      <c r="AC195" s="240">
        <v>0.214973</v>
      </c>
      <c r="AD195" s="240">
        <v>1.27583E-2</v>
      </c>
      <c r="AE195" s="240">
        <v>0.20866699999999999</v>
      </c>
      <c r="AF195" s="240">
        <v>0.55051499999999998</v>
      </c>
      <c r="AG195" s="240">
        <v>4.23515E-2</v>
      </c>
      <c r="AH195" s="240">
        <v>7.0182700000000001E-2</v>
      </c>
      <c r="AI195" s="240">
        <v>0.78051199999999998</v>
      </c>
      <c r="AJ195" s="240">
        <v>2.0468799999999999E-2</v>
      </c>
      <c r="AK195" s="240">
        <v>0.115606</v>
      </c>
      <c r="AL195" s="240">
        <v>0.21307100000000001</v>
      </c>
      <c r="AM195" s="240">
        <v>0.886575</v>
      </c>
      <c r="AN195" s="240">
        <v>0.78250200000000003</v>
      </c>
      <c r="AO195" s="240">
        <v>1.9007099999999999E-2</v>
      </c>
    </row>
    <row r="196" spans="2:41" ht="20.100000000000001" customHeight="1" x14ac:dyDescent="0.25">
      <c r="B196" s="239">
        <v>44860</v>
      </c>
      <c r="C196" s="240">
        <v>5.5312299999999998E-3</v>
      </c>
      <c r="D196" s="240">
        <v>0.49612699999999998</v>
      </c>
      <c r="E196" s="240">
        <v>5.7957700000000001E-2</v>
      </c>
      <c r="F196" s="240">
        <v>0.14553099999999999</v>
      </c>
      <c r="G196" s="240">
        <v>0.54735400000000001</v>
      </c>
      <c r="H196" s="240">
        <v>0.57120199999999999</v>
      </c>
      <c r="I196" s="240">
        <v>7.9787800000000002E-4</v>
      </c>
      <c r="J196" s="240">
        <v>0.107345</v>
      </c>
      <c r="K196" s="240"/>
      <c r="L196" s="240">
        <v>3.1666E-2</v>
      </c>
      <c r="M196" s="240">
        <v>0.104411</v>
      </c>
      <c r="N196" s="240">
        <v>0.776617</v>
      </c>
      <c r="O196" s="240"/>
      <c r="P196" s="240">
        <v>0.22131799999999999</v>
      </c>
      <c r="Q196" s="240">
        <v>5.2297200000000002E-3</v>
      </c>
      <c r="R196" s="240">
        <v>5.3939099999999996E-4</v>
      </c>
      <c r="S196" s="240">
        <v>2.5035099999999999</v>
      </c>
      <c r="T196" s="240">
        <v>0.16395199999999999</v>
      </c>
      <c r="U196" s="240">
        <v>1.7493499999999999E-2</v>
      </c>
      <c r="V196" s="240">
        <v>3.9024099999999999E-2</v>
      </c>
      <c r="W196" s="240">
        <v>0.44409700000000002</v>
      </c>
      <c r="X196" s="240">
        <v>7.5102000000000002E-2</v>
      </c>
      <c r="Y196" s="240">
        <v>2.01518</v>
      </c>
      <c r="Z196" s="240">
        <v>0.19429199999999999</v>
      </c>
      <c r="AA196" s="240">
        <v>1.3172100000000001E-2</v>
      </c>
      <c r="AB196" s="240">
        <v>0.162993</v>
      </c>
      <c r="AC196" s="240"/>
      <c r="AD196" s="240">
        <v>1.26138E-2</v>
      </c>
      <c r="AE196" s="240">
        <v>0.206623</v>
      </c>
      <c r="AF196" s="240">
        <v>0.54735400000000001</v>
      </c>
      <c r="AG196" s="240">
        <v>4.3056999999999998E-2</v>
      </c>
      <c r="AH196" s="240">
        <v>7.0898500000000003E-2</v>
      </c>
      <c r="AI196" s="240">
        <v>0.78289900000000001</v>
      </c>
      <c r="AJ196" s="240">
        <v>2.0434999999999998E-2</v>
      </c>
      <c r="AK196" s="240">
        <v>0.11469500000000001</v>
      </c>
      <c r="AL196" s="240">
        <v>0.210983</v>
      </c>
      <c r="AM196" s="240">
        <v>0.89617400000000003</v>
      </c>
      <c r="AN196" s="240">
        <v>0.77483500000000005</v>
      </c>
      <c r="AO196" s="240">
        <v>1.8909499999999999E-2</v>
      </c>
    </row>
    <row r="197" spans="2:41" ht="20.100000000000001" customHeight="1" x14ac:dyDescent="0.25">
      <c r="B197" s="239">
        <v>44861</v>
      </c>
      <c r="C197" s="240">
        <v>5.5283700000000003E-3</v>
      </c>
      <c r="D197" s="240">
        <v>0.50457600000000002</v>
      </c>
      <c r="E197" s="240">
        <v>5.8509499999999999E-2</v>
      </c>
      <c r="F197" s="240">
        <v>0.146227</v>
      </c>
      <c r="G197" s="240">
        <v>0.55114099999999999</v>
      </c>
      <c r="H197" s="240">
        <v>0.57205300000000003</v>
      </c>
      <c r="I197" s="240">
        <v>8.1317900000000003E-4</v>
      </c>
      <c r="J197" s="240">
        <v>0.107136</v>
      </c>
      <c r="K197" s="240"/>
      <c r="L197" s="240">
        <v>3.1703500000000003E-2</v>
      </c>
      <c r="M197" s="240">
        <v>0.10456500000000001</v>
      </c>
      <c r="N197" s="240">
        <v>0.77782700000000005</v>
      </c>
      <c r="O197" s="240">
        <v>9.4061200000000005E-3</v>
      </c>
      <c r="P197" s="240">
        <v>0.21984699999999999</v>
      </c>
      <c r="Q197" s="240">
        <v>5.30395E-3</v>
      </c>
      <c r="R197" s="240">
        <v>5.4261299999999995E-4</v>
      </c>
      <c r="S197" s="240">
        <v>2.5087700000000002</v>
      </c>
      <c r="T197" s="240">
        <v>0.16444800000000001</v>
      </c>
      <c r="U197" s="240">
        <v>1.7604399999999999E-2</v>
      </c>
      <c r="V197" s="240">
        <v>3.9067400000000002E-2</v>
      </c>
      <c r="W197" s="240">
        <v>0.45215</v>
      </c>
      <c r="X197" s="240">
        <v>7.5210399999999997E-2</v>
      </c>
      <c r="Y197" s="240">
        <v>2.0154999999999998</v>
      </c>
      <c r="Z197" s="240">
        <v>0.194909</v>
      </c>
      <c r="AA197" s="240">
        <v>1.3217599999999999E-2</v>
      </c>
      <c r="AB197" s="240">
        <v>0.164131</v>
      </c>
      <c r="AC197" s="240">
        <v>0.21290100000000001</v>
      </c>
      <c r="AD197" s="240">
        <v>1.2630000000000001E-2</v>
      </c>
      <c r="AE197" s="240">
        <v>0.20665600000000001</v>
      </c>
      <c r="AF197" s="240">
        <v>0.55114099999999999</v>
      </c>
      <c r="AG197" s="240">
        <v>4.2850199999999998E-2</v>
      </c>
      <c r="AH197" s="240">
        <v>7.1298700000000007E-2</v>
      </c>
      <c r="AI197" s="240">
        <v>0.78259000000000001</v>
      </c>
      <c r="AJ197" s="240">
        <v>2.0523300000000001E-2</v>
      </c>
      <c r="AK197" s="240">
        <v>0.11497400000000001</v>
      </c>
      <c r="AL197" s="240">
        <v>0.21101700000000001</v>
      </c>
      <c r="AM197" s="240">
        <v>0.89597000000000004</v>
      </c>
      <c r="AN197" s="240">
        <v>0.77495999999999998</v>
      </c>
      <c r="AO197" s="240">
        <v>1.90104E-2</v>
      </c>
    </row>
    <row r="198" spans="2:41" ht="20.100000000000001" customHeight="1" x14ac:dyDescent="0.25">
      <c r="B198" s="239">
        <v>44862</v>
      </c>
      <c r="C198" s="240">
        <v>5.5404800000000004E-3</v>
      </c>
      <c r="D198" s="240">
        <v>0.50326000000000004</v>
      </c>
      <c r="E198" s="240">
        <v>5.84246E-2</v>
      </c>
      <c r="F198" s="240">
        <v>0.14555100000000001</v>
      </c>
      <c r="G198" s="240">
        <v>0.55342999999999998</v>
      </c>
      <c r="H198" s="240">
        <v>0.57139700000000004</v>
      </c>
      <c r="I198" s="240">
        <v>8.2296500000000005E-4</v>
      </c>
      <c r="J198" s="240">
        <v>0.10734</v>
      </c>
      <c r="K198" s="240"/>
      <c r="L198" s="240"/>
      <c r="M198" s="240">
        <v>0.10402</v>
      </c>
      <c r="N198" s="240">
        <v>0.77414499999999997</v>
      </c>
      <c r="O198" s="240">
        <v>9.4401699999999995E-3</v>
      </c>
      <c r="P198" s="240">
        <v>0.21951399999999999</v>
      </c>
      <c r="Q198" s="240">
        <v>5.3066600000000004E-3</v>
      </c>
      <c r="R198" s="240">
        <v>5.4859099999999997E-4</v>
      </c>
      <c r="S198" s="240"/>
      <c r="T198" s="240">
        <v>0.164769</v>
      </c>
      <c r="U198" s="240">
        <v>1.7669199999999999E-2</v>
      </c>
      <c r="V198" s="240">
        <v>3.92307E-2</v>
      </c>
      <c r="W198" s="240">
        <v>0.45269300000000001</v>
      </c>
      <c r="X198" s="240">
        <v>7.5382699999999997E-2</v>
      </c>
      <c r="Y198" s="240"/>
      <c r="Z198" s="240">
        <v>0.19595899999999999</v>
      </c>
      <c r="AA198" s="240">
        <v>1.3346800000000001E-2</v>
      </c>
      <c r="AB198" s="240">
        <v>0.16386000000000001</v>
      </c>
      <c r="AC198" s="240"/>
      <c r="AD198" s="240">
        <v>1.26427E-2</v>
      </c>
      <c r="AE198" s="240"/>
      <c r="AF198" s="240">
        <v>0.55342999999999998</v>
      </c>
      <c r="AG198" s="240">
        <v>4.2903900000000002E-2</v>
      </c>
      <c r="AH198" s="240">
        <v>7.0698899999999995E-2</v>
      </c>
      <c r="AI198" s="240">
        <v>0.78166999999999998</v>
      </c>
      <c r="AJ198" s="240">
        <v>2.0607E-2</v>
      </c>
      <c r="AK198" s="240">
        <v>0.115477</v>
      </c>
      <c r="AL198" s="240"/>
      <c r="AM198" s="240">
        <v>0.89752900000000002</v>
      </c>
      <c r="AN198" s="240">
        <v>0.77795700000000001</v>
      </c>
      <c r="AO198" s="240">
        <v>1.9176100000000001E-2</v>
      </c>
    </row>
    <row r="199" spans="2:41" ht="20.100000000000001" customHeight="1" x14ac:dyDescent="0.25">
      <c r="B199" s="239">
        <v>44865</v>
      </c>
      <c r="C199" s="240">
        <v>5.55311E-3</v>
      </c>
      <c r="D199" s="240">
        <v>0.50027500000000003</v>
      </c>
      <c r="E199" s="240">
        <v>5.82096E-2</v>
      </c>
      <c r="F199" s="240">
        <v>0.14824699999999999</v>
      </c>
      <c r="G199" s="240">
        <v>0.55218599999999995</v>
      </c>
      <c r="H199" s="240">
        <v>0.57091700000000001</v>
      </c>
      <c r="I199" s="240"/>
      <c r="J199" s="240">
        <v>0.10685</v>
      </c>
      <c r="K199" s="240"/>
      <c r="L199" s="240">
        <v>3.1552200000000002E-2</v>
      </c>
      <c r="M199" s="240">
        <v>0.10377500000000001</v>
      </c>
      <c r="N199" s="240">
        <v>0.77254299999999998</v>
      </c>
      <c r="O199" s="240">
        <v>9.45761E-3</v>
      </c>
      <c r="P199" s="240">
        <v>0.220749</v>
      </c>
      <c r="Q199" s="240">
        <v>5.2566399999999999E-3</v>
      </c>
      <c r="R199" s="240">
        <v>5.4903500000000002E-4</v>
      </c>
      <c r="S199" s="240">
        <v>2.51898</v>
      </c>
      <c r="T199" s="240">
        <v>0.16486700000000001</v>
      </c>
      <c r="U199" s="240">
        <v>1.7678800000000001E-2</v>
      </c>
      <c r="V199" s="240">
        <v>3.93072E-2</v>
      </c>
      <c r="W199" s="240">
        <v>0.45262400000000003</v>
      </c>
      <c r="X199" s="240">
        <v>7.4983599999999997E-2</v>
      </c>
      <c r="Y199" s="240">
        <v>2.02664</v>
      </c>
      <c r="Z199" s="240">
        <v>0.19559399999999999</v>
      </c>
      <c r="AA199" s="240"/>
      <c r="AB199" s="240">
        <v>0.164606</v>
      </c>
      <c r="AC199" s="240">
        <v>0.21407799999999999</v>
      </c>
      <c r="AD199" s="240">
        <v>1.2645399999999999E-2</v>
      </c>
      <c r="AE199" s="240">
        <v>0.20779900000000001</v>
      </c>
      <c r="AF199" s="240">
        <v>0.55218599999999995</v>
      </c>
      <c r="AG199" s="240">
        <v>4.23988E-2</v>
      </c>
      <c r="AH199" s="240">
        <v>7.0892700000000003E-2</v>
      </c>
      <c r="AI199" s="240">
        <v>0.779362</v>
      </c>
      <c r="AJ199" s="240">
        <v>2.04967E-2</v>
      </c>
      <c r="AK199" s="240">
        <v>0.115785</v>
      </c>
      <c r="AL199" s="240">
        <v>0.21218400000000001</v>
      </c>
      <c r="AM199" s="240">
        <v>0.89905400000000002</v>
      </c>
      <c r="AN199" s="240">
        <v>0.77924499999999997</v>
      </c>
      <c r="AO199" s="240">
        <v>1.9189399999999999E-2</v>
      </c>
    </row>
    <row r="200" spans="2:41" ht="20.100000000000001" customHeight="1" x14ac:dyDescent="0.25">
      <c r="B200" s="239">
        <v>44866</v>
      </c>
      <c r="C200" s="240"/>
      <c r="D200" s="240">
        <v>0.49957000000000001</v>
      </c>
      <c r="E200" s="240">
        <v>5.8022600000000001E-2</v>
      </c>
      <c r="F200" s="240">
        <v>0.15104300000000001</v>
      </c>
      <c r="G200" s="240">
        <v>0.55017499999999997</v>
      </c>
      <c r="H200" s="240">
        <v>0.57131100000000001</v>
      </c>
      <c r="I200" s="240"/>
      <c r="J200" s="240">
        <v>0.10692500000000001</v>
      </c>
      <c r="K200" s="240"/>
      <c r="L200" s="240">
        <v>3.1597899999999998E-2</v>
      </c>
      <c r="M200" s="240">
        <v>0.103933</v>
      </c>
      <c r="N200" s="240">
        <v>0.77366100000000004</v>
      </c>
      <c r="O200" s="240">
        <v>9.4034400000000008E-3</v>
      </c>
      <c r="P200" s="240"/>
      <c r="Q200" s="240">
        <v>5.2294999999999998E-3</v>
      </c>
      <c r="R200" s="240">
        <v>5.4688700000000002E-4</v>
      </c>
      <c r="S200" s="240">
        <v>2.5118100000000001</v>
      </c>
      <c r="T200" s="240">
        <v>0.16440099999999999</v>
      </c>
      <c r="U200" s="240">
        <v>1.7635100000000001E-2</v>
      </c>
      <c r="V200" s="240">
        <v>3.9388800000000002E-2</v>
      </c>
      <c r="W200" s="240">
        <v>0.45301999999999998</v>
      </c>
      <c r="X200" s="240">
        <v>7.5971700000000003E-2</v>
      </c>
      <c r="Y200" s="240">
        <v>2.02284</v>
      </c>
      <c r="Z200" s="240"/>
      <c r="AA200" s="240"/>
      <c r="AB200" s="240"/>
      <c r="AC200" s="240">
        <v>0.21367700000000001</v>
      </c>
      <c r="AD200" s="240">
        <v>1.2661800000000001E-2</v>
      </c>
      <c r="AE200" s="240">
        <v>0.20740900000000001</v>
      </c>
      <c r="AF200" s="240">
        <v>0.55017499999999997</v>
      </c>
      <c r="AG200" s="240">
        <v>4.30047E-2</v>
      </c>
      <c r="AH200" s="240">
        <v>7.1186399999999997E-2</v>
      </c>
      <c r="AI200" s="240">
        <v>0.78283199999999997</v>
      </c>
      <c r="AJ200" s="240">
        <v>2.0520400000000001E-2</v>
      </c>
      <c r="AK200" s="240">
        <v>0.11533599999999999</v>
      </c>
      <c r="AL200" s="240">
        <v>0.211786</v>
      </c>
      <c r="AM200" s="240">
        <v>0.89900000000000002</v>
      </c>
      <c r="AN200" s="240">
        <v>0.777783</v>
      </c>
      <c r="AO200" s="240">
        <v>1.9189399999999999E-2</v>
      </c>
    </row>
    <row r="201" spans="2:41" ht="20.100000000000001" customHeight="1" x14ac:dyDescent="0.25">
      <c r="B201" s="239">
        <v>44867</v>
      </c>
      <c r="C201" s="240">
        <v>5.5529200000000003E-3</v>
      </c>
      <c r="D201" s="240">
        <v>0.49962899999999999</v>
      </c>
      <c r="E201" s="240">
        <v>5.8206899999999999E-2</v>
      </c>
      <c r="F201" s="240"/>
      <c r="G201" s="240">
        <v>0.55180899999999999</v>
      </c>
      <c r="H201" s="240">
        <v>0.57168699999999995</v>
      </c>
      <c r="I201" s="240">
        <v>8.3217700000000003E-4</v>
      </c>
      <c r="J201" s="240">
        <v>0.107062</v>
      </c>
      <c r="K201" s="240"/>
      <c r="L201" s="240">
        <v>3.1502299999999997E-2</v>
      </c>
      <c r="M201" s="240">
        <v>0.103726</v>
      </c>
      <c r="N201" s="240">
        <v>0.77203999999999995</v>
      </c>
      <c r="O201" s="240">
        <v>9.4147199999999997E-3</v>
      </c>
      <c r="P201" s="240">
        <v>0.22011600000000001</v>
      </c>
      <c r="Q201" s="240">
        <v>5.2813399999999998E-3</v>
      </c>
      <c r="R201" s="240">
        <v>5.4808299999999999E-4</v>
      </c>
      <c r="S201" s="240">
        <v>2.5164200000000001</v>
      </c>
      <c r="T201" s="240">
        <v>0.164355</v>
      </c>
      <c r="U201" s="240"/>
      <c r="V201" s="240"/>
      <c r="W201" s="240">
        <v>0.45533099999999999</v>
      </c>
      <c r="X201" s="240">
        <v>7.5403200000000004E-2</v>
      </c>
      <c r="Y201" s="240">
        <v>2.0265499999999999</v>
      </c>
      <c r="Z201" s="240">
        <v>0.19637299999999999</v>
      </c>
      <c r="AA201" s="240"/>
      <c r="AB201" s="240">
        <v>0.16409599999999999</v>
      </c>
      <c r="AC201" s="240">
        <v>0.21406800000000001</v>
      </c>
      <c r="AD201" s="240">
        <v>1.26459E-2</v>
      </c>
      <c r="AE201" s="240">
        <v>0.207789</v>
      </c>
      <c r="AF201" s="240">
        <v>0.55180899999999999</v>
      </c>
      <c r="AG201" s="240">
        <v>4.3083499999999997E-2</v>
      </c>
      <c r="AH201" s="240">
        <v>7.0913299999999999E-2</v>
      </c>
      <c r="AI201" s="240">
        <v>0.78222100000000006</v>
      </c>
      <c r="AJ201" s="240">
        <v>2.0690099999999999E-2</v>
      </c>
      <c r="AK201" s="240">
        <v>0.115622</v>
      </c>
      <c r="AL201" s="240">
        <v>0.212174</v>
      </c>
      <c r="AM201" s="240">
        <v>0.89632400000000001</v>
      </c>
      <c r="AN201" s="240">
        <v>0.77920900000000004</v>
      </c>
      <c r="AO201" s="240"/>
    </row>
    <row r="202" spans="2:41" ht="20.100000000000001" customHeight="1" x14ac:dyDescent="0.25">
      <c r="B202" s="239">
        <v>44868</v>
      </c>
      <c r="C202" s="240">
        <v>5.5965600000000004E-3</v>
      </c>
      <c r="D202" s="240">
        <v>0.50023200000000001</v>
      </c>
      <c r="E202" s="240">
        <v>5.8356499999999999E-2</v>
      </c>
      <c r="F202" s="240">
        <v>0.152975</v>
      </c>
      <c r="G202" s="240">
        <v>0.55455600000000005</v>
      </c>
      <c r="H202" s="240">
        <v>0.57125400000000004</v>
      </c>
      <c r="I202" s="240">
        <v>8.37519E-4</v>
      </c>
      <c r="J202" s="240">
        <v>0.10735599999999999</v>
      </c>
      <c r="K202" s="240"/>
      <c r="L202" s="240">
        <v>3.12144E-2</v>
      </c>
      <c r="M202" s="240">
        <v>0.10291400000000001</v>
      </c>
      <c r="N202" s="240">
        <v>0.76601699999999995</v>
      </c>
      <c r="O202" s="240">
        <v>9.4761600000000008E-3</v>
      </c>
      <c r="P202" s="240">
        <v>0.22006600000000001</v>
      </c>
      <c r="Q202" s="240"/>
      <c r="R202" s="240">
        <v>5.5389100000000004E-4</v>
      </c>
      <c r="S202" s="240">
        <v>2.5352399999999999</v>
      </c>
      <c r="T202" s="240">
        <v>0.16549</v>
      </c>
      <c r="U202" s="240">
        <v>1.7757100000000001E-2</v>
      </c>
      <c r="V202" s="240">
        <v>3.9935199999999997E-2</v>
      </c>
      <c r="W202" s="240">
        <v>0.45695599999999997</v>
      </c>
      <c r="X202" s="240">
        <v>7.3980799999999999E-2</v>
      </c>
      <c r="Y202" s="240">
        <v>2.0427</v>
      </c>
      <c r="Z202" s="240">
        <v>0.19808799999999999</v>
      </c>
      <c r="AA202" s="240">
        <v>1.3489599999999999E-2</v>
      </c>
      <c r="AB202" s="240">
        <v>0.16264300000000001</v>
      </c>
      <c r="AC202" s="240">
        <v>0.21577399999999999</v>
      </c>
      <c r="AD202" s="240"/>
      <c r="AE202" s="240">
        <v>0.20944499999999999</v>
      </c>
      <c r="AF202" s="240">
        <v>0.55455600000000005</v>
      </c>
      <c r="AG202" s="240">
        <v>4.2555799999999998E-2</v>
      </c>
      <c r="AH202" s="240">
        <v>7.0275199999999996E-2</v>
      </c>
      <c r="AI202" s="240">
        <v>0.77483999999999997</v>
      </c>
      <c r="AJ202" s="240">
        <v>2.0749099999999999E-2</v>
      </c>
      <c r="AK202" s="240">
        <v>0.116073</v>
      </c>
      <c r="AL202" s="240">
        <v>0.213864</v>
      </c>
      <c r="AM202" s="240">
        <v>0.88053099999999995</v>
      </c>
      <c r="AN202" s="240">
        <v>0.78541700000000003</v>
      </c>
      <c r="AO202" s="240">
        <v>1.9494600000000001E-2</v>
      </c>
    </row>
    <row r="203" spans="2:41" ht="20.100000000000001" customHeight="1" x14ac:dyDescent="0.25">
      <c r="B203" s="239">
        <v>44869</v>
      </c>
      <c r="C203" s="240">
        <v>5.57925E-3</v>
      </c>
      <c r="D203" s="240">
        <v>0.49657899999999999</v>
      </c>
      <c r="E203" s="240">
        <v>5.8043699999999997E-2</v>
      </c>
      <c r="F203" s="240">
        <v>0.15535199999999999</v>
      </c>
      <c r="G203" s="240">
        <v>0.55197600000000002</v>
      </c>
      <c r="H203" s="240">
        <v>0.57872299999999999</v>
      </c>
      <c r="I203" s="240">
        <v>8.24525E-4</v>
      </c>
      <c r="J203" s="240">
        <v>0.107638</v>
      </c>
      <c r="K203" s="240"/>
      <c r="L203" s="240">
        <v>3.1623100000000001E-2</v>
      </c>
      <c r="M203" s="240">
        <v>0.10377</v>
      </c>
      <c r="N203" s="240">
        <v>0.77224700000000002</v>
      </c>
      <c r="O203" s="240">
        <v>9.47864E-3</v>
      </c>
      <c r="P203" s="240">
        <v>0.21948899999999999</v>
      </c>
      <c r="Q203" s="240">
        <v>5.27663E-3</v>
      </c>
      <c r="R203" s="240">
        <v>5.5007400000000001E-4</v>
      </c>
      <c r="S203" s="240"/>
      <c r="T203" s="240">
        <v>0.16480800000000001</v>
      </c>
      <c r="U203" s="240">
        <v>1.7655799999999999E-2</v>
      </c>
      <c r="V203" s="240">
        <v>4.0074400000000003E-2</v>
      </c>
      <c r="W203" s="240">
        <v>0.45148100000000002</v>
      </c>
      <c r="X203" s="240">
        <v>7.5696200000000005E-2</v>
      </c>
      <c r="Y203" s="240"/>
      <c r="Z203" s="240">
        <v>0.19789000000000001</v>
      </c>
      <c r="AA203" s="240">
        <v>1.33353E-2</v>
      </c>
      <c r="AB203" s="240">
        <v>0.16305600000000001</v>
      </c>
      <c r="AC203" s="240"/>
      <c r="AD203" s="240"/>
      <c r="AE203" s="240"/>
      <c r="AF203" s="240">
        <v>0.55197600000000002</v>
      </c>
      <c r="AG203" s="240">
        <v>4.2787400000000003E-2</v>
      </c>
      <c r="AH203" s="240">
        <v>7.0203199999999993E-2</v>
      </c>
      <c r="AI203" s="240">
        <v>0.77755600000000002</v>
      </c>
      <c r="AJ203" s="240">
        <v>2.0759E-2</v>
      </c>
      <c r="AK203" s="240">
        <v>0.11593299999999999</v>
      </c>
      <c r="AL203" s="240"/>
      <c r="AM203" s="240">
        <v>0.87707000000000002</v>
      </c>
      <c r="AN203" s="240">
        <v>0.78225999999999996</v>
      </c>
      <c r="AO203" s="240">
        <v>1.9619299999999999E-2</v>
      </c>
    </row>
    <row r="204" spans="2:41" ht="20.100000000000001" customHeight="1" x14ac:dyDescent="0.25">
      <c r="B204" s="239">
        <v>44872</v>
      </c>
      <c r="C204" s="240">
        <v>5.5431100000000004E-3</v>
      </c>
      <c r="D204" s="240">
        <v>0.49939699999999998</v>
      </c>
      <c r="E204" s="240">
        <v>5.8250000000000003E-2</v>
      </c>
      <c r="F204" s="240">
        <v>0.152647</v>
      </c>
      <c r="G204" s="240">
        <v>0.55168799999999996</v>
      </c>
      <c r="H204" s="240">
        <v>0.57560699999999998</v>
      </c>
      <c r="I204" s="240">
        <v>8.3300300000000002E-4</v>
      </c>
      <c r="J204" s="240">
        <v>0.107138</v>
      </c>
      <c r="K204" s="240"/>
      <c r="L204" s="240">
        <v>3.1939299999999997E-2</v>
      </c>
      <c r="M204" s="240">
        <v>0.104328</v>
      </c>
      <c r="N204" s="240">
        <v>0.77612300000000001</v>
      </c>
      <c r="O204" s="240">
        <v>9.4472199999999992E-3</v>
      </c>
      <c r="P204" s="240">
        <v>0.21939700000000001</v>
      </c>
      <c r="Q204" s="240">
        <v>5.2827300000000002E-3</v>
      </c>
      <c r="R204" s="240">
        <v>5.4602600000000002E-4</v>
      </c>
      <c r="S204" s="240">
        <v>2.50902</v>
      </c>
      <c r="T204" s="240">
        <v>0.163716</v>
      </c>
      <c r="U204" s="240">
        <v>1.7403499999999999E-2</v>
      </c>
      <c r="V204" s="240">
        <v>3.9901300000000001E-2</v>
      </c>
      <c r="W204" s="240">
        <v>0.45753500000000003</v>
      </c>
      <c r="X204" s="240">
        <v>7.5678599999999999E-2</v>
      </c>
      <c r="Y204" s="240">
        <v>2.0199400000000001</v>
      </c>
      <c r="Z204" s="240">
        <v>0.19667399999999999</v>
      </c>
      <c r="AA204" s="240">
        <v>1.32487E-2</v>
      </c>
      <c r="AB204" s="240">
        <v>0.16550899999999999</v>
      </c>
      <c r="AC204" s="240">
        <v>0.21337</v>
      </c>
      <c r="AD204" s="240">
        <v>1.2683E-2</v>
      </c>
      <c r="AE204" s="240">
        <v>0.20711099999999999</v>
      </c>
      <c r="AF204" s="240">
        <v>0.55168799999999996</v>
      </c>
      <c r="AG204" s="240"/>
      <c r="AH204" s="240">
        <v>7.1362499999999995E-2</v>
      </c>
      <c r="AI204" s="240">
        <v>0.78463099999999997</v>
      </c>
      <c r="AJ204" s="240">
        <v>2.0762599999999999E-2</v>
      </c>
      <c r="AK204" s="240">
        <v>0.114707</v>
      </c>
      <c r="AL204" s="240">
        <v>0.211482</v>
      </c>
      <c r="AM204" s="240">
        <v>0.88897300000000001</v>
      </c>
      <c r="AN204" s="240">
        <v>0.776667</v>
      </c>
      <c r="AO204" s="240">
        <v>1.9465300000000001E-2</v>
      </c>
    </row>
    <row r="205" spans="2:41" ht="20.100000000000001" customHeight="1" x14ac:dyDescent="0.25">
      <c r="B205" s="239">
        <v>44873</v>
      </c>
      <c r="C205" s="240">
        <v>5.5402699999999999E-3</v>
      </c>
      <c r="D205" s="240">
        <v>0.50184399999999996</v>
      </c>
      <c r="E205" s="240">
        <v>5.8693299999999997E-2</v>
      </c>
      <c r="F205" s="240">
        <v>0.150057</v>
      </c>
      <c r="G205" s="240">
        <v>0.55371700000000001</v>
      </c>
      <c r="H205" s="240">
        <v>0.57761099999999999</v>
      </c>
      <c r="I205" s="240">
        <v>8.4426300000000004E-4</v>
      </c>
      <c r="J205" s="240">
        <v>0.106963</v>
      </c>
      <c r="K205" s="240"/>
      <c r="L205" s="240">
        <v>3.1903300000000002E-2</v>
      </c>
      <c r="M205" s="240">
        <v>0.104339</v>
      </c>
      <c r="N205" s="240">
        <v>0.77605599999999997</v>
      </c>
      <c r="O205" s="240"/>
      <c r="P205" s="240">
        <v>0.219809</v>
      </c>
      <c r="Q205" s="240">
        <v>5.2994299999999999E-3</v>
      </c>
      <c r="R205" s="240">
        <v>5.5198499999999995E-4</v>
      </c>
      <c r="S205" s="240">
        <v>2.5108899999999998</v>
      </c>
      <c r="T205" s="240">
        <v>0.16370399999999999</v>
      </c>
      <c r="U205" s="240">
        <v>1.7402999999999998E-2</v>
      </c>
      <c r="V205" s="240">
        <v>3.9859699999999998E-2</v>
      </c>
      <c r="W205" s="240">
        <v>0.46147300000000002</v>
      </c>
      <c r="X205" s="240">
        <v>7.5495599999999996E-2</v>
      </c>
      <c r="Y205" s="240">
        <v>2.0191599999999998</v>
      </c>
      <c r="Z205" s="240">
        <v>0.197851</v>
      </c>
      <c r="AA205" s="240">
        <v>1.3271E-2</v>
      </c>
      <c r="AB205" s="240">
        <v>0.16556100000000001</v>
      </c>
      <c r="AC205" s="240">
        <v>0.21328800000000001</v>
      </c>
      <c r="AD205" s="240">
        <v>1.2732E-2</v>
      </c>
      <c r="AE205" s="240">
        <v>0.20703099999999999</v>
      </c>
      <c r="AF205" s="240">
        <v>0.55371700000000001</v>
      </c>
      <c r="AG205" s="240">
        <v>4.3499999999999997E-2</v>
      </c>
      <c r="AH205" s="240">
        <v>7.1487400000000006E-2</v>
      </c>
      <c r="AI205" s="240">
        <v>0.783972</v>
      </c>
      <c r="AJ205" s="240">
        <v>2.0793499999999999E-2</v>
      </c>
      <c r="AK205" s="240">
        <v>0.114694</v>
      </c>
      <c r="AL205" s="240">
        <v>0.2114</v>
      </c>
      <c r="AM205" s="240">
        <v>0.89018200000000003</v>
      </c>
      <c r="AN205" s="240">
        <v>0.77636700000000003</v>
      </c>
      <c r="AO205" s="240">
        <v>1.94024E-2</v>
      </c>
    </row>
    <row r="206" spans="2:41" ht="20.100000000000001" customHeight="1" x14ac:dyDescent="0.25">
      <c r="B206" s="239">
        <v>44874</v>
      </c>
      <c r="C206" s="240">
        <v>5.5329300000000001E-3</v>
      </c>
      <c r="D206" s="240">
        <v>0.50378999999999996</v>
      </c>
      <c r="E206" s="240">
        <v>5.8672200000000001E-2</v>
      </c>
      <c r="F206" s="240">
        <v>0.15013899999999999</v>
      </c>
      <c r="G206" s="240">
        <v>0.554091</v>
      </c>
      <c r="H206" s="240">
        <v>0.57497200000000004</v>
      </c>
      <c r="I206" s="240">
        <v>8.5420400000000001E-4</v>
      </c>
      <c r="J206" s="240">
        <v>0.10693</v>
      </c>
      <c r="K206" s="240"/>
      <c r="L206" s="240">
        <v>3.1957399999999997E-2</v>
      </c>
      <c r="M206" s="240">
        <v>0.10460700000000001</v>
      </c>
      <c r="N206" s="240">
        <v>0.77808500000000003</v>
      </c>
      <c r="O206" s="240">
        <v>9.5122999999999996E-3</v>
      </c>
      <c r="P206" s="240">
        <v>0.21875900000000001</v>
      </c>
      <c r="Q206" s="240">
        <v>5.31884E-3</v>
      </c>
      <c r="R206" s="240">
        <v>5.5868400000000005E-4</v>
      </c>
      <c r="S206" s="240">
        <v>2.5087000000000002</v>
      </c>
      <c r="T206" s="240">
        <v>0.16427800000000001</v>
      </c>
      <c r="U206" s="240">
        <v>1.7425599999999999E-2</v>
      </c>
      <c r="V206" s="240">
        <v>3.9566799999999999E-2</v>
      </c>
      <c r="W206" s="240">
        <v>0.46120100000000003</v>
      </c>
      <c r="X206" s="240">
        <v>7.5381199999999995E-2</v>
      </c>
      <c r="Y206" s="240">
        <v>2.0157699999999998</v>
      </c>
      <c r="Z206" s="240">
        <v>0.19817499999999999</v>
      </c>
      <c r="AA206" s="240">
        <v>1.3296199999999999E-2</v>
      </c>
      <c r="AB206" s="240">
        <v>0.165551</v>
      </c>
      <c r="AC206" s="240">
        <v>0.21292900000000001</v>
      </c>
      <c r="AD206" s="240">
        <v>1.26932E-2</v>
      </c>
      <c r="AE206" s="240">
        <v>0.20668300000000001</v>
      </c>
      <c r="AF206" s="240">
        <v>0.554091</v>
      </c>
      <c r="AG206" s="240">
        <v>4.3519799999999997E-2</v>
      </c>
      <c r="AH206" s="240">
        <v>7.2165199999999999E-2</v>
      </c>
      <c r="AI206" s="240">
        <v>0.78878700000000002</v>
      </c>
      <c r="AJ206" s="240">
        <v>2.10312E-2</v>
      </c>
      <c r="AK206" s="240">
        <v>0.114759</v>
      </c>
      <c r="AL206" s="240">
        <v>0.21104500000000001</v>
      </c>
      <c r="AM206" s="240">
        <v>0.88826000000000005</v>
      </c>
      <c r="AN206" s="240">
        <v>0.77506200000000003</v>
      </c>
      <c r="AO206" s="240">
        <v>1.9324399999999999E-2</v>
      </c>
    </row>
    <row r="207" spans="2:41" ht="20.100000000000001" customHeight="1" x14ac:dyDescent="0.25">
      <c r="B207" s="239">
        <v>44875</v>
      </c>
      <c r="C207" s="240">
        <v>5.5402300000000002E-3</v>
      </c>
      <c r="D207" s="240">
        <v>0.499531</v>
      </c>
      <c r="E207" s="240">
        <v>5.8754599999999997E-2</v>
      </c>
      <c r="F207" s="240">
        <v>0.146671</v>
      </c>
      <c r="G207" s="240">
        <v>0.55503000000000002</v>
      </c>
      <c r="H207" s="240">
        <v>0.58170699999999997</v>
      </c>
      <c r="I207" s="240">
        <v>8.60449E-4</v>
      </c>
      <c r="J207" s="240">
        <v>0.107321</v>
      </c>
      <c r="K207" s="240"/>
      <c r="L207" s="240">
        <v>3.1795999999999998E-2</v>
      </c>
      <c r="M207" s="240">
        <v>0.104143</v>
      </c>
      <c r="N207" s="240">
        <v>0.77462699999999995</v>
      </c>
      <c r="O207" s="240">
        <v>9.5202700000000008E-3</v>
      </c>
      <c r="P207" s="240">
        <v>0.218413</v>
      </c>
      <c r="Q207" s="240">
        <v>5.3181599999999997E-3</v>
      </c>
      <c r="R207" s="240">
        <v>5.6873999999999998E-4</v>
      </c>
      <c r="S207" s="240">
        <v>2.5172500000000002</v>
      </c>
      <c r="T207" s="240">
        <v>0.16537199999999999</v>
      </c>
      <c r="U207" s="240">
        <v>1.7624600000000001E-2</v>
      </c>
      <c r="V207" s="240">
        <v>4.0126200000000001E-2</v>
      </c>
      <c r="W207" s="240">
        <v>0.45828600000000003</v>
      </c>
      <c r="X207" s="240">
        <v>7.4759999999999993E-2</v>
      </c>
      <c r="Y207" s="240">
        <v>2.0239500000000001</v>
      </c>
      <c r="Z207" s="240">
        <v>0.201295</v>
      </c>
      <c r="AA207" s="240">
        <v>1.3399599999999999E-2</v>
      </c>
      <c r="AB207" s="240">
        <v>0.16442799999999999</v>
      </c>
      <c r="AC207" s="240">
        <v>0.21379300000000001</v>
      </c>
      <c r="AD207" s="240">
        <v>1.2706800000000001E-2</v>
      </c>
      <c r="AE207" s="240">
        <v>0.20752200000000001</v>
      </c>
      <c r="AF207" s="240">
        <v>0.55503000000000002</v>
      </c>
      <c r="AG207" s="240">
        <v>4.3694700000000003E-2</v>
      </c>
      <c r="AH207" s="240">
        <v>7.1440400000000001E-2</v>
      </c>
      <c r="AI207" s="240">
        <v>0.78634599999999999</v>
      </c>
      <c r="AJ207" s="240">
        <v>2.1098800000000001E-2</v>
      </c>
      <c r="AK207" s="240">
        <v>0.115107</v>
      </c>
      <c r="AL207" s="240">
        <v>0.21190100000000001</v>
      </c>
      <c r="AM207" s="240">
        <v>0.88517199999999996</v>
      </c>
      <c r="AN207" s="240">
        <v>0.77820699999999998</v>
      </c>
      <c r="AO207" s="240">
        <v>1.9428000000000001E-2</v>
      </c>
    </row>
    <row r="208" spans="2:41" ht="20.100000000000001" customHeight="1" x14ac:dyDescent="0.25">
      <c r="B208" s="239">
        <v>44876</v>
      </c>
      <c r="C208" s="240">
        <v>5.4545799999999997E-3</v>
      </c>
      <c r="D208" s="240">
        <v>0.505768</v>
      </c>
      <c r="E208" s="240">
        <v>5.8666299999999998E-2</v>
      </c>
      <c r="F208" s="240">
        <v>0.144007</v>
      </c>
      <c r="G208" s="240">
        <v>0.551979</v>
      </c>
      <c r="H208" s="240"/>
      <c r="I208" s="240">
        <v>8.5489599999999995E-4</v>
      </c>
      <c r="J208" s="240">
        <v>0.107485</v>
      </c>
      <c r="K208" s="240"/>
      <c r="L208" s="240">
        <v>3.2429800000000002E-2</v>
      </c>
      <c r="M208" s="240">
        <v>0.10585799999999999</v>
      </c>
      <c r="N208" s="240">
        <v>0.787412</v>
      </c>
      <c r="O208" s="240">
        <v>9.4717900000000008E-3</v>
      </c>
      <c r="P208" s="240">
        <v>0.22135099999999999</v>
      </c>
      <c r="Q208" s="240">
        <v>5.3624700000000003E-3</v>
      </c>
      <c r="R208" s="240">
        <v>5.5753900000000002E-4</v>
      </c>
      <c r="S208" s="240"/>
      <c r="T208" s="240">
        <v>0.16455900000000001</v>
      </c>
      <c r="U208" s="240">
        <v>1.7392500000000002E-2</v>
      </c>
      <c r="V208" s="240">
        <v>3.91028E-2</v>
      </c>
      <c r="W208" s="240">
        <v>0.45871200000000001</v>
      </c>
      <c r="X208" s="240">
        <v>7.6719800000000005E-2</v>
      </c>
      <c r="Y208" s="240"/>
      <c r="Z208" s="240"/>
      <c r="AA208" s="240">
        <v>1.31421E-2</v>
      </c>
      <c r="AB208" s="240"/>
      <c r="AC208" s="240"/>
      <c r="AD208" s="240">
        <v>1.26853E-2</v>
      </c>
      <c r="AE208" s="240"/>
      <c r="AF208" s="240">
        <v>0.551979</v>
      </c>
      <c r="AG208" s="240">
        <v>4.4235900000000002E-2</v>
      </c>
      <c r="AH208" s="240">
        <v>7.2463100000000003E-2</v>
      </c>
      <c r="AI208" s="240">
        <v>0.79779</v>
      </c>
      <c r="AJ208" s="240">
        <v>2.1216599999999999E-2</v>
      </c>
      <c r="AK208" s="240">
        <v>0.113299</v>
      </c>
      <c r="AL208" s="240"/>
      <c r="AM208" s="240">
        <v>0.898366</v>
      </c>
      <c r="AN208" s="240">
        <v>0.76388400000000001</v>
      </c>
      <c r="AO208" s="240">
        <v>1.9107599999999999E-2</v>
      </c>
    </row>
    <row r="209" spans="2:41" ht="20.100000000000001" customHeight="1" x14ac:dyDescent="0.25">
      <c r="B209" s="239">
        <v>44879</v>
      </c>
      <c r="C209" s="240">
        <v>5.4867600000000002E-3</v>
      </c>
      <c r="D209" s="240">
        <v>0.51059200000000005</v>
      </c>
      <c r="E209" s="240">
        <v>5.8990800000000003E-2</v>
      </c>
      <c r="F209" s="240">
        <v>0.14415600000000001</v>
      </c>
      <c r="G209" s="240">
        <v>0.55702700000000005</v>
      </c>
      <c r="H209" s="240">
        <v>0.57505300000000004</v>
      </c>
      <c r="I209" s="240">
        <v>8.6103000000000004E-4</v>
      </c>
      <c r="J209" s="240">
        <v>0.10858</v>
      </c>
      <c r="K209" s="240"/>
      <c r="L209" s="240">
        <v>3.2455400000000002E-2</v>
      </c>
      <c r="M209" s="240">
        <v>0.106007</v>
      </c>
      <c r="N209" s="240">
        <v>0.78850600000000004</v>
      </c>
      <c r="O209" s="240">
        <v>9.4066199999999992E-3</v>
      </c>
      <c r="P209" s="240">
        <v>0.22226000000000001</v>
      </c>
      <c r="Q209" s="240">
        <v>5.4737099999999997E-3</v>
      </c>
      <c r="R209" s="240">
        <v>5.7276799999999998E-4</v>
      </c>
      <c r="S209" s="240">
        <v>2.4817499999999999</v>
      </c>
      <c r="T209" s="240">
        <v>0.16662199999999999</v>
      </c>
      <c r="U209" s="240">
        <v>1.7375100000000001E-2</v>
      </c>
      <c r="V209" s="240">
        <v>3.9385099999999999E-2</v>
      </c>
      <c r="W209" s="240">
        <v>0.46688299999999999</v>
      </c>
      <c r="X209" s="240">
        <v>7.6448199999999994E-2</v>
      </c>
      <c r="Y209" s="240">
        <v>1.98733</v>
      </c>
      <c r="Z209" s="240">
        <v>0.19816600000000001</v>
      </c>
      <c r="AA209" s="240">
        <v>1.3323700000000001E-2</v>
      </c>
      <c r="AB209" s="240">
        <v>0.168374</v>
      </c>
      <c r="AC209" s="240">
        <v>0.209926</v>
      </c>
      <c r="AD209" s="240">
        <v>1.26515E-2</v>
      </c>
      <c r="AE209" s="240">
        <v>0.203768</v>
      </c>
      <c r="AF209" s="240">
        <v>0.55702700000000005</v>
      </c>
      <c r="AG209" s="240">
        <v>4.4136799999999997E-2</v>
      </c>
      <c r="AH209" s="240">
        <v>7.3546200000000006E-2</v>
      </c>
      <c r="AI209" s="240">
        <v>0.80659700000000001</v>
      </c>
      <c r="AJ209" s="240">
        <v>2.13385E-2</v>
      </c>
      <c r="AK209" s="240">
        <v>0.113107</v>
      </c>
      <c r="AL209" s="240">
        <v>0.208068</v>
      </c>
      <c r="AM209" s="240">
        <v>0.89919000000000004</v>
      </c>
      <c r="AN209" s="240">
        <v>0.76412999999999998</v>
      </c>
      <c r="AO209" s="240">
        <v>1.9175600000000001E-2</v>
      </c>
    </row>
    <row r="210" spans="2:41" ht="20.100000000000001" customHeight="1" x14ac:dyDescent="0.25">
      <c r="B210" s="239">
        <v>44880</v>
      </c>
      <c r="C210" s="240">
        <v>5.4959400000000004E-3</v>
      </c>
      <c r="D210" s="240">
        <v>0.508826</v>
      </c>
      <c r="E210" s="240">
        <v>5.8739899999999998E-2</v>
      </c>
      <c r="F210" s="240"/>
      <c r="G210" s="240">
        <v>0.55349599999999999</v>
      </c>
      <c r="H210" s="240">
        <v>0.57177999999999995</v>
      </c>
      <c r="I210" s="240">
        <v>8.4553000000000004E-4</v>
      </c>
      <c r="J210" s="240">
        <v>0.108059</v>
      </c>
      <c r="K210" s="240"/>
      <c r="L210" s="240">
        <v>3.2503299999999999E-2</v>
      </c>
      <c r="M210" s="240">
        <v>0.106281</v>
      </c>
      <c r="N210" s="240">
        <v>0.79059500000000005</v>
      </c>
      <c r="O210" s="240">
        <v>9.3321099999999994E-3</v>
      </c>
      <c r="P210" s="240">
        <v>0.221221</v>
      </c>
      <c r="Q210" s="240">
        <v>5.4131300000000004E-3</v>
      </c>
      <c r="R210" s="240">
        <v>5.7554700000000004E-4</v>
      </c>
      <c r="S210" s="240">
        <v>2.4679899999999999</v>
      </c>
      <c r="T210" s="240">
        <v>0.16556199999999999</v>
      </c>
      <c r="U210" s="240">
        <v>1.7299800000000001E-2</v>
      </c>
      <c r="V210" s="240">
        <v>3.9206600000000001E-2</v>
      </c>
      <c r="W210" s="240">
        <v>0.46277600000000002</v>
      </c>
      <c r="X210" s="240">
        <v>7.63345E-2</v>
      </c>
      <c r="Y210" s="240">
        <v>1.9763200000000001</v>
      </c>
      <c r="Z210" s="240"/>
      <c r="AA210" s="240">
        <v>1.3258900000000001E-2</v>
      </c>
      <c r="AB210" s="240">
        <v>0.16833100000000001</v>
      </c>
      <c r="AC210" s="240">
        <v>0.208762</v>
      </c>
      <c r="AD210" s="240">
        <v>1.25995E-2</v>
      </c>
      <c r="AE210" s="240">
        <v>0.20263900000000001</v>
      </c>
      <c r="AF210" s="240">
        <v>0.55349599999999999</v>
      </c>
      <c r="AG210" s="240">
        <v>4.4090200000000003E-2</v>
      </c>
      <c r="AH210" s="240">
        <v>7.3293800000000006E-2</v>
      </c>
      <c r="AI210" s="240">
        <v>0.80801199999999995</v>
      </c>
      <c r="AJ210" s="240">
        <v>2.1289700000000002E-2</v>
      </c>
      <c r="AK210" s="240">
        <v>0.112439</v>
      </c>
      <c r="AL210" s="240">
        <v>0.20691499999999999</v>
      </c>
      <c r="AM210" s="240">
        <v>0.90214700000000003</v>
      </c>
      <c r="AN210" s="240">
        <v>0.75989499999999999</v>
      </c>
      <c r="AO210" s="240">
        <v>1.9135599999999999E-2</v>
      </c>
    </row>
    <row r="211" spans="2:41" ht="20.100000000000001" customHeight="1" x14ac:dyDescent="0.25">
      <c r="B211" s="239">
        <v>44881</v>
      </c>
      <c r="C211" s="240">
        <v>5.5002699999999998E-3</v>
      </c>
      <c r="D211" s="240">
        <v>0.51272300000000004</v>
      </c>
      <c r="E211" s="240">
        <v>5.8692500000000002E-2</v>
      </c>
      <c r="F211" s="240">
        <v>0.14291300000000001</v>
      </c>
      <c r="G211" s="240">
        <v>0.55344400000000005</v>
      </c>
      <c r="H211" s="240">
        <v>0.571156</v>
      </c>
      <c r="I211" s="240">
        <v>8.5505800000000001E-4</v>
      </c>
      <c r="J211" s="240">
        <v>0.107511</v>
      </c>
      <c r="K211" s="240"/>
      <c r="L211" s="240">
        <v>3.2498300000000001E-2</v>
      </c>
      <c r="M211" s="240">
        <v>0.106416</v>
      </c>
      <c r="N211" s="240">
        <v>0.79158899999999999</v>
      </c>
      <c r="O211" s="240">
        <v>9.3472999999999994E-3</v>
      </c>
      <c r="P211" s="240">
        <v>0.22223499999999999</v>
      </c>
      <c r="Q211" s="240">
        <v>5.4487600000000004E-3</v>
      </c>
      <c r="R211" s="240">
        <v>5.7491400000000005E-4</v>
      </c>
      <c r="S211" s="240">
        <v>2.4700000000000002</v>
      </c>
      <c r="T211" s="240">
        <v>0.167459</v>
      </c>
      <c r="U211" s="240">
        <v>1.73004E-2</v>
      </c>
      <c r="V211" s="240">
        <v>3.9364099999999999E-2</v>
      </c>
      <c r="W211" s="240">
        <v>0.466613</v>
      </c>
      <c r="X211" s="240">
        <v>7.6352600000000007E-2</v>
      </c>
      <c r="Y211" s="240">
        <v>1.9772799999999999</v>
      </c>
      <c r="Z211" s="240">
        <v>0.19814100000000001</v>
      </c>
      <c r="AA211" s="240">
        <v>1.3256799999999999E-2</v>
      </c>
      <c r="AB211" s="240">
        <v>0.16875999999999999</v>
      </c>
      <c r="AC211" s="240">
        <v>0.20886399999999999</v>
      </c>
      <c r="AD211" s="240">
        <v>1.25979E-2</v>
      </c>
      <c r="AE211" s="240">
        <v>0.202738</v>
      </c>
      <c r="AF211" s="240">
        <v>0.55344400000000005</v>
      </c>
      <c r="AG211" s="240">
        <v>4.3965799999999999E-2</v>
      </c>
      <c r="AH211" s="240">
        <v>7.2827299999999998E-2</v>
      </c>
      <c r="AI211" s="240">
        <v>0.80879400000000001</v>
      </c>
      <c r="AJ211" s="240">
        <v>2.1295999999999999E-2</v>
      </c>
      <c r="AK211" s="240">
        <v>0.112645</v>
      </c>
      <c r="AL211" s="240">
        <v>0.20701600000000001</v>
      </c>
      <c r="AM211" s="240">
        <v>0.90464100000000003</v>
      </c>
      <c r="AN211" s="240">
        <v>0.760266</v>
      </c>
      <c r="AO211" s="240">
        <v>1.9115099999999999E-2</v>
      </c>
    </row>
    <row r="212" spans="2:41" ht="20.100000000000001" customHeight="1" x14ac:dyDescent="0.25">
      <c r="B212" s="239">
        <v>44882</v>
      </c>
      <c r="C212" s="240">
        <v>5.5138799999999996E-3</v>
      </c>
      <c r="D212" s="240">
        <v>0.51179399999999997</v>
      </c>
      <c r="E212" s="240">
        <v>5.8900599999999997E-2</v>
      </c>
      <c r="F212" s="240">
        <v>0.13961100000000001</v>
      </c>
      <c r="G212" s="240">
        <v>0.55572900000000003</v>
      </c>
      <c r="H212" s="240">
        <v>0.57150599999999996</v>
      </c>
      <c r="I212" s="240">
        <v>8.5182300000000003E-4</v>
      </c>
      <c r="J212" s="240">
        <v>0.107109</v>
      </c>
      <c r="K212" s="240"/>
      <c r="L212" s="240"/>
      <c r="M212" s="240">
        <v>0.10584300000000001</v>
      </c>
      <c r="N212" s="240">
        <v>0.78729899999999997</v>
      </c>
      <c r="O212" s="240">
        <v>9.3461800000000008E-3</v>
      </c>
      <c r="P212" s="240">
        <v>0.22070000000000001</v>
      </c>
      <c r="Q212" s="240">
        <v>5.47161E-3</v>
      </c>
      <c r="R212" s="240">
        <v>5.7555900000000001E-4</v>
      </c>
      <c r="S212" s="240">
        <v>2.4799600000000002</v>
      </c>
      <c r="T212" s="240">
        <v>0.167684</v>
      </c>
      <c r="U212" s="240">
        <v>1.7396700000000001E-2</v>
      </c>
      <c r="V212" s="240">
        <v>3.9260499999999997E-2</v>
      </c>
      <c r="W212" s="240">
        <v>0.46845799999999999</v>
      </c>
      <c r="X212" s="240">
        <v>7.4994900000000003E-2</v>
      </c>
      <c r="Y212" s="240">
        <v>1.9842900000000001</v>
      </c>
      <c r="Z212" s="240">
        <v>0.198688</v>
      </c>
      <c r="AA212" s="240">
        <v>1.3283700000000001E-2</v>
      </c>
      <c r="AB212" s="240">
        <v>0.168101</v>
      </c>
      <c r="AC212" s="240">
        <v>0.20960500000000001</v>
      </c>
      <c r="AD212" s="240">
        <v>1.2633999999999999E-2</v>
      </c>
      <c r="AE212" s="240">
        <v>0.203456</v>
      </c>
      <c r="AF212" s="240">
        <v>0.55572900000000003</v>
      </c>
      <c r="AG212" s="240">
        <v>4.4237600000000002E-2</v>
      </c>
      <c r="AH212" s="240">
        <v>7.2769E-2</v>
      </c>
      <c r="AI212" s="240">
        <v>0.80442899999999995</v>
      </c>
      <c r="AJ212" s="240">
        <v>2.1282599999999999E-2</v>
      </c>
      <c r="AK212" s="240">
        <v>0.11304599999999999</v>
      </c>
      <c r="AL212" s="240">
        <v>0.20774999999999999</v>
      </c>
      <c r="AM212" s="240">
        <v>0.90494799999999997</v>
      </c>
      <c r="AN212" s="240">
        <v>0.762961</v>
      </c>
      <c r="AO212" s="240">
        <v>1.9018400000000001E-2</v>
      </c>
    </row>
    <row r="213" spans="2:41" ht="20.100000000000001" customHeight="1" x14ac:dyDescent="0.25">
      <c r="B213" s="239">
        <v>44883</v>
      </c>
      <c r="C213" s="240">
        <v>5.4960800000000004E-3</v>
      </c>
      <c r="D213" s="240">
        <v>0.510795</v>
      </c>
      <c r="E213" s="240">
        <v>5.8668199999999997E-2</v>
      </c>
      <c r="F213" s="240">
        <v>0.14249300000000001</v>
      </c>
      <c r="G213" s="240">
        <v>0.55517700000000003</v>
      </c>
      <c r="H213" s="240">
        <v>0.56923800000000002</v>
      </c>
      <c r="I213" s="240">
        <v>8.2740600000000004E-4</v>
      </c>
      <c r="J213" s="240">
        <v>0.10695</v>
      </c>
      <c r="K213" s="240"/>
      <c r="L213" s="240">
        <v>3.2432000000000002E-2</v>
      </c>
      <c r="M213" s="240">
        <v>0.10617799999999999</v>
      </c>
      <c r="N213" s="240">
        <v>0.78981100000000004</v>
      </c>
      <c r="O213" s="240">
        <v>9.3261699999999999E-3</v>
      </c>
      <c r="P213" s="240">
        <v>0.21913299999999999</v>
      </c>
      <c r="Q213" s="240">
        <v>5.43378E-3</v>
      </c>
      <c r="R213" s="240">
        <v>5.6928000000000002E-4</v>
      </c>
      <c r="S213" s="240"/>
      <c r="T213" s="240"/>
      <c r="U213" s="240">
        <v>1.7380199999999998E-2</v>
      </c>
      <c r="V213" s="240">
        <v>3.90871E-2</v>
      </c>
      <c r="W213" s="240">
        <v>0.46782200000000002</v>
      </c>
      <c r="X213" s="240">
        <v>7.5320300000000007E-2</v>
      </c>
      <c r="Y213" s="240"/>
      <c r="Z213" s="240">
        <v>0.19909199999999999</v>
      </c>
      <c r="AA213" s="240">
        <v>1.32622E-2</v>
      </c>
      <c r="AB213" s="240">
        <v>0.16805800000000001</v>
      </c>
      <c r="AC213" s="240"/>
      <c r="AD213" s="240">
        <v>1.26201E-2</v>
      </c>
      <c r="AE213" s="240"/>
      <c r="AF213" s="240">
        <v>0.55517700000000003</v>
      </c>
      <c r="AG213" s="240">
        <v>4.3816500000000001E-2</v>
      </c>
      <c r="AH213" s="240">
        <v>7.1771399999999999E-2</v>
      </c>
      <c r="AI213" s="240">
        <v>0.79979500000000003</v>
      </c>
      <c r="AJ213" s="240">
        <v>2.1260299999999999E-2</v>
      </c>
      <c r="AK213" s="240">
        <v>0.112632</v>
      </c>
      <c r="AL213" s="240"/>
      <c r="AM213" s="240">
        <v>0.907605</v>
      </c>
      <c r="AN213" s="240">
        <v>0.76192499999999996</v>
      </c>
      <c r="AO213" s="240">
        <v>1.9143400000000001E-2</v>
      </c>
    </row>
    <row r="214" spans="2:41" ht="20.100000000000001" customHeight="1" x14ac:dyDescent="0.25">
      <c r="B214" s="239">
        <v>44886</v>
      </c>
      <c r="C214" s="240">
        <v>5.5122599999999997E-3</v>
      </c>
      <c r="D214" s="240">
        <v>0.50956299999999999</v>
      </c>
      <c r="E214" s="240">
        <v>5.89697E-2</v>
      </c>
      <c r="F214" s="240">
        <v>0.14399899999999999</v>
      </c>
      <c r="G214" s="240">
        <v>0.55672699999999997</v>
      </c>
      <c r="H214" s="240">
        <v>0.57005399999999995</v>
      </c>
      <c r="I214" s="240">
        <v>8.2517599999999995E-4</v>
      </c>
      <c r="J214" s="240">
        <v>0.10703</v>
      </c>
      <c r="K214" s="240"/>
      <c r="L214" s="240">
        <v>3.2260700000000003E-2</v>
      </c>
      <c r="M214" s="240">
        <v>0.105638</v>
      </c>
      <c r="N214" s="240">
        <v>0.78569999999999995</v>
      </c>
      <c r="O214" s="240">
        <v>9.3775999999999998E-3</v>
      </c>
      <c r="P214" s="240">
        <v>0.22137299999999999</v>
      </c>
      <c r="Q214" s="240">
        <v>5.4660799999999999E-3</v>
      </c>
      <c r="R214" s="240">
        <v>5.7226599999999999E-4</v>
      </c>
      <c r="S214" s="240">
        <v>2.4897300000000002</v>
      </c>
      <c r="T214" s="240">
        <v>0.168184</v>
      </c>
      <c r="U214" s="240">
        <v>1.74576E-2</v>
      </c>
      <c r="V214" s="240"/>
      <c r="W214" s="240">
        <v>0.471221</v>
      </c>
      <c r="X214" s="240">
        <v>7.4901700000000002E-2</v>
      </c>
      <c r="Y214" s="240">
        <v>1.99437</v>
      </c>
      <c r="Z214" s="240">
        <v>0.20016600000000001</v>
      </c>
      <c r="AA214" s="240">
        <v>1.3371900000000001E-2</v>
      </c>
      <c r="AB214" s="240">
        <v>0.166736</v>
      </c>
      <c r="AC214" s="240">
        <v>0.210669</v>
      </c>
      <c r="AD214" s="240">
        <v>1.2625300000000001E-2</v>
      </c>
      <c r="AE214" s="240">
        <v>0.20449000000000001</v>
      </c>
      <c r="AF214" s="240">
        <v>0.55672699999999997</v>
      </c>
      <c r="AG214" s="240"/>
      <c r="AH214" s="240">
        <v>7.1698399999999995E-2</v>
      </c>
      <c r="AI214" s="240">
        <v>0.80049700000000001</v>
      </c>
      <c r="AJ214" s="240">
        <v>2.1263799999999999E-2</v>
      </c>
      <c r="AK214" s="240">
        <v>0.113395</v>
      </c>
      <c r="AL214" s="240">
        <v>0.20880499999999999</v>
      </c>
      <c r="AM214" s="240">
        <v>0.90540299999999996</v>
      </c>
      <c r="AN214" s="240">
        <v>0.76683599999999996</v>
      </c>
      <c r="AO214" s="240">
        <v>1.9396900000000002E-2</v>
      </c>
    </row>
    <row r="215" spans="2:41" ht="20.100000000000001" customHeight="1" x14ac:dyDescent="0.25">
      <c r="B215" s="239">
        <v>44887</v>
      </c>
      <c r="C215" s="240">
        <v>5.4994400000000004E-3</v>
      </c>
      <c r="D215" s="240">
        <v>0.50670700000000002</v>
      </c>
      <c r="E215" s="240">
        <v>5.8825099999999998E-2</v>
      </c>
      <c r="F215" s="240">
        <v>0.14343</v>
      </c>
      <c r="G215" s="240">
        <v>0.55415499999999995</v>
      </c>
      <c r="H215" s="240">
        <v>0.57103300000000001</v>
      </c>
      <c r="I215" s="240">
        <v>8.0771700000000001E-4</v>
      </c>
      <c r="J215" s="240">
        <v>0.10686900000000001</v>
      </c>
      <c r="K215" s="240"/>
      <c r="L215" s="240">
        <v>3.2272500000000003E-2</v>
      </c>
      <c r="M215" s="240">
        <v>0.105667</v>
      </c>
      <c r="N215" s="240">
        <v>0.78591599999999995</v>
      </c>
      <c r="O215" s="240">
        <v>9.35449E-3</v>
      </c>
      <c r="P215" s="240">
        <v>0.22013099999999999</v>
      </c>
      <c r="Q215" s="240">
        <v>5.3851200000000002E-3</v>
      </c>
      <c r="R215" s="240">
        <v>5.6567E-4</v>
      </c>
      <c r="S215" s="240">
        <v>2.4824099999999998</v>
      </c>
      <c r="T215" s="240">
        <v>0.16713</v>
      </c>
      <c r="U215" s="240">
        <v>1.74208E-2</v>
      </c>
      <c r="V215" s="240">
        <v>3.92956E-2</v>
      </c>
      <c r="W215" s="240">
        <v>0.46738800000000003</v>
      </c>
      <c r="X215" s="240">
        <v>7.5246499999999994E-2</v>
      </c>
      <c r="Y215" s="240"/>
      <c r="Z215" s="240">
        <v>0.199104</v>
      </c>
      <c r="AA215" s="240">
        <v>1.3346800000000001E-2</v>
      </c>
      <c r="AB215" s="240">
        <v>0.16686100000000001</v>
      </c>
      <c r="AC215" s="240">
        <v>0.21015300000000001</v>
      </c>
      <c r="AD215" s="240">
        <v>1.2611300000000001E-2</v>
      </c>
      <c r="AE215" s="240">
        <v>0.203988</v>
      </c>
      <c r="AF215" s="240">
        <v>0.55415499999999995</v>
      </c>
      <c r="AG215" s="240"/>
      <c r="AH215" s="240">
        <v>7.1599599999999999E-2</v>
      </c>
      <c r="AI215" s="240">
        <v>0.80112700000000003</v>
      </c>
      <c r="AJ215" s="240">
        <v>2.1144199999999998E-2</v>
      </c>
      <c r="AK215" s="240">
        <v>0.113039</v>
      </c>
      <c r="AL215" s="240">
        <v>0.20829300000000001</v>
      </c>
      <c r="AM215" s="240">
        <v>0.90849999999999997</v>
      </c>
      <c r="AN215" s="240">
        <v>0.76495599999999997</v>
      </c>
      <c r="AO215" s="240">
        <v>1.9473399999999998E-2</v>
      </c>
    </row>
    <row r="216" spans="2:41" ht="20.100000000000001" customHeight="1" x14ac:dyDescent="0.25">
      <c r="B216" s="239">
        <v>44888</v>
      </c>
      <c r="C216" s="240">
        <v>5.50958E-3</v>
      </c>
      <c r="D216" s="240">
        <v>0.50723600000000002</v>
      </c>
      <c r="E216" s="240">
        <v>5.8906300000000002E-2</v>
      </c>
      <c r="F216" s="240">
        <v>0.14168500000000001</v>
      </c>
      <c r="G216" s="240">
        <v>0.55364100000000005</v>
      </c>
      <c r="H216" s="240">
        <v>0.57050800000000002</v>
      </c>
      <c r="I216" s="240">
        <v>8.1688500000000005E-4</v>
      </c>
      <c r="J216" s="240">
        <v>0.10687000000000001</v>
      </c>
      <c r="K216" s="240"/>
      <c r="L216" s="240">
        <v>3.2386199999999997E-2</v>
      </c>
      <c r="M216" s="240">
        <v>0.106072</v>
      </c>
      <c r="N216" s="240">
        <v>0.78885499999999997</v>
      </c>
      <c r="O216" s="240">
        <v>9.3382599999999993E-3</v>
      </c>
      <c r="P216" s="240">
        <v>0.22126399999999999</v>
      </c>
      <c r="Q216" s="240"/>
      <c r="R216" s="240">
        <v>5.6356400000000001E-4</v>
      </c>
      <c r="S216" s="240">
        <v>2.4809999999999999</v>
      </c>
      <c r="T216" s="240">
        <v>0.16703599999999999</v>
      </c>
      <c r="U216" s="240">
        <v>1.7393499999999999E-2</v>
      </c>
      <c r="V216" s="240">
        <v>3.9447099999999999E-2</v>
      </c>
      <c r="W216" s="240">
        <v>0.47102100000000002</v>
      </c>
      <c r="X216" s="240">
        <v>7.6101000000000002E-2</v>
      </c>
      <c r="Y216" s="240">
        <v>1.98706</v>
      </c>
      <c r="Z216" s="240">
        <v>0.19855100000000001</v>
      </c>
      <c r="AA216" s="240">
        <v>1.33119E-2</v>
      </c>
      <c r="AB216" s="240">
        <v>0.167991</v>
      </c>
      <c r="AC216" s="240">
        <v>0.209897</v>
      </c>
      <c r="AD216" s="240">
        <v>1.2627599999999999E-2</v>
      </c>
      <c r="AE216" s="240">
        <v>0.20374</v>
      </c>
      <c r="AF216" s="240">
        <v>0.55364100000000005</v>
      </c>
      <c r="AG216" s="240"/>
      <c r="AH216" s="240">
        <v>7.1934499999999998E-2</v>
      </c>
      <c r="AI216" s="240">
        <v>0.80322099999999996</v>
      </c>
      <c r="AJ216" s="240">
        <v>2.1130199999999998E-2</v>
      </c>
      <c r="AK216" s="240">
        <v>0.113093</v>
      </c>
      <c r="AL216" s="240">
        <v>0.208039</v>
      </c>
      <c r="AM216" s="240">
        <v>0.91205400000000003</v>
      </c>
      <c r="AN216" s="240">
        <v>0.76402400000000004</v>
      </c>
      <c r="AO216" s="240">
        <v>1.9509800000000001E-2</v>
      </c>
    </row>
    <row r="217" spans="2:41" ht="20.100000000000001" customHeight="1" x14ac:dyDescent="0.25">
      <c r="B217" s="239">
        <v>44893</v>
      </c>
      <c r="C217" s="240">
        <v>5.4843899999999996E-3</v>
      </c>
      <c r="D217" s="240">
        <v>0.50815699999999997</v>
      </c>
      <c r="E217" s="240">
        <v>5.8764900000000002E-2</v>
      </c>
      <c r="F217" s="240">
        <v>0.14114599999999999</v>
      </c>
      <c r="G217" s="240">
        <v>0.55128999999999995</v>
      </c>
      <c r="H217" s="240">
        <v>0.56436200000000003</v>
      </c>
      <c r="I217" s="240">
        <v>8.2903199999999995E-4</v>
      </c>
      <c r="J217" s="240">
        <v>0.105451</v>
      </c>
      <c r="K217" s="240"/>
      <c r="L217" s="240">
        <v>3.2614600000000001E-2</v>
      </c>
      <c r="M217" s="240">
        <v>0.10682</v>
      </c>
      <c r="N217" s="240">
        <v>0.79438900000000001</v>
      </c>
      <c r="O217" s="240">
        <v>9.2867799999999997E-3</v>
      </c>
      <c r="P217" s="240">
        <v>0.22083700000000001</v>
      </c>
      <c r="Q217" s="240">
        <v>5.4597700000000001E-3</v>
      </c>
      <c r="R217" s="240">
        <v>5.7223099999999998E-4</v>
      </c>
      <c r="S217" s="240"/>
      <c r="T217" s="240"/>
      <c r="U217" s="240">
        <v>1.7255800000000002E-2</v>
      </c>
      <c r="V217" s="240">
        <v>3.9287799999999998E-2</v>
      </c>
      <c r="W217" s="240">
        <v>0.47262399999999999</v>
      </c>
      <c r="X217" s="240">
        <v>7.66487E-2</v>
      </c>
      <c r="Y217" s="240">
        <v>1.97461</v>
      </c>
      <c r="Z217" s="240">
        <v>0.19715299999999999</v>
      </c>
      <c r="AA217" s="240">
        <v>1.33779E-2</v>
      </c>
      <c r="AB217" s="240">
        <v>0.16936999999999999</v>
      </c>
      <c r="AC217" s="240">
        <v>0.20858099999999999</v>
      </c>
      <c r="AD217" s="240">
        <v>1.2497299999999999E-2</v>
      </c>
      <c r="AE217" s="240">
        <v>0.202463</v>
      </c>
      <c r="AF217" s="240">
        <v>0.55128999999999995</v>
      </c>
      <c r="AG217" s="240">
        <v>4.4362699999999998E-2</v>
      </c>
      <c r="AH217" s="240">
        <v>7.2883600000000007E-2</v>
      </c>
      <c r="AI217" s="240">
        <v>0.805342</v>
      </c>
      <c r="AJ217" s="240">
        <v>2.1172199999999999E-2</v>
      </c>
      <c r="AK217" s="240"/>
      <c r="AL217" s="240">
        <v>0.206735</v>
      </c>
      <c r="AM217" s="240">
        <v>0.91818200000000005</v>
      </c>
      <c r="AN217" s="240">
        <v>0.75923600000000002</v>
      </c>
      <c r="AO217" s="240">
        <v>1.92114E-2</v>
      </c>
    </row>
    <row r="218" spans="2:41" ht="20.100000000000001" customHeight="1" x14ac:dyDescent="0.25">
      <c r="B218" s="239">
        <v>44894</v>
      </c>
      <c r="C218" s="240">
        <v>5.4942300000000001E-3</v>
      </c>
      <c r="D218" s="240">
        <v>0.51025299999999996</v>
      </c>
      <c r="E218" s="240">
        <v>5.9045100000000003E-2</v>
      </c>
      <c r="F218" s="240">
        <v>0.143375</v>
      </c>
      <c r="G218" s="240">
        <v>0.55369699999999999</v>
      </c>
      <c r="H218" s="240">
        <v>0.56038399999999999</v>
      </c>
      <c r="I218" s="240">
        <v>8.3034000000000005E-4</v>
      </c>
      <c r="J218" s="240">
        <v>0.106197</v>
      </c>
      <c r="K218" s="240"/>
      <c r="L218" s="240">
        <v>3.2410000000000001E-2</v>
      </c>
      <c r="M218" s="240">
        <v>0.106061</v>
      </c>
      <c r="N218" s="240">
        <v>0.78873899999999997</v>
      </c>
      <c r="O218" s="240">
        <v>9.31184E-3</v>
      </c>
      <c r="P218" s="240">
        <v>0.22176899999999999</v>
      </c>
      <c r="Q218" s="240">
        <v>5.47994E-3</v>
      </c>
      <c r="R218" s="240">
        <v>5.6825199999999999E-4</v>
      </c>
      <c r="S218" s="240">
        <v>2.4752399999999999</v>
      </c>
      <c r="T218" s="240">
        <v>0.16886200000000001</v>
      </c>
      <c r="U218" s="240">
        <v>1.7389499999999999E-2</v>
      </c>
      <c r="V218" s="240">
        <v>3.9596699999999999E-2</v>
      </c>
      <c r="W218" s="240">
        <v>0.46931699999999998</v>
      </c>
      <c r="X218" s="240">
        <v>7.6344800000000004E-2</v>
      </c>
      <c r="Y218" s="240">
        <v>1.9789099999999999</v>
      </c>
      <c r="Z218" s="240">
        <v>0.19814799999999999</v>
      </c>
      <c r="AA218" s="240">
        <v>1.33969E-2</v>
      </c>
      <c r="AB218" s="240">
        <v>0.16847300000000001</v>
      </c>
      <c r="AC218" s="240">
        <v>0.209036</v>
      </c>
      <c r="AD218" s="240">
        <v>1.2458500000000001E-2</v>
      </c>
      <c r="AE218" s="240">
        <v>0.202904</v>
      </c>
      <c r="AF218" s="240">
        <v>0.55369699999999999</v>
      </c>
      <c r="AG218" s="240">
        <v>4.4757199999999997E-2</v>
      </c>
      <c r="AH218" s="240">
        <v>7.2436700000000007E-2</v>
      </c>
      <c r="AI218" s="240">
        <v>0.80114799999999997</v>
      </c>
      <c r="AJ218" s="240">
        <v>2.1352900000000001E-2</v>
      </c>
      <c r="AK218" s="240">
        <v>0.112791</v>
      </c>
      <c r="AL218" s="240">
        <v>0.20718600000000001</v>
      </c>
      <c r="AM218" s="240">
        <v>0.914856</v>
      </c>
      <c r="AN218" s="240">
        <v>0.76088999999999996</v>
      </c>
      <c r="AO218" s="240">
        <v>1.9322200000000001E-2</v>
      </c>
    </row>
    <row r="219" spans="2:41" ht="20.100000000000001" customHeight="1" x14ac:dyDescent="0.25">
      <c r="B219" s="239">
        <v>44895</v>
      </c>
      <c r="C219" s="240">
        <v>5.4882500000000001E-3</v>
      </c>
      <c r="D219" s="240">
        <v>0.50941499999999995</v>
      </c>
      <c r="E219" s="240">
        <v>5.9170599999999997E-2</v>
      </c>
      <c r="F219" s="240">
        <v>0.143676</v>
      </c>
      <c r="G219" s="240">
        <v>0.55425400000000002</v>
      </c>
      <c r="H219" s="240">
        <v>0.56303499999999995</v>
      </c>
      <c r="I219" s="240">
        <v>8.3973499999999998E-4</v>
      </c>
      <c r="J219" s="240">
        <v>0.106492</v>
      </c>
      <c r="K219" s="240"/>
      <c r="L219" s="240">
        <v>3.2454900000000002E-2</v>
      </c>
      <c r="M219" s="240">
        <v>0.106117</v>
      </c>
      <c r="N219" s="240">
        <v>0.78914499999999999</v>
      </c>
      <c r="O219" s="240">
        <v>9.3207800000000007E-3</v>
      </c>
      <c r="P219" s="240">
        <v>0.221025</v>
      </c>
      <c r="Q219" s="240">
        <v>5.4794500000000003E-3</v>
      </c>
      <c r="R219" s="240">
        <v>5.7119600000000005E-4</v>
      </c>
      <c r="S219" s="240">
        <v>2.4729199999999998</v>
      </c>
      <c r="T219" s="240">
        <v>0.16995499999999999</v>
      </c>
      <c r="U219" s="240">
        <v>1.7307800000000002E-2</v>
      </c>
      <c r="V219" s="240">
        <v>3.9210599999999998E-2</v>
      </c>
      <c r="W219" s="240">
        <v>0.47214800000000001</v>
      </c>
      <c r="X219" s="240">
        <v>7.68789E-2</v>
      </c>
      <c r="Y219" s="240">
        <v>1.9780199999999999</v>
      </c>
      <c r="Z219" s="240">
        <v>0.19759599999999999</v>
      </c>
      <c r="AA219" s="240"/>
      <c r="AB219" s="240">
        <v>0.168763</v>
      </c>
      <c r="AC219" s="240">
        <v>0.20894199999999999</v>
      </c>
      <c r="AD219" s="240">
        <v>1.24925E-2</v>
      </c>
      <c r="AE219" s="240">
        <v>0.20281299999999999</v>
      </c>
      <c r="AF219" s="240">
        <v>0.55425400000000002</v>
      </c>
      <c r="AG219" s="240">
        <v>4.48051E-2</v>
      </c>
      <c r="AH219" s="240">
        <v>7.2026999999999994E-2</v>
      </c>
      <c r="AI219" s="240">
        <v>0.80087200000000003</v>
      </c>
      <c r="AJ219" s="240">
        <v>2.1514800000000001E-2</v>
      </c>
      <c r="AK219" s="240">
        <v>0.113067</v>
      </c>
      <c r="AL219" s="240">
        <v>0.207093</v>
      </c>
      <c r="AM219" s="240">
        <v>0.91349400000000003</v>
      </c>
      <c r="AN219" s="240">
        <v>0.760548</v>
      </c>
      <c r="AO219" s="240">
        <v>1.93072E-2</v>
      </c>
    </row>
    <row r="220" spans="2:41" ht="20.100000000000001" customHeight="1" x14ac:dyDescent="0.25">
      <c r="B220" s="239">
        <v>44896</v>
      </c>
      <c r="C220" s="240">
        <v>5.4772600000000003E-3</v>
      </c>
      <c r="D220" s="240">
        <v>0.51549900000000004</v>
      </c>
      <c r="E220" s="240">
        <v>5.8901200000000001E-2</v>
      </c>
      <c r="F220" s="240">
        <v>0.145756</v>
      </c>
      <c r="G220" s="240"/>
      <c r="H220" s="240">
        <v>0.56360100000000002</v>
      </c>
      <c r="I220" s="240">
        <v>8.4607499999999995E-4</v>
      </c>
      <c r="J220" s="240">
        <v>0.106993</v>
      </c>
      <c r="K220" s="240"/>
      <c r="L220" s="240">
        <v>3.2487299999999997E-2</v>
      </c>
      <c r="M220" s="240">
        <v>0.106417</v>
      </c>
      <c r="N220" s="240">
        <v>0.79145699999999997</v>
      </c>
      <c r="O220" s="240">
        <v>9.3293100000000004E-3</v>
      </c>
      <c r="P220" s="240">
        <v>0.22175900000000001</v>
      </c>
      <c r="Q220" s="240">
        <v>5.5565900000000001E-3</v>
      </c>
      <c r="R220" s="240">
        <v>5.7350599999999999E-4</v>
      </c>
      <c r="S220" s="240">
        <v>2.4652699999999999</v>
      </c>
      <c r="T220" s="240">
        <v>0.17177200000000001</v>
      </c>
      <c r="U220" s="240">
        <v>1.72228E-2</v>
      </c>
      <c r="V220" s="240">
        <v>3.9548300000000002E-2</v>
      </c>
      <c r="W220" s="240">
        <v>0.47855300000000001</v>
      </c>
      <c r="X220" s="240">
        <v>7.7218899999999993E-2</v>
      </c>
      <c r="Y220" s="240"/>
      <c r="Z220" s="240">
        <v>0.197827</v>
      </c>
      <c r="AA220" s="240">
        <v>1.33765E-2</v>
      </c>
      <c r="AB220" s="240">
        <v>0.168575</v>
      </c>
      <c r="AC220" s="240">
        <v>0.20799000000000001</v>
      </c>
      <c r="AD220" s="240"/>
      <c r="AE220" s="240">
        <v>0.20188900000000001</v>
      </c>
      <c r="AF220" s="240"/>
      <c r="AG220" s="240">
        <v>4.3550699999999998E-2</v>
      </c>
      <c r="AH220" s="240">
        <v>7.2134900000000002E-2</v>
      </c>
      <c r="AI220" s="240">
        <v>0.80038600000000004</v>
      </c>
      <c r="AJ220" s="240">
        <v>2.1637799999999999E-2</v>
      </c>
      <c r="AK220" s="240">
        <v>0.112292</v>
      </c>
      <c r="AL220" s="240"/>
      <c r="AM220" s="240">
        <v>0.92110700000000001</v>
      </c>
      <c r="AN220" s="240">
        <v>0.75708500000000001</v>
      </c>
      <c r="AO220" s="240">
        <v>1.93767E-2</v>
      </c>
    </row>
    <row r="221" spans="2:41" ht="20.100000000000001" customHeight="1" x14ac:dyDescent="0.25">
      <c r="B221" s="239">
        <v>44897</v>
      </c>
      <c r="C221" s="240">
        <v>5.4522700000000004E-3</v>
      </c>
      <c r="D221" s="240">
        <v>0.51288900000000004</v>
      </c>
      <c r="E221" s="240">
        <v>5.8041599999999999E-2</v>
      </c>
      <c r="F221" s="240">
        <v>0.14485999999999999</v>
      </c>
      <c r="G221" s="240"/>
      <c r="H221" s="240">
        <v>0.55896100000000004</v>
      </c>
      <c r="I221" s="240">
        <v>8.4989199999999999E-4</v>
      </c>
      <c r="J221" s="240">
        <v>0.106894</v>
      </c>
      <c r="K221" s="240"/>
      <c r="L221" s="240">
        <v>3.2534199999999999E-2</v>
      </c>
      <c r="M221" s="240">
        <v>0.106666</v>
      </c>
      <c r="N221" s="240">
        <v>0.79330999999999996</v>
      </c>
      <c r="O221" s="240">
        <v>9.2736599999999995E-3</v>
      </c>
      <c r="P221" s="240">
        <v>0.22278999999999999</v>
      </c>
      <c r="Q221" s="240">
        <v>5.5557899999999997E-3</v>
      </c>
      <c r="R221" s="240">
        <v>5.7872800000000003E-4</v>
      </c>
      <c r="S221" s="240"/>
      <c r="T221" s="240">
        <v>0.17122899999999999</v>
      </c>
      <c r="U221" s="240">
        <v>1.7201399999999999E-2</v>
      </c>
      <c r="V221" s="240">
        <v>3.8920499999999997E-2</v>
      </c>
      <c r="W221" s="240">
        <v>0.47867399999999999</v>
      </c>
      <c r="X221" s="240">
        <v>7.7309500000000003E-2</v>
      </c>
      <c r="Y221" s="240"/>
      <c r="Z221" s="240">
        <v>0.19676099999999999</v>
      </c>
      <c r="AA221" s="240">
        <v>1.33671E-2</v>
      </c>
      <c r="AB221" s="240">
        <v>0.16920099999999999</v>
      </c>
      <c r="AC221" s="240"/>
      <c r="AD221" s="240"/>
      <c r="AE221" s="240"/>
      <c r="AF221" s="240"/>
      <c r="AG221" s="240">
        <v>4.30093E-2</v>
      </c>
      <c r="AH221" s="240">
        <v>7.2967099999999993E-2</v>
      </c>
      <c r="AI221" s="240">
        <v>0.80656700000000003</v>
      </c>
      <c r="AJ221" s="240">
        <v>2.16486E-2</v>
      </c>
      <c r="AK221" s="240">
        <v>0.111456</v>
      </c>
      <c r="AL221" s="240"/>
      <c r="AM221" s="240">
        <v>0.92429899999999998</v>
      </c>
      <c r="AN221" s="240">
        <v>0.75280899999999995</v>
      </c>
      <c r="AO221" s="240">
        <v>1.9204800000000001E-2</v>
      </c>
    </row>
    <row r="222" spans="2:41" ht="20.100000000000001" customHeight="1" x14ac:dyDescent="0.25">
      <c r="B222" s="239">
        <v>44900</v>
      </c>
      <c r="C222" s="240">
        <v>5.4456000000000001E-3</v>
      </c>
      <c r="D222" s="240">
        <v>0.51429999999999998</v>
      </c>
      <c r="E222" s="240">
        <v>5.8414099999999997E-2</v>
      </c>
      <c r="F222" s="240">
        <v>0.143315</v>
      </c>
      <c r="G222" s="240">
        <v>0.55903499999999995</v>
      </c>
      <c r="H222" s="240">
        <v>0.55556499999999998</v>
      </c>
      <c r="I222" s="240">
        <v>8.5249499999999999E-4</v>
      </c>
      <c r="J222" s="240">
        <v>0.107972</v>
      </c>
      <c r="K222" s="240"/>
      <c r="L222" s="240">
        <v>3.26894E-2</v>
      </c>
      <c r="M222" s="240">
        <v>0.10702200000000001</v>
      </c>
      <c r="N222" s="240">
        <v>0.79591999999999996</v>
      </c>
      <c r="O222" s="240">
        <v>9.2147500000000007E-3</v>
      </c>
      <c r="P222" s="240">
        <v>0.222029</v>
      </c>
      <c r="Q222" s="240">
        <v>5.5820499999999999E-3</v>
      </c>
      <c r="R222" s="240">
        <v>5.7812200000000003E-4</v>
      </c>
      <c r="S222" s="240">
        <v>2.4540199999999999</v>
      </c>
      <c r="T222" s="240">
        <v>0.172153</v>
      </c>
      <c r="U222" s="240">
        <v>1.7059000000000001E-2</v>
      </c>
      <c r="V222" s="240">
        <v>3.80524E-2</v>
      </c>
      <c r="W222" s="240">
        <v>0.481709</v>
      </c>
      <c r="X222" s="240">
        <v>7.7000100000000002E-2</v>
      </c>
      <c r="Y222" s="240">
        <v>1.9552400000000001</v>
      </c>
      <c r="Z222" s="240">
        <v>0.195575</v>
      </c>
      <c r="AA222" s="240">
        <v>1.3428900000000001E-2</v>
      </c>
      <c r="AB222" s="240">
        <v>0.169265</v>
      </c>
      <c r="AC222" s="240">
        <v>0.206536</v>
      </c>
      <c r="AD222" s="240">
        <v>1.2089600000000001E-2</v>
      </c>
      <c r="AE222" s="240">
        <v>0.20047699999999999</v>
      </c>
      <c r="AF222" s="240">
        <v>0.55903499999999995</v>
      </c>
      <c r="AG222" s="240">
        <v>4.3560099999999997E-2</v>
      </c>
      <c r="AH222" s="240">
        <v>7.2869100000000006E-2</v>
      </c>
      <c r="AI222" s="240">
        <v>0.80444099999999996</v>
      </c>
      <c r="AJ222" s="240"/>
      <c r="AK222" s="240">
        <v>0.11143599999999999</v>
      </c>
      <c r="AL222" s="240">
        <v>0.204708</v>
      </c>
      <c r="AM222" s="240">
        <v>0.92316100000000001</v>
      </c>
      <c r="AN222" s="240">
        <v>0.75178999999999996</v>
      </c>
      <c r="AO222" s="240">
        <v>1.9127100000000001E-2</v>
      </c>
    </row>
    <row r="223" spans="2:41" ht="20.100000000000001" customHeight="1" x14ac:dyDescent="0.25">
      <c r="B223" s="239">
        <v>44901</v>
      </c>
      <c r="C223" s="240">
        <v>5.4611299999999998E-3</v>
      </c>
      <c r="D223" s="240">
        <v>0.50758300000000001</v>
      </c>
      <c r="E223" s="240">
        <v>5.8140900000000002E-2</v>
      </c>
      <c r="F223" s="240">
        <v>0.14393900000000001</v>
      </c>
      <c r="G223" s="240">
        <v>0.55607799999999996</v>
      </c>
      <c r="H223" s="240">
        <v>0.55249199999999998</v>
      </c>
      <c r="I223" s="240">
        <v>8.5087599999999998E-4</v>
      </c>
      <c r="J223" s="240">
        <v>0.107819</v>
      </c>
      <c r="K223" s="240"/>
      <c r="L223" s="240">
        <v>3.2616699999999998E-2</v>
      </c>
      <c r="M223" s="240">
        <v>0.106616</v>
      </c>
      <c r="N223" s="240">
        <v>0.79300800000000005</v>
      </c>
      <c r="O223" s="240">
        <v>9.1650099999999995E-3</v>
      </c>
      <c r="P223" s="240">
        <v>0.221273</v>
      </c>
      <c r="Q223" s="240">
        <v>5.5245199999999998E-3</v>
      </c>
      <c r="R223" s="240">
        <v>5.8312499999999998E-4</v>
      </c>
      <c r="S223" s="240">
        <v>2.4575399999999998</v>
      </c>
      <c r="T223" s="240">
        <v>0.172149</v>
      </c>
      <c r="U223" s="240">
        <v>1.7234800000000002E-2</v>
      </c>
      <c r="V223" s="240">
        <v>3.80799E-2</v>
      </c>
      <c r="W223" s="240">
        <v>0.47768300000000002</v>
      </c>
      <c r="X223" s="240">
        <v>7.5952800000000001E-2</v>
      </c>
      <c r="Y223" s="240">
        <v>1.9612400000000001</v>
      </c>
      <c r="Z223" s="240">
        <v>0.19622600000000001</v>
      </c>
      <c r="AA223" s="240">
        <v>1.3509E-2</v>
      </c>
      <c r="AB223" s="240">
        <v>0.168374</v>
      </c>
      <c r="AC223" s="240">
        <v>0.20716999999999999</v>
      </c>
      <c r="AD223" s="240">
        <v>1.19869E-2</v>
      </c>
      <c r="AE223" s="240">
        <v>0.20109299999999999</v>
      </c>
      <c r="AF223" s="240">
        <v>0.55607799999999996</v>
      </c>
      <c r="AG223" s="240">
        <v>4.3473600000000001E-2</v>
      </c>
      <c r="AH223" s="240">
        <v>7.2528899999999993E-2</v>
      </c>
      <c r="AI223" s="240">
        <v>0.80201800000000001</v>
      </c>
      <c r="AJ223" s="240">
        <v>2.15137E-2</v>
      </c>
      <c r="AK223" s="240">
        <v>0.111716</v>
      </c>
      <c r="AL223" s="240">
        <v>0.20533599999999999</v>
      </c>
      <c r="AM223" s="240">
        <v>0.92112899999999998</v>
      </c>
      <c r="AN223" s="240">
        <v>0.75409700000000002</v>
      </c>
      <c r="AO223" s="240">
        <v>1.92347E-2</v>
      </c>
    </row>
    <row r="224" spans="2:41" ht="20.100000000000001" customHeight="1" x14ac:dyDescent="0.25">
      <c r="B224" s="239">
        <v>44902</v>
      </c>
      <c r="C224" s="240">
        <v>5.4645900000000001E-3</v>
      </c>
      <c r="D224" s="240">
        <v>0.50554600000000005</v>
      </c>
      <c r="E224" s="240">
        <v>5.83206E-2</v>
      </c>
      <c r="F224" s="240">
        <v>0.14471600000000001</v>
      </c>
      <c r="G224" s="240">
        <v>0.55613100000000004</v>
      </c>
      <c r="H224" s="240">
        <v>0.55384800000000001</v>
      </c>
      <c r="I224" s="240">
        <v>8.5386399999999997E-4</v>
      </c>
      <c r="J224" s="240">
        <v>0.108227</v>
      </c>
      <c r="K224" s="240"/>
      <c r="L224" s="240">
        <v>3.2696299999999998E-2</v>
      </c>
      <c r="M224" s="240">
        <v>0.106936</v>
      </c>
      <c r="N224" s="240">
        <v>0.79541099999999998</v>
      </c>
      <c r="O224" s="240">
        <v>9.1526100000000003E-3</v>
      </c>
      <c r="P224" s="240">
        <v>0.21928800000000001</v>
      </c>
      <c r="Q224" s="240">
        <v>5.5033699999999996E-3</v>
      </c>
      <c r="R224" s="240">
        <v>5.7711800000000005E-4</v>
      </c>
      <c r="S224" s="240">
        <v>2.4607399999999999</v>
      </c>
      <c r="T224" s="240">
        <v>0.17147799999999999</v>
      </c>
      <c r="U224" s="240">
        <v>1.7287299999999999E-2</v>
      </c>
      <c r="V224" s="240">
        <v>3.83521E-2</v>
      </c>
      <c r="W224" s="240">
        <v>0.47714099999999998</v>
      </c>
      <c r="X224" s="240">
        <v>7.5569700000000004E-2</v>
      </c>
      <c r="Y224" s="240">
        <v>1.96475</v>
      </c>
      <c r="Z224" s="240">
        <v>0.197245</v>
      </c>
      <c r="AA224" s="240">
        <v>1.3485799999999999E-2</v>
      </c>
      <c r="AB224" s="240">
        <v>0.16849900000000001</v>
      </c>
      <c r="AC224" s="240">
        <v>0.207541</v>
      </c>
      <c r="AD224" s="240">
        <v>1.20032E-2</v>
      </c>
      <c r="AE224" s="240">
        <v>0.20145299999999999</v>
      </c>
      <c r="AF224" s="240">
        <v>0.55613100000000004</v>
      </c>
      <c r="AG224" s="240">
        <v>4.3550499999999999E-2</v>
      </c>
      <c r="AH224" s="240">
        <v>7.2501200000000002E-2</v>
      </c>
      <c r="AI224" s="240">
        <v>0.80145100000000002</v>
      </c>
      <c r="AJ224" s="240">
        <v>2.1536199999999998E-2</v>
      </c>
      <c r="AK224" s="240">
        <v>0.111711</v>
      </c>
      <c r="AL224" s="240">
        <v>0.205704</v>
      </c>
      <c r="AM224" s="240">
        <v>0.91752900000000004</v>
      </c>
      <c r="AN224" s="240">
        <v>0.75544800000000001</v>
      </c>
      <c r="AO224" s="240">
        <v>1.93358E-2</v>
      </c>
    </row>
    <row r="225" spans="2:41" ht="20.100000000000001" customHeight="1" x14ac:dyDescent="0.25">
      <c r="B225" s="239">
        <v>44903</v>
      </c>
      <c r="C225" s="240">
        <v>5.4701699999999999E-3</v>
      </c>
      <c r="D225" s="240">
        <v>0.50674799999999998</v>
      </c>
      <c r="E225" s="240">
        <v>5.8703100000000001E-2</v>
      </c>
      <c r="F225" s="240">
        <v>0.144867</v>
      </c>
      <c r="G225" s="240">
        <v>0.55599299999999996</v>
      </c>
      <c r="H225" s="240">
        <v>0.55554300000000001</v>
      </c>
      <c r="I225" s="240"/>
      <c r="J225" s="240">
        <v>0.108249</v>
      </c>
      <c r="K225" s="240"/>
      <c r="L225" s="240">
        <v>3.2625800000000003E-2</v>
      </c>
      <c r="M225" s="240">
        <v>0.106706</v>
      </c>
      <c r="N225" s="240">
        <v>0.79369900000000004</v>
      </c>
      <c r="O225" s="240">
        <v>9.16988E-3</v>
      </c>
      <c r="P225" s="240">
        <v>0.219279</v>
      </c>
      <c r="Q225" s="240">
        <v>5.52492E-3</v>
      </c>
      <c r="R225" s="240">
        <v>5.7183600000000005E-4</v>
      </c>
      <c r="S225" s="240">
        <v>2.45858</v>
      </c>
      <c r="T225" s="240">
        <v>0.17125199999999999</v>
      </c>
      <c r="U225" s="240">
        <v>1.7256299999999999E-2</v>
      </c>
      <c r="V225" s="240">
        <v>3.8353600000000002E-2</v>
      </c>
      <c r="W225" s="240">
        <v>0.47841499999999998</v>
      </c>
      <c r="X225" s="240">
        <v>7.5676999999999994E-2</v>
      </c>
      <c r="Y225" s="240">
        <v>1.9623900000000001</v>
      </c>
      <c r="Z225" s="240"/>
      <c r="AA225" s="240"/>
      <c r="AB225" s="240">
        <v>0.168574</v>
      </c>
      <c r="AC225" s="240">
        <v>0.207291</v>
      </c>
      <c r="AD225" s="240">
        <v>1.20587E-2</v>
      </c>
      <c r="AE225" s="240">
        <v>0.20121</v>
      </c>
      <c r="AF225" s="240">
        <v>0.55599299999999996</v>
      </c>
      <c r="AG225" s="240">
        <v>4.3865700000000001E-2</v>
      </c>
      <c r="AH225" s="240">
        <v>7.2784100000000004E-2</v>
      </c>
      <c r="AI225" s="240">
        <v>0.80129300000000003</v>
      </c>
      <c r="AJ225" s="240">
        <v>2.1682699999999999E-2</v>
      </c>
      <c r="AK225" s="240">
        <v>0.111863</v>
      </c>
      <c r="AL225" s="240">
        <v>0.205456</v>
      </c>
      <c r="AM225" s="240">
        <v>0.91853700000000005</v>
      </c>
      <c r="AN225" s="240">
        <v>0.75453800000000004</v>
      </c>
      <c r="AO225" s="240">
        <v>1.9332800000000001E-2</v>
      </c>
    </row>
    <row r="226" spans="2:41" ht="20.100000000000001" customHeight="1" x14ac:dyDescent="0.25">
      <c r="B226" s="239">
        <v>44904</v>
      </c>
      <c r="C226" s="240">
        <v>5.4649800000000004E-3</v>
      </c>
      <c r="D226" s="240">
        <v>0.51107400000000003</v>
      </c>
      <c r="E226" s="240">
        <v>5.8617000000000002E-2</v>
      </c>
      <c r="F226" s="240">
        <v>0.14362800000000001</v>
      </c>
      <c r="G226" s="240">
        <v>0.55717499999999998</v>
      </c>
      <c r="H226" s="240">
        <v>0.55206500000000003</v>
      </c>
      <c r="I226" s="240">
        <v>8.5645600000000001E-4</v>
      </c>
      <c r="J226" s="240">
        <v>0.108278</v>
      </c>
      <c r="K226" s="240"/>
      <c r="L226" s="240">
        <v>3.2705900000000003E-2</v>
      </c>
      <c r="M226" s="240">
        <v>0.106822</v>
      </c>
      <c r="N226" s="240">
        <v>0.79452800000000001</v>
      </c>
      <c r="O226" s="240">
        <v>9.1530499999999994E-3</v>
      </c>
      <c r="P226" s="240">
        <v>0.22001899999999999</v>
      </c>
      <c r="Q226" s="240">
        <v>5.4972600000000003E-3</v>
      </c>
      <c r="R226" s="240">
        <v>5.6987699999999999E-4</v>
      </c>
      <c r="S226" s="240"/>
      <c r="T226" s="240">
        <v>0.17106099999999999</v>
      </c>
      <c r="U226" s="240">
        <v>1.71491E-2</v>
      </c>
      <c r="V226" s="240">
        <v>3.79665E-2</v>
      </c>
      <c r="W226" s="240">
        <v>0.47973399999999999</v>
      </c>
      <c r="X226" s="240">
        <v>7.5421500000000002E-2</v>
      </c>
      <c r="Y226" s="240"/>
      <c r="Z226" s="240"/>
      <c r="AA226" s="240">
        <v>1.35309E-2</v>
      </c>
      <c r="AB226" s="240">
        <v>0.16966100000000001</v>
      </c>
      <c r="AC226" s="240"/>
      <c r="AD226" s="240">
        <v>1.20623E-2</v>
      </c>
      <c r="AE226" s="240"/>
      <c r="AF226" s="240">
        <v>0.55717499999999998</v>
      </c>
      <c r="AG226" s="240">
        <v>4.3847400000000002E-2</v>
      </c>
      <c r="AH226" s="240">
        <v>7.29606E-2</v>
      </c>
      <c r="AI226" s="240">
        <v>0.80689</v>
      </c>
      <c r="AJ226" s="240">
        <v>2.1632499999999999E-2</v>
      </c>
      <c r="AK226" s="240">
        <v>0.111655</v>
      </c>
      <c r="AL226" s="240"/>
      <c r="AM226" s="240">
        <v>0.922898</v>
      </c>
      <c r="AN226" s="240">
        <v>0.75246500000000005</v>
      </c>
      <c r="AO226" s="240">
        <v>1.9356999999999999E-2</v>
      </c>
    </row>
    <row r="227" spans="2:41" ht="20.100000000000001" customHeight="1" x14ac:dyDescent="0.25">
      <c r="B227" s="239">
        <v>44907</v>
      </c>
      <c r="C227" s="240">
        <v>5.4631699999999998E-3</v>
      </c>
      <c r="D227" s="240">
        <v>0.51038700000000004</v>
      </c>
      <c r="E227" s="240">
        <v>5.8273999999999999E-2</v>
      </c>
      <c r="F227" s="240">
        <v>0.14189499999999999</v>
      </c>
      <c r="G227" s="240">
        <v>0.55555900000000003</v>
      </c>
      <c r="H227" s="240">
        <v>0.55124799999999996</v>
      </c>
      <c r="I227" s="240">
        <v>8.7392399999999999E-4</v>
      </c>
      <c r="J227" s="240">
        <v>0.10795</v>
      </c>
      <c r="K227" s="240"/>
      <c r="L227" s="240">
        <v>3.2711799999999999E-2</v>
      </c>
      <c r="M227" s="240">
        <v>0.10691299999999999</v>
      </c>
      <c r="N227" s="240">
        <v>0.795207</v>
      </c>
      <c r="O227" s="240">
        <v>9.1102500000000003E-3</v>
      </c>
      <c r="P227" s="240">
        <v>0.21963099999999999</v>
      </c>
      <c r="Q227" s="240">
        <v>5.5048199999999997E-3</v>
      </c>
      <c r="R227" s="240">
        <v>5.7622399999999996E-4</v>
      </c>
      <c r="S227" s="240">
        <v>2.4540199999999999</v>
      </c>
      <c r="T227" s="240">
        <v>0.17039599999999999</v>
      </c>
      <c r="U227" s="240">
        <v>1.71463E-2</v>
      </c>
      <c r="V227" s="240"/>
      <c r="W227" s="240">
        <v>0.48087299999999999</v>
      </c>
      <c r="X227" s="240">
        <v>7.5340599999999994E-2</v>
      </c>
      <c r="Y227" s="240">
        <v>1.95811</v>
      </c>
      <c r="Z227" s="240">
        <v>0.19668099999999999</v>
      </c>
      <c r="AA227" s="240">
        <v>1.36221E-2</v>
      </c>
      <c r="AB227" s="240">
        <v>0.16947899999999999</v>
      </c>
      <c r="AC227" s="240">
        <v>0.206839</v>
      </c>
      <c r="AD227" s="240">
        <v>1.1995E-2</v>
      </c>
      <c r="AE227" s="240">
        <v>0.20077200000000001</v>
      </c>
      <c r="AF227" s="240">
        <v>0.55555900000000003</v>
      </c>
      <c r="AG227" s="240">
        <v>4.3028200000000003E-2</v>
      </c>
      <c r="AH227" s="240">
        <v>7.2756000000000001E-2</v>
      </c>
      <c r="AI227" s="240">
        <v>0.80795600000000001</v>
      </c>
      <c r="AJ227" s="240"/>
      <c r="AK227" s="240">
        <v>0.11162900000000001</v>
      </c>
      <c r="AL227" s="240">
        <v>0.205009</v>
      </c>
      <c r="AM227" s="240">
        <v>0.92428999999999994</v>
      </c>
      <c r="AN227" s="240">
        <v>0.75289399999999995</v>
      </c>
      <c r="AO227" s="240">
        <v>1.93995E-2</v>
      </c>
    </row>
    <row r="228" spans="2:41" ht="20.100000000000001" customHeight="1" x14ac:dyDescent="0.25">
      <c r="B228" s="239">
        <v>44908</v>
      </c>
      <c r="C228" s="240">
        <v>5.4744399999999997E-3</v>
      </c>
      <c r="D228" s="240">
        <v>0.50923499999999999</v>
      </c>
      <c r="E228" s="240">
        <v>5.7972099999999999E-2</v>
      </c>
      <c r="F228" s="240">
        <v>0.143149</v>
      </c>
      <c r="G228" s="240">
        <v>0.55627499999999996</v>
      </c>
      <c r="H228" s="240">
        <v>0.55647999999999997</v>
      </c>
      <c r="I228" s="240">
        <v>8.76555E-4</v>
      </c>
      <c r="J228" s="240">
        <v>0.10803</v>
      </c>
      <c r="K228" s="240"/>
      <c r="L228" s="240">
        <v>3.2733999999999999E-2</v>
      </c>
      <c r="M228" s="240">
        <v>0.106861</v>
      </c>
      <c r="N228" s="240">
        <v>0.79495000000000005</v>
      </c>
      <c r="O228" s="240">
        <v>9.1139499999999991E-3</v>
      </c>
      <c r="P228" s="240">
        <v>0.21959300000000001</v>
      </c>
      <c r="Q228" s="240">
        <v>5.4707100000000002E-3</v>
      </c>
      <c r="R228" s="240">
        <v>5.75469E-4</v>
      </c>
      <c r="S228" s="240">
        <v>2.4571800000000001</v>
      </c>
      <c r="T228" s="240">
        <v>0.17</v>
      </c>
      <c r="U228" s="240">
        <v>1.7249299999999999E-2</v>
      </c>
      <c r="V228" s="240">
        <v>3.8372799999999999E-2</v>
      </c>
      <c r="W228" s="240">
        <v>0.48205799999999999</v>
      </c>
      <c r="X228" s="240">
        <v>7.5941499999999995E-2</v>
      </c>
      <c r="Y228" s="240">
        <v>1.9606300000000001</v>
      </c>
      <c r="Z228" s="240">
        <v>0.19703699999999999</v>
      </c>
      <c r="AA228" s="240">
        <v>1.35709E-2</v>
      </c>
      <c r="AB228" s="240">
        <v>0.16930500000000001</v>
      </c>
      <c r="AC228" s="240">
        <v>0.20710500000000001</v>
      </c>
      <c r="AD228" s="240">
        <v>1.1926000000000001E-2</v>
      </c>
      <c r="AE228" s="240">
        <v>0.20102999999999999</v>
      </c>
      <c r="AF228" s="240">
        <v>0.55627499999999996</v>
      </c>
      <c r="AG228" s="240">
        <v>4.27909E-2</v>
      </c>
      <c r="AH228" s="240">
        <v>7.3178599999999996E-2</v>
      </c>
      <c r="AI228" s="240">
        <v>0.804508</v>
      </c>
      <c r="AJ228" s="240">
        <v>2.16727E-2</v>
      </c>
      <c r="AK228" s="240">
        <v>0.111677</v>
      </c>
      <c r="AL228" s="240">
        <v>0.20527300000000001</v>
      </c>
      <c r="AM228" s="240">
        <v>0.92661199999999999</v>
      </c>
      <c r="AN228" s="240">
        <v>0.75386399999999998</v>
      </c>
      <c r="AO228" s="240">
        <v>1.94883E-2</v>
      </c>
    </row>
    <row r="229" spans="2:41" ht="20.100000000000001" customHeight="1" x14ac:dyDescent="0.25">
      <c r="B229" s="239">
        <v>44909</v>
      </c>
      <c r="C229" s="240">
        <v>5.4576700000000004E-3</v>
      </c>
      <c r="D229" s="240">
        <v>0.51255799999999996</v>
      </c>
      <c r="E229" s="240">
        <v>5.8325299999999997E-2</v>
      </c>
      <c r="F229" s="240">
        <v>0.14038999999999999</v>
      </c>
      <c r="G229" s="240">
        <v>0.55602099999999999</v>
      </c>
      <c r="H229" s="240">
        <v>0.55282299999999995</v>
      </c>
      <c r="I229" s="240">
        <v>8.7368500000000002E-4</v>
      </c>
      <c r="J229" s="240">
        <v>0.107876</v>
      </c>
      <c r="K229" s="240"/>
      <c r="L229" s="240">
        <v>3.2883700000000002E-2</v>
      </c>
      <c r="M229" s="240">
        <v>0.10731499999999999</v>
      </c>
      <c r="N229" s="240">
        <v>0.79833699999999996</v>
      </c>
      <c r="O229" s="240">
        <v>9.0851899999999999E-3</v>
      </c>
      <c r="P229" s="240">
        <v>0.21984799999999999</v>
      </c>
      <c r="Q229" s="240">
        <v>5.53149E-3</v>
      </c>
      <c r="R229" s="240">
        <v>5.7473400000000003E-4</v>
      </c>
      <c r="S229" s="240">
        <v>2.44754</v>
      </c>
      <c r="T229" s="240">
        <v>0.16980400000000001</v>
      </c>
      <c r="U229" s="240">
        <v>1.7022499999999999E-2</v>
      </c>
      <c r="V229" s="240">
        <v>3.8063699999999999E-2</v>
      </c>
      <c r="W229" s="240">
        <v>0.48317100000000002</v>
      </c>
      <c r="X229" s="240">
        <v>7.7044699999999994E-2</v>
      </c>
      <c r="Y229" s="240">
        <v>1.9497599999999999</v>
      </c>
      <c r="Z229" s="240">
        <v>0.195689</v>
      </c>
      <c r="AA229" s="240">
        <v>1.34316E-2</v>
      </c>
      <c r="AB229" s="240">
        <v>0.170487</v>
      </c>
      <c r="AC229" s="240">
        <v>0.205957</v>
      </c>
      <c r="AD229" s="240">
        <v>1.18323E-2</v>
      </c>
      <c r="AE229" s="240">
        <v>0.19991500000000001</v>
      </c>
      <c r="AF229" s="240">
        <v>0.55602099999999999</v>
      </c>
      <c r="AG229" s="240">
        <v>4.3640499999999999E-2</v>
      </c>
      <c r="AH229" s="240">
        <v>7.3444999999999996E-2</v>
      </c>
      <c r="AI229" s="240">
        <v>0.807805</v>
      </c>
      <c r="AJ229" s="240">
        <v>2.1658400000000001E-2</v>
      </c>
      <c r="AK229" s="240">
        <v>0.111066</v>
      </c>
      <c r="AL229" s="240">
        <v>0.20413400000000001</v>
      </c>
      <c r="AM229" s="240">
        <v>0.92735800000000002</v>
      </c>
      <c r="AN229" s="240">
        <v>0.74968299999999999</v>
      </c>
      <c r="AO229" s="240">
        <v>1.94083E-2</v>
      </c>
    </row>
    <row r="230" spans="2:41" ht="20.100000000000001" customHeight="1" x14ac:dyDescent="0.25">
      <c r="B230" s="239">
        <v>44910</v>
      </c>
      <c r="C230" s="240">
        <v>5.4757399999999998E-3</v>
      </c>
      <c r="D230" s="240">
        <v>0.51276900000000003</v>
      </c>
      <c r="E230" s="240">
        <v>5.85356E-2</v>
      </c>
      <c r="F230" s="240">
        <v>0.14130499999999999</v>
      </c>
      <c r="G230" s="240">
        <v>0.55714399999999997</v>
      </c>
      <c r="H230" s="240">
        <v>0.55089399999999999</v>
      </c>
      <c r="I230" s="240">
        <v>8.7085799999999996E-4</v>
      </c>
      <c r="J230" s="240">
        <v>0.10789799999999999</v>
      </c>
      <c r="K230" s="240"/>
      <c r="L230" s="240">
        <v>3.2880600000000003E-2</v>
      </c>
      <c r="M230" s="240">
        <v>0.10728699999999999</v>
      </c>
      <c r="N230" s="240">
        <v>0.79808299999999999</v>
      </c>
      <c r="O230" s="240">
        <v>9.1100899999999995E-3</v>
      </c>
      <c r="P230" s="240">
        <v>0.219393</v>
      </c>
      <c r="Q230" s="240">
        <v>5.5508600000000003E-3</v>
      </c>
      <c r="R230" s="240">
        <v>5.7979899999999998E-4</v>
      </c>
      <c r="S230" s="240">
        <v>2.4540199999999999</v>
      </c>
      <c r="T230" s="240">
        <v>0.170487</v>
      </c>
      <c r="U230" s="240">
        <v>1.70837E-2</v>
      </c>
      <c r="V230" s="240">
        <v>3.7957600000000001E-2</v>
      </c>
      <c r="W230" s="240">
        <v>0.48545500000000003</v>
      </c>
      <c r="X230" s="240">
        <v>7.6729500000000006E-2</v>
      </c>
      <c r="Y230" s="240">
        <v>1.95428</v>
      </c>
      <c r="Z230" s="240">
        <v>0.195631</v>
      </c>
      <c r="AA230" s="240">
        <v>1.3490200000000001E-2</v>
      </c>
      <c r="AB230" s="240">
        <v>0.17039000000000001</v>
      </c>
      <c r="AC230" s="240">
        <v>0.20643400000000001</v>
      </c>
      <c r="AD230" s="240">
        <v>1.1685900000000001E-2</v>
      </c>
      <c r="AE230" s="240">
        <v>0.200379</v>
      </c>
      <c r="AF230" s="240">
        <v>0.55714399999999997</v>
      </c>
      <c r="AG230" s="240">
        <v>4.3311500000000003E-2</v>
      </c>
      <c r="AH230" s="240">
        <v>7.3357900000000004E-2</v>
      </c>
      <c r="AI230" s="240">
        <v>0.80985099999999999</v>
      </c>
      <c r="AJ230" s="240">
        <v>2.1608700000000002E-2</v>
      </c>
      <c r="AK230" s="240">
        <v>0.11132300000000001</v>
      </c>
      <c r="AL230" s="240">
        <v>0.20460700000000001</v>
      </c>
      <c r="AM230" s="240">
        <v>0.92492300000000005</v>
      </c>
      <c r="AN230" s="240">
        <v>0.75141999999999998</v>
      </c>
      <c r="AO230" s="240">
        <v>1.9372500000000001E-2</v>
      </c>
    </row>
    <row r="231" spans="2:41" ht="20.100000000000001" customHeight="1" x14ac:dyDescent="0.25">
      <c r="B231" s="239">
        <v>44911</v>
      </c>
      <c r="C231" s="240">
        <v>5.47701E-3</v>
      </c>
      <c r="D231" s="240">
        <v>0.50423600000000002</v>
      </c>
      <c r="E231" s="240">
        <v>5.8123300000000003E-2</v>
      </c>
      <c r="F231" s="240">
        <v>0.142406</v>
      </c>
      <c r="G231" s="240">
        <v>0.55434799999999995</v>
      </c>
      <c r="H231" s="240">
        <v>0.54936700000000005</v>
      </c>
      <c r="I231" s="240">
        <v>8.5878500000000004E-4</v>
      </c>
      <c r="J231" s="240">
        <v>0.10779900000000001</v>
      </c>
      <c r="K231" s="240"/>
      <c r="L231" s="240">
        <v>3.2912499999999997E-2</v>
      </c>
      <c r="M231" s="240">
        <v>0.107351</v>
      </c>
      <c r="N231" s="240">
        <v>0.79846200000000001</v>
      </c>
      <c r="O231" s="240">
        <v>9.0791199999999996E-3</v>
      </c>
      <c r="P231" s="240">
        <v>0.21788399999999999</v>
      </c>
      <c r="Q231" s="240">
        <v>5.4633299999999997E-3</v>
      </c>
      <c r="R231" s="240">
        <v>5.7795399999999999E-4</v>
      </c>
      <c r="S231" s="240"/>
      <c r="T231" s="240">
        <v>0.169963</v>
      </c>
      <c r="U231" s="240">
        <v>1.7177100000000001E-2</v>
      </c>
      <c r="V231" s="240">
        <v>3.79887E-2</v>
      </c>
      <c r="W231" s="240">
        <v>0.47769400000000001</v>
      </c>
      <c r="X231" s="240">
        <v>7.6165200000000002E-2</v>
      </c>
      <c r="Y231" s="240"/>
      <c r="Z231" s="240">
        <v>0.19571</v>
      </c>
      <c r="AA231" s="240">
        <v>1.3489299999999999E-2</v>
      </c>
      <c r="AB231" s="240">
        <v>0.170013</v>
      </c>
      <c r="AC231" s="240"/>
      <c r="AD231" s="240">
        <v>1.16382E-2</v>
      </c>
      <c r="AE231" s="240"/>
      <c r="AF231" s="240">
        <v>0.55434799999999995</v>
      </c>
      <c r="AG231" s="240"/>
      <c r="AH231" s="240">
        <v>7.2665900000000005E-2</v>
      </c>
      <c r="AI231" s="240">
        <v>0.80890499999999999</v>
      </c>
      <c r="AJ231" s="240">
        <v>2.1477199999999998E-2</v>
      </c>
      <c r="AK231" s="240">
        <v>0.111099</v>
      </c>
      <c r="AL231" s="240"/>
      <c r="AM231" s="240">
        <v>0.91666300000000001</v>
      </c>
      <c r="AN231" s="240">
        <v>0.75191799999999998</v>
      </c>
      <c r="AO231" s="240">
        <v>1.9355399999999998E-2</v>
      </c>
    </row>
    <row r="232" spans="2:41" ht="20.100000000000001" customHeight="1" x14ac:dyDescent="0.25">
      <c r="B232" s="239">
        <v>44914</v>
      </c>
      <c r="C232" s="240">
        <v>5.4790500000000001E-3</v>
      </c>
      <c r="D232" s="240">
        <v>0.50497300000000001</v>
      </c>
      <c r="E232" s="240">
        <v>5.7846599999999998E-2</v>
      </c>
      <c r="F232" s="240">
        <v>0.14151900000000001</v>
      </c>
      <c r="G232" s="240">
        <v>0.55437499999999995</v>
      </c>
      <c r="H232" s="240">
        <v>0.55096400000000001</v>
      </c>
      <c r="I232" s="240">
        <v>8.4902899999999995E-4</v>
      </c>
      <c r="J232" s="240">
        <v>0.107734</v>
      </c>
      <c r="K232" s="240"/>
      <c r="L232" s="240">
        <v>3.2904599999999999E-2</v>
      </c>
      <c r="M232" s="240">
        <v>0.107178</v>
      </c>
      <c r="N232" s="240">
        <v>0.79721399999999998</v>
      </c>
      <c r="O232" s="240">
        <v>9.1024499999999998E-3</v>
      </c>
      <c r="P232" s="240">
        <v>0.218608</v>
      </c>
      <c r="Q232" s="240">
        <v>5.5246100000000001E-3</v>
      </c>
      <c r="R232" s="240">
        <v>5.7417799999999995E-4</v>
      </c>
      <c r="S232" s="240">
        <v>2.4546600000000001</v>
      </c>
      <c r="T232" s="240">
        <v>0.17016899999999999</v>
      </c>
      <c r="U232" s="240">
        <v>1.7109800000000001E-2</v>
      </c>
      <c r="V232" s="240">
        <v>3.8076699999999998E-2</v>
      </c>
      <c r="W232" s="240">
        <v>0.480375</v>
      </c>
      <c r="X232" s="240">
        <v>7.5907000000000002E-2</v>
      </c>
      <c r="Y232" s="240">
        <v>1.9563900000000001</v>
      </c>
      <c r="Z232" s="240">
        <v>0.19650799999999999</v>
      </c>
      <c r="AA232" s="240">
        <v>1.35029E-2</v>
      </c>
      <c r="AB232" s="240">
        <v>0.17036899999999999</v>
      </c>
      <c r="AC232" s="240">
        <v>0.20665700000000001</v>
      </c>
      <c r="AD232" s="240">
        <v>1.13378E-2</v>
      </c>
      <c r="AE232" s="240">
        <v>0.200595</v>
      </c>
      <c r="AF232" s="240">
        <v>0.55437499999999995</v>
      </c>
      <c r="AG232" s="240">
        <v>4.3096200000000001E-2</v>
      </c>
      <c r="AH232" s="240">
        <v>7.2647000000000003E-2</v>
      </c>
      <c r="AI232" s="240">
        <v>0.80715800000000004</v>
      </c>
      <c r="AJ232" s="240">
        <v>2.1603399999999998E-2</v>
      </c>
      <c r="AK232" s="240">
        <v>0.110957</v>
      </c>
      <c r="AL232" s="240">
        <v>0.20482800000000001</v>
      </c>
      <c r="AM232" s="240">
        <v>0.91678199999999999</v>
      </c>
      <c r="AN232" s="240">
        <v>0.75223099999999998</v>
      </c>
      <c r="AO232" s="240">
        <v>1.93744E-2</v>
      </c>
    </row>
    <row r="233" spans="2:41" ht="20.100000000000001" customHeight="1" x14ac:dyDescent="0.25">
      <c r="B233" s="239">
        <v>44915</v>
      </c>
      <c r="C233" s="240">
        <v>5.4580100000000001E-3</v>
      </c>
      <c r="D233" s="240">
        <v>0.49937399999999998</v>
      </c>
      <c r="E233" s="240">
        <v>5.8043999999999998E-2</v>
      </c>
      <c r="F233" s="240">
        <v>0.14305799999999999</v>
      </c>
      <c r="G233" s="240">
        <v>0.55287699999999995</v>
      </c>
      <c r="H233" s="240">
        <v>0.55056400000000005</v>
      </c>
      <c r="I233" s="240">
        <v>8.4425099999999996E-4</v>
      </c>
      <c r="J233" s="240">
        <v>0.1075</v>
      </c>
      <c r="K233" s="240"/>
      <c r="L233" s="240">
        <v>3.2868300000000003E-2</v>
      </c>
      <c r="M233" s="240">
        <v>0.106851</v>
      </c>
      <c r="N233" s="240">
        <v>0.79484299999999997</v>
      </c>
      <c r="O233" s="240">
        <v>9.0581099999999994E-3</v>
      </c>
      <c r="P233" s="240">
        <v>0.21617800000000001</v>
      </c>
      <c r="Q233" s="240">
        <v>5.6338600000000001E-3</v>
      </c>
      <c r="R233" s="240">
        <v>5.7597799999999999E-4</v>
      </c>
      <c r="S233" s="240">
        <v>2.4487299999999999</v>
      </c>
      <c r="T233" s="240">
        <v>0.16909199999999999</v>
      </c>
      <c r="U233" s="240">
        <v>1.7120300000000001E-2</v>
      </c>
      <c r="V233" s="240">
        <v>3.79742E-2</v>
      </c>
      <c r="W233" s="240">
        <v>0.47612599999999999</v>
      </c>
      <c r="X233" s="240">
        <v>7.5629100000000005E-2</v>
      </c>
      <c r="Y233" s="240">
        <v>1.95038</v>
      </c>
      <c r="Z233" s="240">
        <v>0.19600699999999999</v>
      </c>
      <c r="AA233" s="240">
        <v>1.3527000000000001E-2</v>
      </c>
      <c r="AB233" s="240">
        <v>0.170433</v>
      </c>
      <c r="AC233" s="240">
        <v>0.20602300000000001</v>
      </c>
      <c r="AD233" s="240">
        <v>1.08679E-2</v>
      </c>
      <c r="AE233" s="240">
        <v>0.19997899999999999</v>
      </c>
      <c r="AF233" s="240">
        <v>0.55287699999999995</v>
      </c>
      <c r="AG233" s="240">
        <v>4.3274899999999998E-2</v>
      </c>
      <c r="AH233" s="240">
        <v>7.2063600000000005E-2</v>
      </c>
      <c r="AI233" s="240">
        <v>0.80980799999999997</v>
      </c>
      <c r="AJ233" s="240">
        <v>2.1477900000000001E-2</v>
      </c>
      <c r="AK233" s="240">
        <v>0.11051999999999999</v>
      </c>
      <c r="AL233" s="240">
        <v>0.20419999999999999</v>
      </c>
      <c r="AM233" s="240">
        <v>0.91186900000000004</v>
      </c>
      <c r="AN233" s="240">
        <v>0.74992300000000001</v>
      </c>
      <c r="AO233" s="240">
        <v>1.9523100000000002E-2</v>
      </c>
    </row>
    <row r="234" spans="2:41" ht="20.100000000000001" customHeight="1" x14ac:dyDescent="0.25">
      <c r="B234" s="239">
        <v>44916</v>
      </c>
      <c r="C234" s="240">
        <v>5.4687099999999999E-3</v>
      </c>
      <c r="D234" s="240">
        <v>0.50029699999999999</v>
      </c>
      <c r="E234" s="240">
        <v>5.8257900000000001E-2</v>
      </c>
      <c r="F234" s="240">
        <v>0.14430499999999999</v>
      </c>
      <c r="G234" s="240">
        <v>0.55503899999999995</v>
      </c>
      <c r="H234" s="240">
        <v>0.55153200000000002</v>
      </c>
      <c r="I234" s="240">
        <v>8.4386699999999999E-4</v>
      </c>
      <c r="J234" s="240">
        <v>0.107751</v>
      </c>
      <c r="K234" s="240"/>
      <c r="L234" s="240">
        <v>3.2976600000000002E-2</v>
      </c>
      <c r="M234" s="240">
        <v>0.107354</v>
      </c>
      <c r="N234" s="240">
        <v>0.79849300000000001</v>
      </c>
      <c r="O234" s="240">
        <v>9.0698700000000007E-3</v>
      </c>
      <c r="P234" s="240">
        <v>0.215918</v>
      </c>
      <c r="Q234" s="240">
        <v>5.6991300000000002E-3</v>
      </c>
      <c r="R234" s="240">
        <v>5.7838699999999998E-4</v>
      </c>
      <c r="S234" s="240">
        <v>2.4522200000000001</v>
      </c>
      <c r="T234" s="240">
        <v>0.16910600000000001</v>
      </c>
      <c r="U234" s="240">
        <v>1.7077200000000001E-2</v>
      </c>
      <c r="V234" s="240">
        <v>3.8122099999999999E-2</v>
      </c>
      <c r="W234" s="240">
        <v>0.47578500000000001</v>
      </c>
      <c r="X234" s="240">
        <v>7.6550499999999994E-2</v>
      </c>
      <c r="Y234" s="240">
        <v>1.9525300000000001</v>
      </c>
      <c r="Z234" s="240"/>
      <c r="AA234" s="240">
        <v>1.35678E-2</v>
      </c>
      <c r="AB234" s="240">
        <v>0.17083000000000001</v>
      </c>
      <c r="AC234" s="240">
        <v>0.20624899999999999</v>
      </c>
      <c r="AD234" s="240">
        <v>1.0645E-2</v>
      </c>
      <c r="AE234" s="240">
        <v>0.20019899999999999</v>
      </c>
      <c r="AF234" s="240">
        <v>0.55503899999999995</v>
      </c>
      <c r="AG234" s="240">
        <v>4.3408500000000003E-2</v>
      </c>
      <c r="AH234" s="240">
        <v>7.2023000000000004E-2</v>
      </c>
      <c r="AI234" s="240">
        <v>0.81052199999999996</v>
      </c>
      <c r="AJ234" s="240">
        <v>2.1588699999999999E-2</v>
      </c>
      <c r="AK234" s="240"/>
      <c r="AL234" s="240">
        <v>0.20442399999999999</v>
      </c>
      <c r="AM234" s="240">
        <v>0.90870300000000004</v>
      </c>
      <c r="AN234" s="240">
        <v>0.75074600000000002</v>
      </c>
      <c r="AO234" s="240">
        <v>1.9580799999999999E-2</v>
      </c>
    </row>
    <row r="235" spans="2:41" ht="20.100000000000001" customHeight="1" x14ac:dyDescent="0.25">
      <c r="B235" s="239">
        <v>44917</v>
      </c>
      <c r="C235" s="240">
        <v>5.4736799999999999E-3</v>
      </c>
      <c r="D235" s="240">
        <v>0.50780000000000003</v>
      </c>
      <c r="E235" s="240">
        <v>5.85836E-2</v>
      </c>
      <c r="F235" s="240">
        <v>0.144813</v>
      </c>
      <c r="G235" s="240">
        <v>0.55738200000000004</v>
      </c>
      <c r="H235" s="240">
        <v>0.54999399999999998</v>
      </c>
      <c r="I235" s="240">
        <v>8.5399599999999999E-4</v>
      </c>
      <c r="J235" s="240">
        <v>0.10759000000000001</v>
      </c>
      <c r="K235" s="240"/>
      <c r="L235" s="240">
        <v>3.2982299999999999E-2</v>
      </c>
      <c r="M235" s="240">
        <v>0.107388</v>
      </c>
      <c r="N235" s="240">
        <v>0.79861499999999996</v>
      </c>
      <c r="O235" s="240">
        <v>9.0854100000000004E-3</v>
      </c>
      <c r="P235" s="240">
        <v>0.21601200000000001</v>
      </c>
      <c r="Q235" s="240">
        <v>5.6994400000000001E-3</v>
      </c>
      <c r="R235" s="240">
        <v>5.8376499999999998E-4</v>
      </c>
      <c r="S235" s="240">
        <v>2.4540799999999998</v>
      </c>
      <c r="T235" s="240">
        <v>0.16958000000000001</v>
      </c>
      <c r="U235" s="240">
        <v>1.7141900000000002E-2</v>
      </c>
      <c r="V235" s="240">
        <v>3.8370899999999999E-2</v>
      </c>
      <c r="W235" s="240">
        <v>0.472912</v>
      </c>
      <c r="X235" s="240">
        <v>7.6699500000000004E-2</v>
      </c>
      <c r="Y235" s="240">
        <v>1.9533700000000001</v>
      </c>
      <c r="Z235" s="240">
        <v>0.19728699999999999</v>
      </c>
      <c r="AA235" s="240">
        <v>1.3613500000000001E-2</v>
      </c>
      <c r="AB235" s="240">
        <v>0.171768</v>
      </c>
      <c r="AC235" s="240">
        <v>0.20633799999999999</v>
      </c>
      <c r="AD235" s="240">
        <v>1.04127E-2</v>
      </c>
      <c r="AE235" s="240">
        <v>0.20028599999999999</v>
      </c>
      <c r="AF235" s="240">
        <v>0.55738200000000004</v>
      </c>
      <c r="AG235" s="240">
        <v>4.3796099999999998E-2</v>
      </c>
      <c r="AH235" s="240">
        <v>7.2600300000000006E-2</v>
      </c>
      <c r="AI235" s="240">
        <v>0.81017399999999995</v>
      </c>
      <c r="AJ235" s="240">
        <v>2.16528E-2</v>
      </c>
      <c r="AK235" s="240">
        <v>0.111234</v>
      </c>
      <c r="AL235" s="240">
        <v>0.204512</v>
      </c>
      <c r="AM235" s="240">
        <v>0.90459100000000003</v>
      </c>
      <c r="AN235" s="240">
        <v>0.75107199999999996</v>
      </c>
      <c r="AO235" s="240">
        <v>1.9463399999999999E-2</v>
      </c>
    </row>
    <row r="236" spans="2:41" ht="20.100000000000001" customHeight="1" x14ac:dyDescent="0.25">
      <c r="B236" s="239">
        <v>44918</v>
      </c>
      <c r="C236" s="240">
        <v>5.4706700000000004E-3</v>
      </c>
      <c r="D236" s="240">
        <v>0.50193699999999997</v>
      </c>
      <c r="E236" s="240">
        <v>5.8459200000000003E-2</v>
      </c>
      <c r="F236" s="240">
        <v>0.14607700000000001</v>
      </c>
      <c r="G236" s="240">
        <v>0.55568899999999999</v>
      </c>
      <c r="H236" s="240">
        <v>0.55237999999999998</v>
      </c>
      <c r="I236" s="240">
        <v>8.6666E-4</v>
      </c>
      <c r="J236" s="240">
        <v>0.107558</v>
      </c>
      <c r="K236" s="240"/>
      <c r="L236" s="240">
        <v>3.2920199999999997E-2</v>
      </c>
      <c r="M236" s="240"/>
      <c r="N236" s="240">
        <v>0.79813999999999996</v>
      </c>
      <c r="O236" s="240">
        <v>9.0674099999999997E-3</v>
      </c>
      <c r="P236" s="240">
        <v>0.215117</v>
      </c>
      <c r="Q236" s="240">
        <v>5.66455E-3</v>
      </c>
      <c r="R236" s="240">
        <v>5.8882800000000001E-4</v>
      </c>
      <c r="S236" s="240"/>
      <c r="T236" s="240">
        <v>0.16967399999999999</v>
      </c>
      <c r="U236" s="240">
        <v>1.7038399999999999E-2</v>
      </c>
      <c r="V236" s="240"/>
      <c r="W236" s="240">
        <v>0.46865000000000001</v>
      </c>
      <c r="X236" s="240">
        <v>7.6414899999999994E-2</v>
      </c>
      <c r="Y236" s="240">
        <v>1.9542299999999999</v>
      </c>
      <c r="Z236" s="240">
        <v>0.19727</v>
      </c>
      <c r="AA236" s="240">
        <v>1.36297E-2</v>
      </c>
      <c r="AB236" s="240">
        <v>0.17194599999999999</v>
      </c>
      <c r="AC236" s="240"/>
      <c r="AD236" s="240">
        <v>1.0941299999999999E-2</v>
      </c>
      <c r="AE236" s="240"/>
      <c r="AF236" s="240">
        <v>0.55568899999999999</v>
      </c>
      <c r="AG236" s="240">
        <v>4.3905699999999999E-2</v>
      </c>
      <c r="AH236" s="240">
        <v>7.1732299999999999E-2</v>
      </c>
      <c r="AI236" s="240">
        <v>0.80769999999999997</v>
      </c>
      <c r="AJ236" s="240">
        <v>2.15914E-2</v>
      </c>
      <c r="AK236" s="240">
        <v>0.111605</v>
      </c>
      <c r="AL236" s="240"/>
      <c r="AM236" s="240">
        <v>0.90679299999999996</v>
      </c>
      <c r="AN236" s="240">
        <v>0.75140300000000004</v>
      </c>
      <c r="AO236" s="240">
        <v>1.9217499999999998E-2</v>
      </c>
    </row>
    <row r="237" spans="2:41" ht="20.100000000000001" customHeight="1" x14ac:dyDescent="0.25">
      <c r="B237" s="239">
        <v>44929</v>
      </c>
      <c r="C237" s="240">
        <v>5.4729899999999996E-3</v>
      </c>
      <c r="D237" s="240"/>
      <c r="E237" s="240"/>
      <c r="F237" s="240">
        <v>0.139902</v>
      </c>
      <c r="G237" s="240">
        <v>0.562338</v>
      </c>
      <c r="H237" s="240">
        <v>0.55060299999999995</v>
      </c>
      <c r="I237" s="240">
        <v>8.7866500000000004E-4</v>
      </c>
      <c r="J237" s="240">
        <v>0.109101</v>
      </c>
      <c r="K237" s="240"/>
      <c r="L237" s="240">
        <v>3.28706E-2</v>
      </c>
      <c r="M237" s="240">
        <v>0.106629</v>
      </c>
      <c r="N237" s="240">
        <v>0.79299900000000001</v>
      </c>
      <c r="O237" s="240">
        <v>9.0843E-3</v>
      </c>
      <c r="P237" s="240">
        <v>0.21291399999999999</v>
      </c>
      <c r="Q237" s="240"/>
      <c r="R237" s="240">
        <v>5.9265000000000001E-4</v>
      </c>
      <c r="S237" s="240">
        <v>2.4587699999999999</v>
      </c>
      <c r="T237" s="240">
        <v>0.17130200000000001</v>
      </c>
      <c r="U237" s="240"/>
      <c r="V237" s="240">
        <v>3.8719700000000003E-2</v>
      </c>
      <c r="W237" s="240"/>
      <c r="X237" s="240">
        <v>7.5322700000000006E-2</v>
      </c>
      <c r="Y237" s="240">
        <v>1.9558199999999999</v>
      </c>
      <c r="Z237" s="240">
        <v>0.19727500000000001</v>
      </c>
      <c r="AA237" s="240">
        <v>1.3473300000000001E-2</v>
      </c>
      <c r="AB237" s="240">
        <v>0.16947599999999999</v>
      </c>
      <c r="AC237" s="240">
        <v>0.206597</v>
      </c>
      <c r="AD237" s="240"/>
      <c r="AE237" s="240">
        <v>0.20053699999999999</v>
      </c>
      <c r="AF237" s="240">
        <v>0.562338</v>
      </c>
      <c r="AG237" s="240">
        <v>4.4052899999999999E-2</v>
      </c>
      <c r="AH237" s="240">
        <v>7.1354699999999993E-2</v>
      </c>
      <c r="AI237" s="240">
        <v>0.80031300000000005</v>
      </c>
      <c r="AJ237" s="240">
        <v>2.1873E-2</v>
      </c>
      <c r="AK237" s="240">
        <v>0.11149000000000001</v>
      </c>
      <c r="AL237" s="240">
        <v>0.20476900000000001</v>
      </c>
      <c r="AM237" s="240">
        <v>0.89737800000000001</v>
      </c>
      <c r="AN237" s="240">
        <v>0.75201399999999996</v>
      </c>
      <c r="AO237" s="240">
        <v>1.8927200000000002E-2</v>
      </c>
    </row>
    <row r="238" spans="2:41" ht="20.100000000000001" customHeight="1" x14ac:dyDescent="0.25">
      <c r="B238" s="239">
        <v>44930</v>
      </c>
      <c r="C238" s="240">
        <v>5.46255E-3</v>
      </c>
      <c r="D238" s="240">
        <v>0.51014000000000004</v>
      </c>
      <c r="E238" s="240">
        <v>5.8588599999999998E-2</v>
      </c>
      <c r="F238" s="240">
        <v>0.13758899999999999</v>
      </c>
      <c r="G238" s="240">
        <v>0.55840699999999999</v>
      </c>
      <c r="H238" s="240">
        <v>0.55464500000000005</v>
      </c>
      <c r="I238" s="240">
        <v>8.7921600000000005E-4</v>
      </c>
      <c r="J238" s="240">
        <v>0.108721</v>
      </c>
      <c r="K238" s="240"/>
      <c r="L238" s="240">
        <v>3.30458E-2</v>
      </c>
      <c r="M238" s="240">
        <v>0.10677</v>
      </c>
      <c r="N238" s="240">
        <v>0.79409300000000005</v>
      </c>
      <c r="O238" s="240">
        <v>9.0370099999999998E-3</v>
      </c>
      <c r="P238" s="240">
        <v>0.212423</v>
      </c>
      <c r="Q238" s="240">
        <v>5.7209499999999998E-3</v>
      </c>
      <c r="R238" s="240">
        <v>5.8895900000000001E-4</v>
      </c>
      <c r="S238" s="240">
        <v>2.4464199999999998</v>
      </c>
      <c r="T238" s="240">
        <v>0.170102</v>
      </c>
      <c r="U238" s="240">
        <v>1.6986999999999999E-2</v>
      </c>
      <c r="V238" s="240">
        <v>3.8705499999999997E-2</v>
      </c>
      <c r="W238" s="240">
        <v>0.46912100000000001</v>
      </c>
      <c r="X238" s="240">
        <v>7.3952000000000004E-2</v>
      </c>
      <c r="Y238" s="240">
        <v>1.9485399999999999</v>
      </c>
      <c r="Z238" s="240">
        <v>0.19602700000000001</v>
      </c>
      <c r="AA238" s="240">
        <v>1.34398E-2</v>
      </c>
      <c r="AB238" s="240">
        <v>0.17028399999999999</v>
      </c>
      <c r="AC238" s="240">
        <v>0.20582800000000001</v>
      </c>
      <c r="AD238" s="240"/>
      <c r="AE238" s="240">
        <v>0.199791</v>
      </c>
      <c r="AF238" s="240">
        <v>0.55840699999999999</v>
      </c>
      <c r="AG238" s="240">
        <v>4.4539099999999998E-2</v>
      </c>
      <c r="AH238" s="240">
        <v>7.1421100000000001E-2</v>
      </c>
      <c r="AI238" s="240">
        <v>0.80764800000000003</v>
      </c>
      <c r="AJ238" s="240">
        <v>2.1889599999999999E-2</v>
      </c>
      <c r="AK238" s="240">
        <v>0.111216</v>
      </c>
      <c r="AL238" s="240">
        <v>0.20400699999999999</v>
      </c>
      <c r="AM238" s="240">
        <v>0.90329099999999996</v>
      </c>
      <c r="AN238" s="240">
        <v>0.74921499999999996</v>
      </c>
      <c r="AO238" s="240">
        <v>1.8795200000000001E-2</v>
      </c>
    </row>
    <row r="239" spans="2:41" ht="20.100000000000001" customHeight="1" x14ac:dyDescent="0.25">
      <c r="B239" s="239">
        <v>44931</v>
      </c>
      <c r="C239" s="240">
        <v>5.4693399999999996E-3</v>
      </c>
      <c r="D239" s="240">
        <v>0.51109300000000002</v>
      </c>
      <c r="E239" s="240">
        <v>5.8796300000000003E-2</v>
      </c>
      <c r="F239" s="240">
        <v>0.13882900000000001</v>
      </c>
      <c r="G239" s="240">
        <v>0.55870699999999995</v>
      </c>
      <c r="H239" s="240">
        <v>0.55289999999999995</v>
      </c>
      <c r="I239" s="240">
        <v>8.7703499999999997E-4</v>
      </c>
      <c r="J239" s="240">
        <v>0.10908900000000001</v>
      </c>
      <c r="K239" s="240"/>
      <c r="L239" s="240">
        <v>3.3072499999999998E-2</v>
      </c>
      <c r="M239" s="240">
        <v>0.106896</v>
      </c>
      <c r="N239" s="240">
        <v>0.79502499999999998</v>
      </c>
      <c r="O239" s="240">
        <v>9.0686499999999993E-3</v>
      </c>
      <c r="P239" s="240">
        <v>0.21251100000000001</v>
      </c>
      <c r="Q239" s="240">
        <v>5.6793099999999999E-3</v>
      </c>
      <c r="R239" s="240">
        <v>5.8833699999999997E-4</v>
      </c>
      <c r="S239" s="240">
        <v>2.4488300000000001</v>
      </c>
      <c r="T239" s="240">
        <v>0.170405</v>
      </c>
      <c r="U239" s="240">
        <v>1.7059700000000001E-2</v>
      </c>
      <c r="V239" s="240">
        <v>3.8722800000000002E-2</v>
      </c>
      <c r="W239" s="240">
        <v>0.47261999999999998</v>
      </c>
      <c r="X239" s="240">
        <v>7.4129500000000001E-2</v>
      </c>
      <c r="Y239" s="240">
        <v>1.9504600000000001</v>
      </c>
      <c r="Z239" s="240">
        <v>0.19611700000000001</v>
      </c>
      <c r="AA239" s="240">
        <v>1.33887E-2</v>
      </c>
      <c r="AB239" s="240">
        <v>0.17055999999999999</v>
      </c>
      <c r="AC239" s="240">
        <v>0.20603099999999999</v>
      </c>
      <c r="AD239" s="240"/>
      <c r="AE239" s="240">
        <v>0.199987</v>
      </c>
      <c r="AF239" s="240">
        <v>0.55870699999999995</v>
      </c>
      <c r="AG239" s="240">
        <v>4.4169199999999999E-2</v>
      </c>
      <c r="AH239" s="240">
        <v>7.1362900000000007E-2</v>
      </c>
      <c r="AI239" s="240">
        <v>0.80909799999999998</v>
      </c>
      <c r="AJ239" s="240">
        <v>2.2134299999999999E-2</v>
      </c>
      <c r="AK239" s="240">
        <v>0.11112900000000001</v>
      </c>
      <c r="AL239" s="240">
        <v>0.204208</v>
      </c>
      <c r="AM239" s="240">
        <v>0.90163099999999996</v>
      </c>
      <c r="AN239" s="240">
        <v>0.74995299999999998</v>
      </c>
      <c r="AO239" s="240">
        <v>1.8812800000000001E-2</v>
      </c>
    </row>
    <row r="240" spans="2:41" ht="20.100000000000001" customHeight="1" x14ac:dyDescent="0.25">
      <c r="B240" s="239">
        <v>44932</v>
      </c>
      <c r="C240" s="240">
        <v>5.4812799999999998E-3</v>
      </c>
      <c r="D240" s="240">
        <v>0.51037100000000002</v>
      </c>
      <c r="E240" s="240">
        <v>5.8509100000000001E-2</v>
      </c>
      <c r="F240" s="240">
        <v>0.14266699999999999</v>
      </c>
      <c r="G240" s="240">
        <v>0.56120800000000004</v>
      </c>
      <c r="H240" s="240">
        <v>0.55908599999999997</v>
      </c>
      <c r="I240" s="240">
        <v>8.8050200000000002E-4</v>
      </c>
      <c r="J240" s="240">
        <v>0.109862</v>
      </c>
      <c r="K240" s="240"/>
      <c r="L240" s="240">
        <v>3.29092E-2</v>
      </c>
      <c r="M240" s="240">
        <v>0.106451</v>
      </c>
      <c r="N240" s="240">
        <v>0.791682</v>
      </c>
      <c r="O240" s="240">
        <v>9.1242800000000002E-3</v>
      </c>
      <c r="P240" s="240">
        <v>0.212031</v>
      </c>
      <c r="Q240" s="240">
        <v>5.6419E-3</v>
      </c>
      <c r="R240" s="240">
        <v>5.9354700000000004E-4</v>
      </c>
      <c r="S240" s="240"/>
      <c r="T240" s="240">
        <v>0.17153499999999999</v>
      </c>
      <c r="U240" s="240">
        <v>1.7173799999999999E-2</v>
      </c>
      <c r="V240" s="240">
        <v>3.9320500000000001E-2</v>
      </c>
      <c r="W240" s="240">
        <v>0.47078700000000001</v>
      </c>
      <c r="X240" s="240">
        <v>7.3256299999999996E-2</v>
      </c>
      <c r="Y240" s="240"/>
      <c r="Z240" s="240">
        <v>0.19841700000000001</v>
      </c>
      <c r="AA240" s="240">
        <v>1.34886E-2</v>
      </c>
      <c r="AB240" s="240"/>
      <c r="AC240" s="240"/>
      <c r="AD240" s="240"/>
      <c r="AE240" s="240"/>
      <c r="AF240" s="240">
        <v>0.56120800000000004</v>
      </c>
      <c r="AG240" s="240">
        <v>4.3851800000000003E-2</v>
      </c>
      <c r="AH240" s="240"/>
      <c r="AI240" s="240">
        <v>0.80232300000000001</v>
      </c>
      <c r="AJ240" s="240">
        <v>2.2180499999999999E-2</v>
      </c>
      <c r="AK240" s="240">
        <v>0.11158700000000001</v>
      </c>
      <c r="AL240" s="240"/>
      <c r="AM240" s="240">
        <v>0.89335699999999996</v>
      </c>
      <c r="AN240" s="240">
        <v>0.75398299999999996</v>
      </c>
      <c r="AO240" s="240"/>
    </row>
    <row r="241" spans="2:41" ht="20.100000000000001" customHeight="1" x14ac:dyDescent="0.25">
      <c r="B241" s="239">
        <v>44935</v>
      </c>
      <c r="C241" s="240">
        <v>5.4555300000000001E-3</v>
      </c>
      <c r="D241" s="240">
        <v>0.51746099999999995</v>
      </c>
      <c r="E241" s="240">
        <v>5.84748E-2</v>
      </c>
      <c r="F241" s="240">
        <v>0.14101</v>
      </c>
      <c r="G241" s="240">
        <v>0.56108599999999997</v>
      </c>
      <c r="H241" s="240">
        <v>0.55831699999999995</v>
      </c>
      <c r="I241" s="240">
        <v>8.8235199999999998E-4</v>
      </c>
      <c r="J241" s="240">
        <v>0.110164</v>
      </c>
      <c r="K241" s="240"/>
      <c r="L241" s="240">
        <v>3.3294900000000002E-2</v>
      </c>
      <c r="M241" s="240">
        <v>0.107401</v>
      </c>
      <c r="N241" s="240">
        <v>0.79878300000000002</v>
      </c>
      <c r="O241" s="240">
        <v>9.0668899999999993E-3</v>
      </c>
      <c r="P241" s="240">
        <v>0.213617</v>
      </c>
      <c r="Q241" s="240"/>
      <c r="R241" s="240">
        <v>5.8933499999999997E-4</v>
      </c>
      <c r="S241" s="240">
        <v>2.4409399999999999</v>
      </c>
      <c r="T241" s="240">
        <v>0.17063999999999999</v>
      </c>
      <c r="U241" s="240">
        <v>1.6887099999999999E-2</v>
      </c>
      <c r="V241" s="240">
        <v>3.8967500000000002E-2</v>
      </c>
      <c r="W241" s="240">
        <v>0.47489300000000001</v>
      </c>
      <c r="X241" s="240">
        <v>7.52805E-2</v>
      </c>
      <c r="Y241" s="240">
        <v>1.94228</v>
      </c>
      <c r="Z241" s="240">
        <v>0.19694200000000001</v>
      </c>
      <c r="AA241" s="240">
        <v>1.3412200000000001E-2</v>
      </c>
      <c r="AB241" s="240">
        <v>0.16969000000000001</v>
      </c>
      <c r="AC241" s="240">
        <v>0.20516599999999999</v>
      </c>
      <c r="AD241" s="240">
        <v>1.06231E-2</v>
      </c>
      <c r="AE241" s="240">
        <v>0.19914799999999999</v>
      </c>
      <c r="AF241" s="240">
        <v>0.56108599999999997</v>
      </c>
      <c r="AG241" s="240">
        <v>4.38869E-2</v>
      </c>
      <c r="AH241" s="240">
        <v>7.1284500000000001E-2</v>
      </c>
      <c r="AI241" s="240">
        <v>0.80827400000000005</v>
      </c>
      <c r="AJ241" s="240">
        <v>2.2289400000000001E-2</v>
      </c>
      <c r="AK241" s="240">
        <v>0.110459</v>
      </c>
      <c r="AL241" s="240">
        <v>0.203351</v>
      </c>
      <c r="AM241" s="240">
        <v>0.90688299999999999</v>
      </c>
      <c r="AN241" s="240">
        <v>0.74680500000000005</v>
      </c>
      <c r="AO241" s="240">
        <v>1.8753100000000002E-2</v>
      </c>
    </row>
    <row r="242" spans="2:41" ht="20.100000000000001" customHeight="1" x14ac:dyDescent="0.25">
      <c r="B242" s="239">
        <v>44936</v>
      </c>
      <c r="C242" s="240">
        <v>5.4621299999999999E-3</v>
      </c>
      <c r="D242" s="240">
        <v>0.514683</v>
      </c>
      <c r="E242" s="240">
        <v>5.8595099999999997E-2</v>
      </c>
      <c r="F242" s="240">
        <v>0.14229800000000001</v>
      </c>
      <c r="G242" s="240">
        <v>0.56001000000000001</v>
      </c>
      <c r="H242" s="240">
        <v>0.55546200000000001</v>
      </c>
      <c r="I242" s="240">
        <v>8.9046100000000005E-4</v>
      </c>
      <c r="J242" s="240">
        <v>0.109892</v>
      </c>
      <c r="K242" s="240"/>
      <c r="L242" s="240">
        <v>3.3328200000000002E-2</v>
      </c>
      <c r="M242" s="240">
        <v>0.10748099999999999</v>
      </c>
      <c r="N242" s="240">
        <v>0.79938399999999998</v>
      </c>
      <c r="O242" s="240">
        <v>9.0679699999999998E-3</v>
      </c>
      <c r="P242" s="240">
        <v>0.21421999999999999</v>
      </c>
      <c r="Q242" s="240">
        <v>5.6561800000000002E-3</v>
      </c>
      <c r="R242" s="240">
        <v>5.9791900000000003E-4</v>
      </c>
      <c r="S242" s="240">
        <v>2.4378199999999999</v>
      </c>
      <c r="T242" s="240">
        <v>0.17039699999999999</v>
      </c>
      <c r="U242" s="240">
        <v>1.6919799999999999E-2</v>
      </c>
      <c r="V242" s="240">
        <v>3.9008599999999997E-2</v>
      </c>
      <c r="W242" s="240">
        <v>0.47487400000000002</v>
      </c>
      <c r="X242" s="240">
        <v>7.4859200000000001E-2</v>
      </c>
      <c r="Y242" s="240">
        <v>1.9388399999999999</v>
      </c>
      <c r="Z242" s="240">
        <v>0.196077</v>
      </c>
      <c r="AA242" s="240">
        <v>1.3514E-2</v>
      </c>
      <c r="AB242" s="240">
        <v>0.170513</v>
      </c>
      <c r="AC242" s="240">
        <v>0.20480400000000001</v>
      </c>
      <c r="AD242" s="240">
        <v>1.07095E-2</v>
      </c>
      <c r="AE242" s="240">
        <v>0.198796</v>
      </c>
      <c r="AF242" s="240">
        <v>0.56001000000000001</v>
      </c>
      <c r="AG242" s="240">
        <v>4.3940699999999999E-2</v>
      </c>
      <c r="AH242" s="240">
        <v>7.1856699999999996E-2</v>
      </c>
      <c r="AI242" s="240">
        <v>0.80859599999999998</v>
      </c>
      <c r="AJ242" s="240">
        <v>2.2271900000000001E-2</v>
      </c>
      <c r="AK242" s="240">
        <v>0.110331</v>
      </c>
      <c r="AL242" s="240">
        <v>0.202991</v>
      </c>
      <c r="AM242" s="240">
        <v>0.90583899999999995</v>
      </c>
      <c r="AN242" s="240">
        <v>0.74548499999999995</v>
      </c>
      <c r="AO242" s="240">
        <v>1.8735499999999999E-2</v>
      </c>
    </row>
    <row r="243" spans="2:41" ht="20.100000000000001" customHeight="1" x14ac:dyDescent="0.25">
      <c r="B243" s="239">
        <v>44937</v>
      </c>
      <c r="C243" s="240">
        <v>5.4621699999999997E-3</v>
      </c>
      <c r="D243" s="240">
        <v>0.51518600000000003</v>
      </c>
      <c r="E243" s="240">
        <v>5.8518500000000001E-2</v>
      </c>
      <c r="F243" s="240">
        <v>0.143319</v>
      </c>
      <c r="G243" s="240">
        <v>0.559863</v>
      </c>
      <c r="H243" s="240">
        <v>0.55527599999999999</v>
      </c>
      <c r="I243" s="240">
        <v>8.9412400000000005E-4</v>
      </c>
      <c r="J243" s="240">
        <v>0.110071</v>
      </c>
      <c r="K243" s="240"/>
      <c r="L243" s="240">
        <v>3.3343400000000002E-2</v>
      </c>
      <c r="M243" s="240">
        <v>0.10771699999999999</v>
      </c>
      <c r="N243" s="240">
        <v>0.80114399999999997</v>
      </c>
      <c r="O243" s="240">
        <v>9.1240100000000001E-3</v>
      </c>
      <c r="P243" s="240">
        <v>0.21557499999999999</v>
      </c>
      <c r="Q243" s="240">
        <v>5.6320500000000004E-3</v>
      </c>
      <c r="R243" s="240">
        <v>6.0078799999999999E-4</v>
      </c>
      <c r="S243" s="240">
        <v>2.4377300000000002</v>
      </c>
      <c r="T243" s="240">
        <v>0.17039000000000001</v>
      </c>
      <c r="U243" s="240">
        <v>1.69569E-2</v>
      </c>
      <c r="V243" s="240">
        <v>3.9181000000000001E-2</v>
      </c>
      <c r="W243" s="240">
        <v>0.47504299999999999</v>
      </c>
      <c r="X243" s="240">
        <v>7.4608499999999994E-2</v>
      </c>
      <c r="Y243" s="240">
        <v>1.9387700000000001</v>
      </c>
      <c r="Z243" s="240">
        <v>0.197107</v>
      </c>
      <c r="AA243" s="240">
        <v>1.3588899999999999E-2</v>
      </c>
      <c r="AB243" s="240">
        <v>0.170824</v>
      </c>
      <c r="AC243" s="240">
        <v>0.20479600000000001</v>
      </c>
      <c r="AD243" s="240">
        <v>1.08006E-2</v>
      </c>
      <c r="AE243" s="240">
        <v>0.19878899999999999</v>
      </c>
      <c r="AF243" s="240">
        <v>0.559863</v>
      </c>
      <c r="AG243" s="240">
        <v>4.3756499999999997E-2</v>
      </c>
      <c r="AH243" s="240">
        <v>7.1311100000000002E-2</v>
      </c>
      <c r="AI243" s="240">
        <v>0.80546499999999999</v>
      </c>
      <c r="AJ243" s="240">
        <v>2.2258500000000001E-2</v>
      </c>
      <c r="AK243" s="240">
        <v>0.11036799999999999</v>
      </c>
      <c r="AL243" s="240">
        <v>0.202984</v>
      </c>
      <c r="AM243" s="240">
        <v>0.90409099999999998</v>
      </c>
      <c r="AN243" s="240">
        <v>0.74545799999999995</v>
      </c>
      <c r="AO243" s="240">
        <v>1.8734799999999999E-2</v>
      </c>
    </row>
    <row r="244" spans="2:41" ht="20.100000000000001" customHeight="1" x14ac:dyDescent="0.25">
      <c r="B244" s="239">
        <v>44938</v>
      </c>
      <c r="C244" s="240">
        <v>5.4538099999999999E-3</v>
      </c>
      <c r="D244" s="240">
        <v>0.51502300000000001</v>
      </c>
      <c r="E244" s="240">
        <v>5.8472999999999997E-2</v>
      </c>
      <c r="F244" s="240">
        <v>0.14475099999999999</v>
      </c>
      <c r="G244" s="240">
        <v>0.55917799999999995</v>
      </c>
      <c r="H244" s="240">
        <v>0.55608500000000005</v>
      </c>
      <c r="I244" s="240">
        <v>9.0100300000000005E-4</v>
      </c>
      <c r="J244" s="240">
        <v>0.110093</v>
      </c>
      <c r="K244" s="240"/>
      <c r="L244" s="240">
        <v>3.3342200000000002E-2</v>
      </c>
      <c r="M244" s="240">
        <v>0.10773199999999999</v>
      </c>
      <c r="N244" s="240">
        <v>0.80136200000000002</v>
      </c>
      <c r="O244" s="240">
        <v>9.1035600000000001E-3</v>
      </c>
      <c r="P244" s="240">
        <v>0.21695300000000001</v>
      </c>
      <c r="Q244" s="240">
        <v>5.6401100000000003E-3</v>
      </c>
      <c r="R244" s="240">
        <v>5.9739099999999996E-4</v>
      </c>
      <c r="S244" s="240">
        <v>2.4335300000000002</v>
      </c>
      <c r="T244" s="240">
        <v>0.17033300000000001</v>
      </c>
      <c r="U244" s="240">
        <v>1.6894099999999999E-2</v>
      </c>
      <c r="V244" s="240">
        <v>3.9416699999999999E-2</v>
      </c>
      <c r="W244" s="240">
        <v>0.47381000000000001</v>
      </c>
      <c r="X244" s="240">
        <v>7.4734599999999998E-2</v>
      </c>
      <c r="Y244" s="240"/>
      <c r="Z244" s="240">
        <v>0.19685900000000001</v>
      </c>
      <c r="AA244" s="240">
        <v>1.3543700000000001E-2</v>
      </c>
      <c r="AB244" s="240">
        <v>0.17079900000000001</v>
      </c>
      <c r="AC244" s="240">
        <v>0.204377</v>
      </c>
      <c r="AD244" s="240">
        <v>1.0976100000000001E-2</v>
      </c>
      <c r="AE244" s="240">
        <v>0.198382</v>
      </c>
      <c r="AF244" s="240">
        <v>0.55917799999999995</v>
      </c>
      <c r="AG244" s="240">
        <v>4.4037800000000002E-2</v>
      </c>
      <c r="AH244" s="240">
        <v>7.0865399999999995E-2</v>
      </c>
      <c r="AI244" s="240">
        <v>0.79799500000000001</v>
      </c>
      <c r="AJ244" s="240">
        <v>2.2287399999999999E-2</v>
      </c>
      <c r="AK244" s="240">
        <v>0.11010399999999999</v>
      </c>
      <c r="AL244" s="240">
        <v>0.202568</v>
      </c>
      <c r="AM244" s="240">
        <v>0.90495499999999995</v>
      </c>
      <c r="AN244" s="240">
        <v>0.74393100000000001</v>
      </c>
      <c r="AO244" s="240">
        <v>1.8765799999999999E-2</v>
      </c>
    </row>
    <row r="245" spans="2:41" ht="20.100000000000001" customHeight="1" x14ac:dyDescent="0.25">
      <c r="B245" s="239">
        <v>44939</v>
      </c>
      <c r="C245" s="240">
        <v>5.4542899999999997E-3</v>
      </c>
      <c r="D245" s="240">
        <v>0.51579299999999995</v>
      </c>
      <c r="E245" s="240">
        <v>5.8735900000000001E-2</v>
      </c>
      <c r="F245" s="240">
        <v>0.14501700000000001</v>
      </c>
      <c r="G245" s="240">
        <v>0.56055600000000005</v>
      </c>
      <c r="H245" s="240">
        <v>0.55319600000000002</v>
      </c>
      <c r="I245" s="240">
        <v>9.0185700000000005E-4</v>
      </c>
      <c r="J245" s="240">
        <v>0.110453</v>
      </c>
      <c r="K245" s="240"/>
      <c r="L245" s="240">
        <v>3.3397099999999999E-2</v>
      </c>
      <c r="M245" s="240">
        <v>0.10781200000000001</v>
      </c>
      <c r="N245" s="240">
        <v>0.80198199999999997</v>
      </c>
      <c r="O245" s="240">
        <v>9.10708E-3</v>
      </c>
      <c r="P245" s="240">
        <v>0.21748200000000001</v>
      </c>
      <c r="Q245" s="240">
        <v>5.7387200000000001E-3</v>
      </c>
      <c r="R245" s="240">
        <v>5.9586600000000002E-4</v>
      </c>
      <c r="S245" s="240"/>
      <c r="T245" s="240">
        <v>0.170879</v>
      </c>
      <c r="U245" s="240">
        <v>1.6889700000000001E-2</v>
      </c>
      <c r="V245" s="240">
        <v>3.9463999999999999E-2</v>
      </c>
      <c r="W245" s="240">
        <v>0.47292800000000002</v>
      </c>
      <c r="X245" s="240">
        <v>7.4990100000000004E-2</v>
      </c>
      <c r="Y245" s="240"/>
      <c r="Z245" s="240">
        <v>0.19505900000000001</v>
      </c>
      <c r="AA245" s="240">
        <v>1.34409E-2</v>
      </c>
      <c r="AB245" s="240">
        <v>0.17138400000000001</v>
      </c>
      <c r="AC245" s="240"/>
      <c r="AD245" s="240">
        <v>1.09748E-2</v>
      </c>
      <c r="AE245" s="240"/>
      <c r="AF245" s="240">
        <v>0.56055600000000005</v>
      </c>
      <c r="AG245" s="240">
        <v>4.4337700000000001E-2</v>
      </c>
      <c r="AH245" s="240">
        <v>7.1384600000000006E-2</v>
      </c>
      <c r="AI245" s="240">
        <v>0.797435</v>
      </c>
      <c r="AJ245" s="240">
        <v>2.2376199999999999E-2</v>
      </c>
      <c r="AK245" s="240"/>
      <c r="AL245" s="240"/>
      <c r="AM245" s="240">
        <v>0.90284200000000003</v>
      </c>
      <c r="AN245" s="240">
        <v>0.74161500000000002</v>
      </c>
      <c r="AO245" s="240">
        <v>1.8682799999999999E-2</v>
      </c>
    </row>
    <row r="246" spans="2:41" ht="20.100000000000001" customHeight="1" x14ac:dyDescent="0.25">
      <c r="B246" s="239">
        <v>44943</v>
      </c>
      <c r="C246" s="240">
        <v>5.4541800000000003E-3</v>
      </c>
      <c r="D246" s="240">
        <v>0.51700500000000005</v>
      </c>
      <c r="E246" s="240">
        <v>5.8202999999999998E-2</v>
      </c>
      <c r="F246" s="240">
        <v>0.14482100000000001</v>
      </c>
      <c r="G246" s="240">
        <v>0.56084599999999996</v>
      </c>
      <c r="H246" s="240">
        <v>0.55372600000000005</v>
      </c>
      <c r="I246" s="240">
        <v>9.0244399999999997E-4</v>
      </c>
      <c r="J246" s="240">
        <v>0.10954899999999999</v>
      </c>
      <c r="K246" s="240"/>
      <c r="L246" s="240">
        <v>3.3549299999999997E-2</v>
      </c>
      <c r="M246" s="240">
        <v>0.10807700000000001</v>
      </c>
      <c r="N246" s="240">
        <v>0.80394200000000005</v>
      </c>
      <c r="O246" s="240">
        <v>9.06707E-3</v>
      </c>
      <c r="P246" s="240">
        <v>0.216922</v>
      </c>
      <c r="Q246" s="240">
        <v>5.7605399999999998E-3</v>
      </c>
      <c r="R246" s="240">
        <v>6.0084199999999998E-4</v>
      </c>
      <c r="S246" s="240">
        <v>2.4285600000000001</v>
      </c>
      <c r="T246" s="240">
        <v>0.171292</v>
      </c>
      <c r="U246" s="240">
        <v>1.6898199999999999E-2</v>
      </c>
      <c r="V246" s="240">
        <v>3.9544900000000001E-2</v>
      </c>
      <c r="W246" s="240">
        <v>0.47415000000000002</v>
      </c>
      <c r="X246" s="240">
        <v>7.4811199999999994E-2</v>
      </c>
      <c r="Y246" s="240">
        <v>1.92832</v>
      </c>
      <c r="Z246" s="240">
        <v>0.19323399999999999</v>
      </c>
      <c r="AA246" s="240">
        <v>1.35668E-2</v>
      </c>
      <c r="AB246" s="240">
        <v>0.170846</v>
      </c>
      <c r="AC246" s="240">
        <v>0.20369200000000001</v>
      </c>
      <c r="AD246" s="240">
        <v>1.0798E-2</v>
      </c>
      <c r="AE246" s="240">
        <v>0.197717</v>
      </c>
      <c r="AF246" s="240">
        <v>0.56084599999999996</v>
      </c>
      <c r="AG246" s="240">
        <v>4.3333900000000002E-2</v>
      </c>
      <c r="AH246" s="240">
        <v>7.1100099999999999E-2</v>
      </c>
      <c r="AI246" s="240">
        <v>0.80495000000000005</v>
      </c>
      <c r="AJ246" s="240">
        <v>2.24047E-2</v>
      </c>
      <c r="AK246" s="240">
        <v>0.109892</v>
      </c>
      <c r="AL246" s="240">
        <v>0.20188900000000001</v>
      </c>
      <c r="AM246" s="240">
        <v>0.90878199999999998</v>
      </c>
      <c r="AN246" s="240">
        <v>0.74143899999999996</v>
      </c>
      <c r="AO246" s="240">
        <v>1.8730799999999999E-2</v>
      </c>
    </row>
    <row r="247" spans="2:41" ht="20.100000000000001" customHeight="1" x14ac:dyDescent="0.25">
      <c r="B247" s="239">
        <v>44944</v>
      </c>
      <c r="C247" s="240">
        <v>5.4505999999999999E-3</v>
      </c>
      <c r="D247" s="240">
        <v>0.51815500000000003</v>
      </c>
      <c r="E247" s="240">
        <v>5.8083200000000001E-2</v>
      </c>
      <c r="F247" s="240">
        <v>0.14554300000000001</v>
      </c>
      <c r="G247" s="240">
        <v>0.55943299999999996</v>
      </c>
      <c r="H247" s="240">
        <v>0.55127400000000004</v>
      </c>
      <c r="I247" s="240">
        <v>9.0250499999999995E-4</v>
      </c>
      <c r="J247" s="240">
        <v>0.109366</v>
      </c>
      <c r="K247" s="240"/>
      <c r="L247" s="240">
        <v>3.3518399999999997E-2</v>
      </c>
      <c r="M247" s="240">
        <v>0.107934</v>
      </c>
      <c r="N247" s="240">
        <v>0.80301500000000003</v>
      </c>
      <c r="O247" s="240">
        <v>9.07379E-3</v>
      </c>
      <c r="P247" s="240">
        <v>0.21912400000000001</v>
      </c>
      <c r="Q247" s="240">
        <v>5.7502100000000004E-3</v>
      </c>
      <c r="R247" s="240">
        <v>5.9818899999999995E-4</v>
      </c>
      <c r="S247" s="240">
        <v>2.42387</v>
      </c>
      <c r="T247" s="240">
        <v>0.17084199999999999</v>
      </c>
      <c r="U247" s="240">
        <v>1.6783599999999999E-2</v>
      </c>
      <c r="V247" s="240">
        <v>3.9513800000000002E-2</v>
      </c>
      <c r="W247" s="240">
        <v>0.47600100000000001</v>
      </c>
      <c r="X247" s="240">
        <v>7.5363100000000002E-2</v>
      </c>
      <c r="Y247" s="240">
        <v>1.9268099999999999</v>
      </c>
      <c r="Z247" s="240">
        <v>0.19348599999999999</v>
      </c>
      <c r="AA247" s="240">
        <v>1.35218E-2</v>
      </c>
      <c r="AB247" s="240">
        <v>0.171012</v>
      </c>
      <c r="AC247" s="240">
        <v>0.20353199999999999</v>
      </c>
      <c r="AD247" s="240">
        <v>1.07569E-2</v>
      </c>
      <c r="AE247" s="240">
        <v>0.19756199999999999</v>
      </c>
      <c r="AF247" s="240">
        <v>0.55943299999999996</v>
      </c>
      <c r="AG247" s="240">
        <v>4.3679000000000003E-2</v>
      </c>
      <c r="AH247" s="240">
        <v>7.1763400000000005E-2</v>
      </c>
      <c r="AI247" s="240">
        <v>0.81140900000000005</v>
      </c>
      <c r="AJ247" s="240">
        <v>2.2402700000000001E-2</v>
      </c>
      <c r="AK247" s="240">
        <v>0.10957500000000001</v>
      </c>
      <c r="AL247" s="240">
        <v>0.20173099999999999</v>
      </c>
      <c r="AM247" s="240">
        <v>0.91692200000000001</v>
      </c>
      <c r="AN247" s="240">
        <v>0.74085699999999999</v>
      </c>
      <c r="AO247" s="240">
        <v>1.8879699999999999E-2</v>
      </c>
    </row>
    <row r="248" spans="2:41" ht="20.100000000000001" customHeight="1" x14ac:dyDescent="0.25">
      <c r="B248" s="239">
        <v>44945</v>
      </c>
      <c r="C248" s="240">
        <v>5.4496099999999997E-3</v>
      </c>
      <c r="D248" s="240">
        <v>0.51172700000000004</v>
      </c>
      <c r="E248" s="240">
        <v>5.81845E-2</v>
      </c>
      <c r="F248" s="240">
        <v>0.14216200000000001</v>
      </c>
      <c r="G248" s="240">
        <v>0.56062599999999996</v>
      </c>
      <c r="H248" s="240">
        <v>0.55018100000000003</v>
      </c>
      <c r="I248" s="240">
        <v>9.1230700000000001E-4</v>
      </c>
      <c r="J248" s="240">
        <v>0.109343</v>
      </c>
      <c r="K248" s="240"/>
      <c r="L248" s="240">
        <v>3.3508299999999998E-2</v>
      </c>
      <c r="M248" s="240">
        <v>0.107747</v>
      </c>
      <c r="N248" s="240">
        <v>0.80161199999999999</v>
      </c>
      <c r="O248" s="240">
        <v>9.1104299999999992E-3</v>
      </c>
      <c r="P248" s="240">
        <v>0.21748899999999999</v>
      </c>
      <c r="Q248" s="240">
        <v>5.77262E-3</v>
      </c>
      <c r="R248" s="240">
        <v>5.9784200000000001E-4</v>
      </c>
      <c r="S248" s="240">
        <v>2.4281899999999998</v>
      </c>
      <c r="T248" s="240">
        <v>0.17169400000000001</v>
      </c>
      <c r="U248" s="240">
        <v>1.6656000000000001E-2</v>
      </c>
      <c r="V248" s="240">
        <v>3.8943699999999998E-2</v>
      </c>
      <c r="W248" s="240">
        <v>0.47618700000000003</v>
      </c>
      <c r="X248" s="240">
        <v>7.4596300000000004E-2</v>
      </c>
      <c r="Y248" s="240">
        <v>1.92771</v>
      </c>
      <c r="Z248" s="240">
        <v>0.19217100000000001</v>
      </c>
      <c r="AA248" s="240">
        <v>1.3518199999999999E-2</v>
      </c>
      <c r="AB248" s="240">
        <v>0.170513</v>
      </c>
      <c r="AC248" s="240">
        <v>0.203627</v>
      </c>
      <c r="AD248" s="240">
        <v>1.0766E-2</v>
      </c>
      <c r="AE248" s="240">
        <v>0.197654</v>
      </c>
      <c r="AF248" s="240">
        <v>0.56062599999999996</v>
      </c>
      <c r="AG248" s="240">
        <v>4.3224699999999998E-2</v>
      </c>
      <c r="AH248" s="240">
        <v>7.1905700000000003E-2</v>
      </c>
      <c r="AI248" s="240">
        <v>0.80886599999999997</v>
      </c>
      <c r="AJ248" s="240">
        <v>2.2407799999999999E-2</v>
      </c>
      <c r="AK248" s="240">
        <v>0.10974100000000001</v>
      </c>
      <c r="AL248" s="240">
        <v>0.201825</v>
      </c>
      <c r="AM248" s="240">
        <v>0.91560900000000001</v>
      </c>
      <c r="AN248" s="240">
        <v>0.74120399999999997</v>
      </c>
      <c r="AO248" s="240">
        <v>1.8931900000000002E-2</v>
      </c>
    </row>
    <row r="249" spans="2:41" ht="20.100000000000001" customHeight="1" x14ac:dyDescent="0.25">
      <c r="B249" s="239">
        <v>44946</v>
      </c>
      <c r="C249" s="240">
        <v>5.4586000000000001E-3</v>
      </c>
      <c r="D249" s="240">
        <v>0.51312100000000005</v>
      </c>
      <c r="E249" s="240">
        <v>5.80023E-2</v>
      </c>
      <c r="F249" s="240">
        <v>0.14269299999999999</v>
      </c>
      <c r="G249" s="240">
        <v>0.56071800000000005</v>
      </c>
      <c r="H249" s="240">
        <v>0.55265500000000001</v>
      </c>
      <c r="I249" s="240">
        <v>8.9499499999999999E-4</v>
      </c>
      <c r="J249" s="240">
        <v>0.109482</v>
      </c>
      <c r="K249" s="240"/>
      <c r="L249" s="240">
        <v>3.3566499999999999E-2</v>
      </c>
      <c r="M249" s="240">
        <v>0.107941</v>
      </c>
      <c r="N249" s="240">
        <v>0.80298400000000003</v>
      </c>
      <c r="O249" s="240">
        <v>9.1322499999999997E-3</v>
      </c>
      <c r="P249" s="240">
        <v>0.21770400000000001</v>
      </c>
      <c r="Q249" s="240">
        <v>5.7653899999999996E-3</v>
      </c>
      <c r="R249" s="240">
        <v>6.0009500000000003E-4</v>
      </c>
      <c r="S249" s="240"/>
      <c r="T249" s="240">
        <v>0.172734</v>
      </c>
      <c r="U249" s="240">
        <v>1.6775000000000002E-2</v>
      </c>
      <c r="V249" s="240">
        <v>3.9190999999999997E-2</v>
      </c>
      <c r="W249" s="240">
        <v>0.47473700000000002</v>
      </c>
      <c r="X249" s="240">
        <v>7.4950500000000003E-2</v>
      </c>
      <c r="Y249" s="240"/>
      <c r="Z249" s="240">
        <v>0.192554</v>
      </c>
      <c r="AA249" s="240">
        <v>1.35627E-2</v>
      </c>
      <c r="AB249" s="240">
        <v>0.170432</v>
      </c>
      <c r="AC249" s="240"/>
      <c r="AD249" s="240">
        <v>1.08019E-2</v>
      </c>
      <c r="AE249" s="240"/>
      <c r="AF249" s="240">
        <v>0.56071800000000005</v>
      </c>
      <c r="AG249" s="240">
        <v>4.3006099999999998E-2</v>
      </c>
      <c r="AH249" s="240">
        <v>7.1999599999999997E-2</v>
      </c>
      <c r="AI249" s="240">
        <v>0.80599600000000005</v>
      </c>
      <c r="AJ249" s="240">
        <v>2.2592000000000001E-2</v>
      </c>
      <c r="AK249" s="240">
        <v>0.109856</v>
      </c>
      <c r="AL249" s="240"/>
      <c r="AM249" s="240">
        <v>0.91628100000000001</v>
      </c>
      <c r="AN249" s="240">
        <v>0.74171799999999999</v>
      </c>
      <c r="AO249" s="240">
        <v>1.8995000000000001E-2</v>
      </c>
    </row>
    <row r="250" spans="2:41" ht="20.100000000000001" customHeight="1" x14ac:dyDescent="0.25">
      <c r="B250" s="239">
        <v>44949</v>
      </c>
      <c r="C250" s="240">
        <v>5.4649800000000004E-3</v>
      </c>
      <c r="D250" s="240">
        <v>0.51719700000000002</v>
      </c>
      <c r="E250" s="240">
        <v>5.8067000000000001E-2</v>
      </c>
      <c r="F250" s="240">
        <v>0.14266300000000001</v>
      </c>
      <c r="G250" s="240"/>
      <c r="H250" s="240">
        <v>0.55346799999999996</v>
      </c>
      <c r="I250" s="240">
        <v>9.0211100000000004E-4</v>
      </c>
      <c r="J250" s="240"/>
      <c r="K250" s="240"/>
      <c r="L250" s="240">
        <v>3.3710400000000001E-2</v>
      </c>
      <c r="M250" s="240">
        <v>0.10823000000000001</v>
      </c>
      <c r="N250" s="240">
        <v>0.80516200000000004</v>
      </c>
      <c r="O250" s="240">
        <v>9.1128200000000006E-3</v>
      </c>
      <c r="P250" s="240">
        <v>0.21912799999999999</v>
      </c>
      <c r="Q250" s="240">
        <v>5.7286000000000004E-3</v>
      </c>
      <c r="R250" s="240"/>
      <c r="S250" s="240">
        <v>2.4271699999999998</v>
      </c>
      <c r="T250" s="240"/>
      <c r="U250" s="240">
        <v>1.67058E-2</v>
      </c>
      <c r="V250" s="240">
        <v>3.93405E-2</v>
      </c>
      <c r="W250" s="240">
        <v>0.480682</v>
      </c>
      <c r="X250" s="240">
        <v>7.5365100000000004E-2</v>
      </c>
      <c r="Y250" s="240">
        <v>1.9262699999999999</v>
      </c>
      <c r="Z250" s="240">
        <v>0.191581</v>
      </c>
      <c r="AA250" s="240">
        <v>1.35554E-2</v>
      </c>
      <c r="AB250" s="240">
        <v>0.17127999999999999</v>
      </c>
      <c r="AC250" s="240">
        <v>0.20347599999999999</v>
      </c>
      <c r="AD250" s="240">
        <v>1.0792100000000001E-2</v>
      </c>
      <c r="AE250" s="240">
        <v>0.19750699999999999</v>
      </c>
      <c r="AF250" s="240"/>
      <c r="AG250" s="240">
        <v>4.3074599999999998E-2</v>
      </c>
      <c r="AH250" s="240">
        <v>7.2394200000000006E-2</v>
      </c>
      <c r="AI250" s="240">
        <v>0.80400700000000003</v>
      </c>
      <c r="AJ250" s="240">
        <v>2.2660300000000001E-2</v>
      </c>
      <c r="AK250" s="240">
        <v>0.10943899999999999</v>
      </c>
      <c r="AL250" s="240">
        <v>0.20167499999999999</v>
      </c>
      <c r="AM250" s="240">
        <v>0.91492600000000002</v>
      </c>
      <c r="AN250" s="240">
        <v>0.74065099999999995</v>
      </c>
      <c r="AO250" s="240">
        <v>1.8912000000000002E-2</v>
      </c>
    </row>
    <row r="251" spans="2:41" ht="20.100000000000001" customHeight="1" x14ac:dyDescent="0.25">
      <c r="B251" s="239">
        <v>44950</v>
      </c>
      <c r="C251" s="240">
        <v>5.4657100000000004E-3</v>
      </c>
      <c r="D251" s="240">
        <v>0.52124199999999998</v>
      </c>
      <c r="E251" s="240">
        <v>5.8030999999999999E-2</v>
      </c>
      <c r="F251" s="240">
        <v>0.14338100000000001</v>
      </c>
      <c r="G251" s="240"/>
      <c r="H251" s="240">
        <v>0.55432800000000004</v>
      </c>
      <c r="I251" s="240">
        <v>9.10365E-4</v>
      </c>
      <c r="J251" s="240"/>
      <c r="K251" s="240"/>
      <c r="L251" s="240">
        <v>3.3708000000000002E-2</v>
      </c>
      <c r="M251" s="240">
        <v>0.108164</v>
      </c>
      <c r="N251" s="240">
        <v>0.80472699999999997</v>
      </c>
      <c r="O251" s="240">
        <v>9.0823399999999995E-3</v>
      </c>
      <c r="P251" s="240">
        <v>0.219726</v>
      </c>
      <c r="Q251" s="240">
        <v>5.6853099999999998E-3</v>
      </c>
      <c r="R251" s="240"/>
      <c r="S251" s="240">
        <v>2.4279700000000002</v>
      </c>
      <c r="T251" s="240"/>
      <c r="U251" s="240">
        <v>1.66427E-2</v>
      </c>
      <c r="V251" s="240">
        <v>3.9355599999999998E-2</v>
      </c>
      <c r="W251" s="240">
        <v>0.48099799999999998</v>
      </c>
      <c r="X251" s="240">
        <v>7.5072399999999997E-2</v>
      </c>
      <c r="Y251" s="240">
        <v>1.92753</v>
      </c>
      <c r="Z251" s="240">
        <v>0.19101499999999999</v>
      </c>
      <c r="AA251" s="240">
        <v>1.36268E-2</v>
      </c>
      <c r="AB251" s="240">
        <v>0.17100099999999999</v>
      </c>
      <c r="AC251" s="240">
        <v>0.20360900000000001</v>
      </c>
      <c r="AD251" s="240">
        <v>1.07797E-2</v>
      </c>
      <c r="AE251" s="240">
        <v>0.19763700000000001</v>
      </c>
      <c r="AF251" s="240"/>
      <c r="AG251" s="240">
        <v>4.2951000000000003E-2</v>
      </c>
      <c r="AH251" s="240">
        <v>7.2629899999999997E-2</v>
      </c>
      <c r="AI251" s="240">
        <v>0.80331300000000005</v>
      </c>
      <c r="AJ251" s="240">
        <v>2.2617700000000001E-2</v>
      </c>
      <c r="AK251" s="240">
        <v>0.10938299999999999</v>
      </c>
      <c r="AL251" s="240">
        <v>0.20180699999999999</v>
      </c>
      <c r="AM251" s="240">
        <v>0.91271000000000002</v>
      </c>
      <c r="AN251" s="240">
        <v>0.74113700000000005</v>
      </c>
      <c r="AO251" s="240">
        <v>1.8936499999999998E-2</v>
      </c>
    </row>
    <row r="252" spans="2:41" ht="20.100000000000001" customHeight="1" x14ac:dyDescent="0.25">
      <c r="B252" s="239">
        <v>44951</v>
      </c>
      <c r="C252" s="240">
        <v>5.4625799999999999E-3</v>
      </c>
      <c r="D252" s="240">
        <v>0.52619099999999996</v>
      </c>
      <c r="E252" s="240">
        <v>5.8087E-2</v>
      </c>
      <c r="F252" s="240">
        <v>0.145173</v>
      </c>
      <c r="G252" s="240">
        <v>0.56218599999999996</v>
      </c>
      <c r="H252" s="240">
        <v>0.553203</v>
      </c>
      <c r="I252" s="240">
        <v>9.1986499999999996E-4</v>
      </c>
      <c r="J252" s="240"/>
      <c r="K252" s="240"/>
      <c r="L252" s="240">
        <v>3.3849799999999999E-2</v>
      </c>
      <c r="M252" s="240">
        <v>0.10835599999999999</v>
      </c>
      <c r="N252" s="240">
        <v>0.80595600000000001</v>
      </c>
      <c r="O252" s="240">
        <v>9.0767899999999995E-3</v>
      </c>
      <c r="P252" s="240">
        <v>0.21985299999999999</v>
      </c>
      <c r="Q252" s="240">
        <v>5.68397E-3</v>
      </c>
      <c r="R252" s="240">
        <v>6.0021499999999997E-4</v>
      </c>
      <c r="S252" s="240">
        <v>2.4272100000000001</v>
      </c>
      <c r="T252" s="240">
        <v>0.17339199999999999</v>
      </c>
      <c r="U252" s="240">
        <v>1.66363E-2</v>
      </c>
      <c r="V252" s="240">
        <v>3.9368E-2</v>
      </c>
      <c r="W252" s="240">
        <v>0.47992099999999999</v>
      </c>
      <c r="X252" s="240">
        <v>7.4697799999999995E-2</v>
      </c>
      <c r="Y252" s="240">
        <v>1.92693</v>
      </c>
      <c r="Z252" s="240">
        <v>0.19036600000000001</v>
      </c>
      <c r="AA252" s="240">
        <v>1.35894E-2</v>
      </c>
      <c r="AB252" s="240">
        <v>0.17124800000000001</v>
      </c>
      <c r="AC252" s="240">
        <v>0.203545</v>
      </c>
      <c r="AD252" s="240">
        <v>1.0744399999999999E-2</v>
      </c>
      <c r="AE252" s="240">
        <v>0.197575</v>
      </c>
      <c r="AF252" s="240">
        <v>0.56218599999999996</v>
      </c>
      <c r="AG252" s="240">
        <v>4.2977899999999999E-2</v>
      </c>
      <c r="AH252" s="240">
        <v>7.2533899999999998E-2</v>
      </c>
      <c r="AI252" s="240">
        <v>0.803454</v>
      </c>
      <c r="AJ252" s="240">
        <v>2.2583099999999998E-2</v>
      </c>
      <c r="AK252" s="240">
        <v>0.109344</v>
      </c>
      <c r="AL252" s="240">
        <v>0.20174400000000001</v>
      </c>
      <c r="AM252" s="240">
        <v>0.91205400000000003</v>
      </c>
      <c r="AN252" s="240">
        <v>0.74090500000000004</v>
      </c>
      <c r="AO252" s="240">
        <v>1.8956199999999999E-2</v>
      </c>
    </row>
    <row r="253" spans="2:41" ht="20.100000000000001" customHeight="1" x14ac:dyDescent="0.25">
      <c r="B253" s="239">
        <v>44952</v>
      </c>
      <c r="C253" s="240">
        <v>5.4586299999999999E-3</v>
      </c>
      <c r="D253" s="240"/>
      <c r="E253" s="240">
        <v>5.8038199999999998E-2</v>
      </c>
      <c r="F253" s="240">
        <v>0.145125</v>
      </c>
      <c r="G253" s="240">
        <v>0.56352100000000005</v>
      </c>
      <c r="H253" s="240">
        <v>0.55385399999999996</v>
      </c>
      <c r="I253" s="240">
        <v>9.19943E-4</v>
      </c>
      <c r="J253" s="240"/>
      <c r="K253" s="240"/>
      <c r="L253" s="240">
        <v>3.3812300000000003E-2</v>
      </c>
      <c r="M253" s="240">
        <v>0.108292</v>
      </c>
      <c r="N253" s="240">
        <v>0.80551099999999998</v>
      </c>
      <c r="O253" s="240"/>
      <c r="P253" s="240">
        <v>0.21751699999999999</v>
      </c>
      <c r="Q253" s="240">
        <v>5.7228899999999996E-3</v>
      </c>
      <c r="R253" s="240">
        <v>5.99432E-4</v>
      </c>
      <c r="S253" s="240">
        <v>2.4240699999999999</v>
      </c>
      <c r="T253" s="240">
        <v>0.17394200000000001</v>
      </c>
      <c r="U253" s="240">
        <v>1.6576400000000002E-2</v>
      </c>
      <c r="V253" s="240">
        <v>3.9252500000000003E-2</v>
      </c>
      <c r="W253" s="240">
        <v>0.47909200000000002</v>
      </c>
      <c r="X253" s="240">
        <v>7.4847899999999995E-2</v>
      </c>
      <c r="Y253" s="240">
        <v>1.92286</v>
      </c>
      <c r="Z253" s="240">
        <v>0.19148899999999999</v>
      </c>
      <c r="AA253" s="240">
        <v>1.35348E-2</v>
      </c>
      <c r="AB253" s="240">
        <v>0.17053599999999999</v>
      </c>
      <c r="AC253" s="240">
        <v>0.20311499999999999</v>
      </c>
      <c r="AD253" s="240">
        <v>1.06955E-2</v>
      </c>
      <c r="AE253" s="240">
        <v>0.197157</v>
      </c>
      <c r="AF253" s="240">
        <v>0.56352100000000005</v>
      </c>
      <c r="AG253" s="240">
        <v>4.3307900000000003E-2</v>
      </c>
      <c r="AH253" s="240">
        <v>7.2484300000000002E-2</v>
      </c>
      <c r="AI253" s="240">
        <v>0.80586400000000002</v>
      </c>
      <c r="AJ253" s="240">
        <v>2.2619500000000001E-2</v>
      </c>
      <c r="AK253" s="240">
        <v>0.10936800000000001</v>
      </c>
      <c r="AL253" s="240">
        <v>0.201318</v>
      </c>
      <c r="AM253" s="240">
        <v>0.91611600000000004</v>
      </c>
      <c r="AN253" s="240">
        <v>0.73934</v>
      </c>
      <c r="AO253" s="240">
        <v>1.8977899999999999E-2</v>
      </c>
    </row>
    <row r="254" spans="2:41" ht="20.100000000000001" customHeight="1" x14ac:dyDescent="0.25">
      <c r="B254" s="239">
        <v>44953</v>
      </c>
      <c r="C254" s="240">
        <v>5.4570399999999998E-3</v>
      </c>
      <c r="D254" s="240">
        <v>0.52600499999999994</v>
      </c>
      <c r="E254" s="240">
        <v>5.7877600000000001E-2</v>
      </c>
      <c r="F254" s="240">
        <v>0.14580499999999999</v>
      </c>
      <c r="G254" s="240">
        <v>0.563388</v>
      </c>
      <c r="H254" s="240">
        <v>0.555898</v>
      </c>
      <c r="I254" s="240">
        <v>9.2217999999999998E-4</v>
      </c>
      <c r="J254" s="240"/>
      <c r="K254" s="240"/>
      <c r="L254" s="240">
        <v>3.37509E-2</v>
      </c>
      <c r="M254" s="240">
        <v>0.108115</v>
      </c>
      <c r="N254" s="240">
        <v>0.80414399999999997</v>
      </c>
      <c r="O254" s="240">
        <v>9.0763100000000006E-3</v>
      </c>
      <c r="P254" s="240">
        <v>0.215277</v>
      </c>
      <c r="Q254" s="240">
        <v>5.6932500000000004E-3</v>
      </c>
      <c r="R254" s="240">
        <v>6.0104199999999998E-4</v>
      </c>
      <c r="S254" s="240"/>
      <c r="T254" s="240">
        <v>0.17499100000000001</v>
      </c>
      <c r="U254" s="240"/>
      <c r="V254" s="240">
        <v>3.9395100000000002E-2</v>
      </c>
      <c r="W254" s="240">
        <v>0.481487</v>
      </c>
      <c r="X254" s="240">
        <v>7.4734200000000001E-2</v>
      </c>
      <c r="Y254" s="240"/>
      <c r="Z254" s="240">
        <v>0.193547</v>
      </c>
      <c r="AA254" s="240">
        <v>1.35847E-2</v>
      </c>
      <c r="AB254" s="240">
        <v>0.17111899999999999</v>
      </c>
      <c r="AC254" s="240"/>
      <c r="AD254" s="240">
        <v>1.0674299999999999E-2</v>
      </c>
      <c r="AE254" s="240"/>
      <c r="AF254" s="240">
        <v>0.563388</v>
      </c>
      <c r="AG254" s="240">
        <v>4.2886500000000001E-2</v>
      </c>
      <c r="AH254" s="240">
        <v>7.1864999999999998E-2</v>
      </c>
      <c r="AI254" s="240">
        <v>0.80234499999999997</v>
      </c>
      <c r="AJ254" s="240">
        <v>2.2511900000000001E-2</v>
      </c>
      <c r="AK254" s="240">
        <v>0.109486</v>
      </c>
      <c r="AL254" s="240"/>
      <c r="AM254" s="240">
        <v>0.91542100000000004</v>
      </c>
      <c r="AN254" s="240">
        <v>0.74012299999999998</v>
      </c>
      <c r="AO254" s="240">
        <v>1.91618E-2</v>
      </c>
    </row>
    <row r="255" spans="2:41" ht="20.100000000000001" customHeight="1" x14ac:dyDescent="0.25">
      <c r="B255" s="239">
        <v>44956</v>
      </c>
      <c r="C255" s="240">
        <v>5.4571100000000003E-3</v>
      </c>
      <c r="D255" s="240">
        <v>0.52467299999999994</v>
      </c>
      <c r="E255" s="240">
        <v>5.7927100000000002E-2</v>
      </c>
      <c r="F255" s="240">
        <v>0.14519499999999999</v>
      </c>
      <c r="G255" s="240">
        <v>0.56310700000000002</v>
      </c>
      <c r="H255" s="240">
        <v>0.55391599999999996</v>
      </c>
      <c r="I255" s="240">
        <v>9.2114699999999998E-4</v>
      </c>
      <c r="J255" s="240">
        <v>0.10956399999999999</v>
      </c>
      <c r="K255" s="240"/>
      <c r="L255" s="240">
        <v>3.3812200000000001E-2</v>
      </c>
      <c r="M255" s="240">
        <v>0.10843999999999999</v>
      </c>
      <c r="N255" s="240">
        <v>0.80661499999999997</v>
      </c>
      <c r="O255" s="240">
        <v>9.0601699999999993E-3</v>
      </c>
      <c r="P255" s="240">
        <v>0.21332499999999999</v>
      </c>
      <c r="Q255" s="240">
        <v>5.6882199999999999E-3</v>
      </c>
      <c r="R255" s="240">
        <v>6.0137400000000001E-4</v>
      </c>
      <c r="S255" s="240">
        <v>2.4240200000000001</v>
      </c>
      <c r="T255" s="240">
        <v>0.17458599999999999</v>
      </c>
      <c r="U255" s="240">
        <v>1.6499900000000001E-2</v>
      </c>
      <c r="V255" s="240">
        <v>3.9394999999999999E-2</v>
      </c>
      <c r="W255" s="240">
        <v>0.480877</v>
      </c>
      <c r="X255" s="240">
        <v>7.4738100000000002E-2</v>
      </c>
      <c r="Y255" s="240">
        <v>1.92408</v>
      </c>
      <c r="Z255" s="240"/>
      <c r="AA255" s="240">
        <v>1.36075E-2</v>
      </c>
      <c r="AB255" s="240">
        <v>0.17102300000000001</v>
      </c>
      <c r="AC255" s="240">
        <v>0.20324500000000001</v>
      </c>
      <c r="AD255" s="240">
        <v>1.06306E-2</v>
      </c>
      <c r="AE255" s="240">
        <v>0.19728299999999999</v>
      </c>
      <c r="AF255" s="240">
        <v>0.56310700000000002</v>
      </c>
      <c r="AG255" s="240">
        <v>4.2913899999999998E-2</v>
      </c>
      <c r="AH255" s="240">
        <v>7.1732900000000002E-2</v>
      </c>
      <c r="AI255" s="240">
        <v>0.80357400000000001</v>
      </c>
      <c r="AJ255" s="240">
        <v>2.2597200000000001E-2</v>
      </c>
      <c r="AK255" s="240">
        <v>0.109362</v>
      </c>
      <c r="AL255" s="240">
        <v>0.20144599999999999</v>
      </c>
      <c r="AM255" s="240">
        <v>0.916107</v>
      </c>
      <c r="AN255" s="240">
        <v>0.73980999999999997</v>
      </c>
      <c r="AO255" s="240">
        <v>1.9091400000000001E-2</v>
      </c>
    </row>
    <row r="256" spans="2:41" ht="20.100000000000001" customHeight="1" x14ac:dyDescent="0.25">
      <c r="B256" s="239"/>
      <c r="C256" s="240"/>
      <c r="D256" s="240"/>
      <c r="E256" s="240"/>
      <c r="F256" s="240"/>
      <c r="G256" s="240"/>
      <c r="H256" s="240"/>
      <c r="I256" s="240"/>
      <c r="J256" s="240"/>
      <c r="K256" s="240"/>
      <c r="L256" s="240"/>
      <c r="M256" s="240"/>
      <c r="N256" s="240"/>
      <c r="O256" s="240"/>
      <c r="P256" s="240"/>
      <c r="Q256" s="240"/>
      <c r="R256" s="240"/>
      <c r="S256" s="240"/>
      <c r="T256" s="240"/>
      <c r="U256" s="240"/>
      <c r="V256" s="240"/>
      <c r="W256" s="240"/>
      <c r="X256" s="240"/>
      <c r="Y256" s="240"/>
      <c r="Z256" s="240"/>
      <c r="AA256" s="240"/>
      <c r="AB256" s="240"/>
      <c r="AC256" s="240"/>
      <c r="AD256" s="240"/>
      <c r="AE256" s="240"/>
      <c r="AF256" s="240"/>
      <c r="AG256" s="240"/>
      <c r="AH256" s="240"/>
      <c r="AI256" s="240"/>
      <c r="AJ256" s="240"/>
      <c r="AK256" s="240"/>
      <c r="AL256" s="240"/>
      <c r="AM256" s="240"/>
      <c r="AN256" s="240"/>
      <c r="AO256" s="240"/>
    </row>
    <row r="257" spans="2:41" ht="20.100000000000001" customHeight="1" x14ac:dyDescent="0.25">
      <c r="B257" s="239"/>
      <c r="C257" s="240"/>
      <c r="D257" s="240"/>
      <c r="E257" s="240"/>
      <c r="F257" s="240"/>
      <c r="G257" s="240"/>
      <c r="H257" s="240"/>
      <c r="I257" s="240"/>
      <c r="J257" s="240"/>
      <c r="K257" s="240"/>
      <c r="L257" s="240"/>
      <c r="M257" s="240"/>
      <c r="N257" s="240"/>
      <c r="O257" s="240"/>
      <c r="P257" s="240"/>
      <c r="Q257" s="240"/>
      <c r="R257" s="240"/>
      <c r="S257" s="240"/>
      <c r="T257" s="240"/>
      <c r="U257" s="240"/>
      <c r="V257" s="240"/>
      <c r="W257" s="240"/>
      <c r="X257" s="240"/>
      <c r="Y257" s="240"/>
      <c r="Z257" s="240"/>
      <c r="AA257" s="240"/>
      <c r="AB257" s="240"/>
      <c r="AC257" s="240"/>
      <c r="AD257" s="240"/>
      <c r="AE257" s="240"/>
      <c r="AF257" s="240"/>
      <c r="AG257" s="240"/>
      <c r="AH257" s="240"/>
      <c r="AI257" s="240"/>
      <c r="AJ257" s="240"/>
      <c r="AK257" s="240"/>
      <c r="AL257" s="240"/>
      <c r="AM257" s="240"/>
      <c r="AN257" s="240"/>
      <c r="AO257" s="240"/>
    </row>
    <row r="258" spans="2:41" ht="20.100000000000001" customHeight="1" x14ac:dyDescent="0.25">
      <c r="B258" s="239"/>
      <c r="C258" s="240"/>
      <c r="D258" s="240"/>
      <c r="E258" s="240"/>
      <c r="F258" s="240"/>
      <c r="G258" s="240"/>
      <c r="H258" s="240"/>
      <c r="I258" s="240"/>
      <c r="J258" s="240"/>
      <c r="K258" s="240"/>
      <c r="L258" s="240"/>
      <c r="M258" s="240"/>
      <c r="N258" s="240"/>
      <c r="O258" s="240"/>
      <c r="P258" s="240"/>
      <c r="Q258" s="240"/>
      <c r="R258" s="240"/>
      <c r="S258" s="240"/>
      <c r="T258" s="240"/>
      <c r="U258" s="240"/>
      <c r="V258" s="240"/>
      <c r="W258" s="240"/>
      <c r="X258" s="240"/>
      <c r="Y258" s="240"/>
      <c r="Z258" s="240"/>
      <c r="AA258" s="240"/>
      <c r="AB258" s="240"/>
      <c r="AC258" s="240"/>
      <c r="AD258" s="240"/>
      <c r="AE258" s="240"/>
      <c r="AF258" s="240"/>
      <c r="AG258" s="240"/>
      <c r="AH258" s="240"/>
      <c r="AI258" s="240"/>
      <c r="AJ258" s="240"/>
      <c r="AK258" s="240"/>
      <c r="AL258" s="240"/>
      <c r="AM258" s="240"/>
      <c r="AN258" s="240"/>
      <c r="AO258" s="240"/>
    </row>
    <row r="259" spans="2:41" ht="20.100000000000001" customHeight="1" x14ac:dyDescent="0.25">
      <c r="B259" s="239"/>
      <c r="C259" s="240"/>
      <c r="D259" s="240"/>
      <c r="E259" s="240"/>
      <c r="F259" s="240"/>
      <c r="G259" s="240"/>
      <c r="H259" s="240"/>
      <c r="I259" s="240"/>
      <c r="J259" s="240"/>
      <c r="K259" s="240"/>
      <c r="L259" s="240"/>
      <c r="M259" s="240"/>
      <c r="N259" s="240"/>
      <c r="O259" s="240"/>
      <c r="P259" s="240"/>
      <c r="Q259" s="240"/>
      <c r="R259" s="240"/>
      <c r="S259" s="240"/>
      <c r="T259" s="240"/>
      <c r="U259" s="240"/>
      <c r="V259" s="240"/>
      <c r="W259" s="240"/>
      <c r="X259" s="240"/>
      <c r="Y259" s="240"/>
      <c r="Z259" s="240"/>
      <c r="AA259" s="240"/>
      <c r="AB259" s="240"/>
      <c r="AC259" s="240"/>
      <c r="AD259" s="240"/>
      <c r="AE259" s="240"/>
      <c r="AF259" s="240"/>
      <c r="AG259" s="240"/>
      <c r="AH259" s="240"/>
      <c r="AI259" s="240"/>
      <c r="AJ259" s="240"/>
      <c r="AK259" s="240"/>
      <c r="AL259" s="240"/>
      <c r="AM259" s="240"/>
      <c r="AN259" s="240"/>
      <c r="AO259" s="240"/>
    </row>
  </sheetData>
  <sheetProtection algorithmName="SHA-512" hashValue="rdBfup7+qxVBBTgr53j6qDxMorWuDgm3sUUdSssd6YLV1iodn9X5Mkqpt+t8424e5SZn1cqvGqd+MGsTRueU+Q==" saltValue="iXmtbr3qeVwN7zvR4CmtMw==" spinCount="100000" sheet="1" objects="1" scenarios="1"/>
  <mergeCells count="2">
    <mergeCell ref="C5:E5"/>
    <mergeCell ref="C6:E6"/>
  </mergeCells>
  <phoneticPr fontId="1" type="noConversion"/>
  <printOptions horizontalCentered="1"/>
  <pageMargins left="0.31496062992125984" right="0.31496062992125984" top="0.31496062992125984" bottom="0.31496062992125984" header="0.31496062992125984" footer="0.31496062992125984"/>
  <pageSetup scale="97" fitToHeight="0" orientation="portrait" r:id="rId1"/>
  <colBreaks count="4" manualBreakCount="4">
    <brk id="9" min="7" max="258" man="1"/>
    <brk id="17" min="7" max="258" man="1"/>
    <brk id="25" min="7" max="258" man="1"/>
    <brk id="33" min="7" max="258" man="1"/>
  </colBreaks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24E66-A14D-4CE1-854B-0C1BA50FDFC9}">
  <sheetPr codeName="Sheet6"/>
  <dimension ref="B1:AP2121"/>
  <sheetViews>
    <sheetView showGridLines="0" showRowColHeaders="0" zoomScaleNormal="100" workbookViewId="0">
      <pane ySplit="8" topLeftCell="A9" activePane="bottomLeft" state="frozen"/>
      <selection pane="bottomLeft" activeCell="A9" sqref="A9"/>
    </sheetView>
  </sheetViews>
  <sheetFormatPr defaultColWidth="9.140625" defaultRowHeight="20.100000000000001" customHeight="1" x14ac:dyDescent="0.25"/>
  <cols>
    <col min="1" max="1" width="3.7109375" style="120" customWidth="1"/>
    <col min="2" max="2" width="7" style="95" hidden="1" customWidth="1"/>
    <col min="3" max="3" width="12.7109375" style="95" customWidth="1"/>
    <col min="4" max="35" width="9.7109375" style="169" customWidth="1"/>
    <col min="36" max="36" width="9.140625" style="120" customWidth="1"/>
    <col min="37" max="37" width="9.140625" style="132" hidden="1" customWidth="1"/>
    <col min="38" max="38" width="17" style="170" hidden="1" customWidth="1"/>
    <col min="39" max="39" width="17" style="171" hidden="1" customWidth="1"/>
    <col min="40" max="40" width="17" style="170" hidden="1" customWidth="1"/>
    <col min="41" max="41" width="9.140625" style="132" hidden="1" customWidth="1"/>
    <col min="42" max="16384" width="9.140625" style="120"/>
  </cols>
  <sheetData>
    <row r="1" spans="2:42" s="82" customFormat="1" ht="6.75" customHeight="1" x14ac:dyDescent="0.25">
      <c r="B1" s="81"/>
      <c r="E1" s="81"/>
      <c r="I1" s="81"/>
      <c r="L1" s="81"/>
      <c r="P1" s="81"/>
      <c r="S1" s="81"/>
      <c r="W1" s="81"/>
      <c r="Z1" s="81"/>
      <c r="AD1" s="81"/>
      <c r="AG1" s="81"/>
      <c r="AK1" s="129"/>
      <c r="AL1" s="155"/>
      <c r="AM1" s="155"/>
      <c r="AN1" s="155"/>
      <c r="AO1" s="129"/>
    </row>
    <row r="2" spans="2:42" s="88" customFormat="1" ht="20.100000000000001" customHeight="1" x14ac:dyDescent="0.25">
      <c r="B2" s="156"/>
      <c r="C2" s="145" t="s">
        <v>467</v>
      </c>
      <c r="D2" s="146"/>
      <c r="E2" s="85"/>
      <c r="F2" s="85"/>
      <c r="G2" s="85"/>
      <c r="H2" s="85"/>
      <c r="I2" s="85"/>
      <c r="J2" s="85"/>
      <c r="K2" s="86"/>
      <c r="L2" s="86"/>
      <c r="M2" s="85"/>
      <c r="N2" s="86"/>
      <c r="O2" s="86"/>
      <c r="P2" s="85"/>
      <c r="Q2" s="86"/>
      <c r="R2" s="86"/>
      <c r="S2" s="85"/>
      <c r="T2" s="86"/>
      <c r="U2" s="86"/>
      <c r="V2" s="85"/>
      <c r="W2" s="86"/>
      <c r="X2" s="86"/>
      <c r="Y2" s="85"/>
      <c r="Z2" s="86"/>
      <c r="AA2" s="86"/>
      <c r="AB2" s="85"/>
      <c r="AC2" s="86"/>
      <c r="AD2" s="86"/>
      <c r="AE2" s="85"/>
      <c r="AF2" s="86"/>
      <c r="AG2" s="86"/>
      <c r="AH2" s="85"/>
      <c r="AI2" s="86"/>
      <c r="AK2" s="130"/>
      <c r="AL2" s="157"/>
      <c r="AM2" s="157"/>
      <c r="AN2" s="157"/>
      <c r="AO2" s="130"/>
    </row>
    <row r="3" spans="2:42" s="93" customFormat="1" ht="24" customHeight="1" x14ac:dyDescent="0.25">
      <c r="B3" s="158"/>
      <c r="C3" s="147" t="s">
        <v>292</v>
      </c>
      <c r="D3" s="148"/>
      <c r="E3" s="90"/>
      <c r="F3" s="90"/>
      <c r="G3" s="90"/>
      <c r="H3" s="90"/>
      <c r="I3" s="90"/>
      <c r="J3" s="90"/>
      <c r="K3" s="91"/>
      <c r="L3" s="91"/>
      <c r="M3" s="90"/>
      <c r="N3" s="91"/>
      <c r="O3" s="91"/>
      <c r="P3" s="90"/>
      <c r="Q3" s="91"/>
      <c r="R3" s="91"/>
      <c r="S3" s="90"/>
      <c r="T3" s="91"/>
      <c r="U3" s="91"/>
      <c r="V3" s="90"/>
      <c r="W3" s="91"/>
      <c r="X3" s="91"/>
      <c r="Y3" s="90"/>
      <c r="Z3" s="91"/>
      <c r="AA3" s="91"/>
      <c r="AB3" s="90"/>
      <c r="AC3" s="91"/>
      <c r="AD3" s="91"/>
      <c r="AE3" s="90"/>
      <c r="AF3" s="91"/>
      <c r="AG3" s="91"/>
      <c r="AH3" s="90"/>
      <c r="AI3" s="91"/>
      <c r="AK3" s="131"/>
      <c r="AL3" s="159"/>
      <c r="AM3" s="159"/>
      <c r="AN3" s="159"/>
      <c r="AO3" s="131"/>
    </row>
    <row r="4" spans="2:42" ht="5.0999999999999996" customHeight="1" x14ac:dyDescent="0.25"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120"/>
      <c r="Y4" s="120"/>
      <c r="Z4" s="120"/>
      <c r="AA4" s="120"/>
      <c r="AB4" s="120"/>
      <c r="AC4" s="120"/>
      <c r="AD4" s="120"/>
      <c r="AE4" s="120"/>
      <c r="AF4" s="120"/>
      <c r="AG4" s="120"/>
      <c r="AH4" s="120"/>
      <c r="AI4" s="120"/>
      <c r="AL4" s="160"/>
      <c r="AM4" s="160"/>
      <c r="AN4" s="160"/>
    </row>
    <row r="5" spans="2:42" ht="15" x14ac:dyDescent="0.25">
      <c r="C5" s="191" t="s">
        <v>287</v>
      </c>
      <c r="D5" s="263" t="s">
        <v>285</v>
      </c>
      <c r="E5" s="263"/>
      <c r="F5" s="263"/>
      <c r="G5" s="264"/>
      <c r="H5" s="120"/>
      <c r="I5" s="120"/>
      <c r="J5" s="120"/>
      <c r="K5" s="120"/>
      <c r="L5" s="120"/>
      <c r="M5" s="120"/>
      <c r="N5" s="120"/>
      <c r="O5" s="120"/>
      <c r="P5" s="120"/>
      <c r="Q5" s="120"/>
      <c r="R5" s="120"/>
      <c r="S5" s="120"/>
      <c r="T5" s="120"/>
      <c r="U5" s="120"/>
      <c r="V5" s="120"/>
      <c r="W5" s="120"/>
      <c r="X5" s="120"/>
      <c r="Y5" s="120"/>
      <c r="Z5" s="120"/>
      <c r="AA5" s="120"/>
      <c r="AB5" s="120"/>
      <c r="AC5" s="120"/>
      <c r="AD5" s="120"/>
      <c r="AE5" s="120"/>
      <c r="AF5" s="120"/>
      <c r="AG5" s="120"/>
      <c r="AH5" s="120"/>
      <c r="AI5" s="120"/>
      <c r="AL5" s="160"/>
      <c r="AM5" s="160"/>
      <c r="AN5" s="160"/>
    </row>
    <row r="6" spans="2:42" ht="15" x14ac:dyDescent="0.25">
      <c r="C6" s="191" t="s">
        <v>288</v>
      </c>
      <c r="D6" s="261">
        <f>IF(MAX($C$8:$C$98)=0,"-",MAX($C$8:$C$98))</f>
        <v>44956</v>
      </c>
      <c r="E6" s="261"/>
      <c r="F6" s="261"/>
      <c r="G6" s="262"/>
      <c r="H6" s="120"/>
      <c r="I6" s="120"/>
      <c r="J6" s="120"/>
      <c r="K6" s="120"/>
      <c r="L6" s="120"/>
      <c r="M6" s="120"/>
      <c r="N6" s="120"/>
      <c r="O6" s="120"/>
      <c r="P6" s="120"/>
      <c r="Q6" s="120"/>
      <c r="R6" s="120"/>
      <c r="S6" s="120"/>
      <c r="T6" s="120"/>
      <c r="U6" s="120"/>
      <c r="V6" s="120"/>
      <c r="W6" s="120"/>
      <c r="X6" s="120"/>
      <c r="Y6" s="120"/>
      <c r="Z6" s="120"/>
      <c r="AA6" s="120"/>
      <c r="AB6" s="120"/>
      <c r="AC6" s="120"/>
      <c r="AD6" s="120"/>
      <c r="AE6" s="120"/>
      <c r="AF6" s="120"/>
      <c r="AG6" s="120"/>
      <c r="AH6" s="120"/>
      <c r="AI6" s="120"/>
      <c r="AL6" s="160"/>
      <c r="AM6" s="160"/>
      <c r="AN6" s="160"/>
    </row>
    <row r="7" spans="2:42" ht="5.0999999999999996" customHeight="1" x14ac:dyDescent="0.25">
      <c r="D7" s="120"/>
      <c r="E7" s="120"/>
      <c r="F7" s="120"/>
      <c r="G7" s="120"/>
      <c r="H7" s="120"/>
      <c r="I7" s="120"/>
      <c r="J7" s="120"/>
      <c r="K7" s="120"/>
      <c r="L7" s="120"/>
      <c r="M7" s="120"/>
      <c r="N7" s="120"/>
      <c r="O7" s="120"/>
      <c r="P7" s="120"/>
      <c r="Q7" s="120"/>
      <c r="R7" s="120"/>
      <c r="S7" s="120"/>
      <c r="T7" s="120"/>
      <c r="U7" s="120"/>
      <c r="V7" s="120"/>
      <c r="W7" s="120"/>
      <c r="X7" s="120"/>
      <c r="Y7" s="120"/>
      <c r="Z7" s="120"/>
      <c r="AA7" s="120"/>
      <c r="AB7" s="120"/>
      <c r="AC7" s="120"/>
      <c r="AD7" s="120"/>
      <c r="AE7" s="120"/>
      <c r="AF7" s="120"/>
      <c r="AG7" s="120"/>
      <c r="AH7" s="120"/>
      <c r="AI7" s="120"/>
      <c r="AL7" s="160"/>
      <c r="AM7" s="160"/>
      <c r="AN7" s="160"/>
    </row>
    <row r="8" spans="2:42" s="151" customFormat="1" ht="20.100000000000001" customHeight="1" x14ac:dyDescent="0.25">
      <c r="B8" s="43">
        <f>COUNTIF(B9:B98,"&gt;0")-1</f>
        <v>62</v>
      </c>
      <c r="C8" s="192" t="s">
        <v>258</v>
      </c>
      <c r="D8" s="192" t="s">
        <v>0</v>
      </c>
      <c r="E8" s="192" t="s">
        <v>5</v>
      </c>
      <c r="F8" s="192" t="s">
        <v>73</v>
      </c>
      <c r="G8" s="192" t="s">
        <v>77</v>
      </c>
      <c r="H8" s="192" t="s">
        <v>79</v>
      </c>
      <c r="I8" s="192" t="s">
        <v>71</v>
      </c>
      <c r="J8" s="192" t="s">
        <v>82</v>
      </c>
      <c r="K8" s="192" t="s">
        <v>8</v>
      </c>
      <c r="L8" s="192" t="s">
        <v>93</v>
      </c>
      <c r="M8" s="192" t="s">
        <v>99</v>
      </c>
      <c r="N8" s="192" t="s">
        <v>4</v>
      </c>
      <c r="O8" s="192" t="s">
        <v>84</v>
      </c>
      <c r="P8" s="192" t="s">
        <v>90</v>
      </c>
      <c r="Q8" s="192" t="s">
        <v>75</v>
      </c>
      <c r="R8" s="192" t="s">
        <v>95</v>
      </c>
      <c r="S8" s="192" t="s">
        <v>9</v>
      </c>
      <c r="T8" s="192" t="s">
        <v>2</v>
      </c>
      <c r="U8" s="192" t="s">
        <v>22</v>
      </c>
      <c r="V8" s="192" t="s">
        <v>3</v>
      </c>
      <c r="W8" s="192" t="s">
        <v>154</v>
      </c>
      <c r="X8" s="192" t="s">
        <v>6</v>
      </c>
      <c r="Y8" s="192" t="s">
        <v>161</v>
      </c>
      <c r="Z8" s="192" t="s">
        <v>116</v>
      </c>
      <c r="AA8" s="192" t="s">
        <v>159</v>
      </c>
      <c r="AB8" s="192" t="s">
        <v>164</v>
      </c>
      <c r="AC8" s="192" t="s">
        <v>47</v>
      </c>
      <c r="AD8" s="192" t="s">
        <v>170</v>
      </c>
      <c r="AE8" s="192" t="s">
        <v>176</v>
      </c>
      <c r="AF8" s="192" t="s">
        <v>180</v>
      </c>
      <c r="AG8" s="192" t="s">
        <v>184</v>
      </c>
      <c r="AH8" s="192" t="s">
        <v>190</v>
      </c>
      <c r="AI8" s="192" t="s">
        <v>240</v>
      </c>
      <c r="AK8" s="161"/>
      <c r="AL8" s="162" t="s">
        <v>313</v>
      </c>
      <c r="AM8" s="162" t="s">
        <v>314</v>
      </c>
      <c r="AN8" s="162" t="s">
        <v>7</v>
      </c>
      <c r="AO8" s="163"/>
      <c r="AP8" s="164"/>
    </row>
    <row r="9" spans="2:42" ht="20.100000000000001" customHeight="1" x14ac:dyDescent="0.25">
      <c r="B9" s="165">
        <v>1</v>
      </c>
      <c r="C9" s="193">
        <f>IFERROR(IF(INDEX($AN$9:$AN$2088,SUM($B$9:B9),1)="","",INDEX($AN$9:$AN$2088,SUM($B$9:B9),1)),"")</f>
        <v>44956</v>
      </c>
      <c r="D9" s="53">
        <f t="array" ref="D9">IFERROR(INDEX($AM$9:$AM$2088,MATCH($C9&amp;D$8,$AN$9:$AN$2088&amp;$AL$9:$AL$2088,0),1),"")</f>
        <v>1.0903</v>
      </c>
      <c r="E9" s="53">
        <f t="array" ref="E9">IFERROR(INDEX($AM$9:$AM$2088,MATCH($C9&amp;E$8,$AN$9:$AN$2088&amp;$AL$9:$AL$2088,0),1),"")</f>
        <v>141.79</v>
      </c>
      <c r="F9" s="53">
        <f t="array" ref="F9">IFERROR(INDEX($AM$9:$AM$2088,MATCH($C9&amp;F$8,$AN$9:$AN$2088&amp;$AL$9:$AL$2088,0),1),"")</f>
        <v>1.9558</v>
      </c>
      <c r="G9" s="53">
        <f t="array" ref="G9">IFERROR(INDEX($AM$9:$AM$2088,MATCH($C9&amp;G$8,$AN$9:$AN$2088&amp;$AL$9:$AL$2088,0),1),"")</f>
        <v>23.861000000000001</v>
      </c>
      <c r="H9" s="53">
        <f t="array" ref="H9">IFERROR(INDEX($AM$9:$AM$2088,MATCH($C9&amp;H$8,$AN$9:$AN$2088&amp;$AL$9:$AL$2088,0),1),"")</f>
        <v>7.4382999999999999</v>
      </c>
      <c r="I9" s="53">
        <f t="array" ref="I9">IFERROR(INDEX($AM$9:$AM$2088,MATCH($C9&amp;I$8,$AN$9:$AN$2088&amp;$AL$9:$AL$2088,0),1),"")</f>
        <v>0.87978000000000001</v>
      </c>
      <c r="J9" s="53">
        <f t="array" ref="J9">IFERROR(INDEX($AM$9:$AM$2088,MATCH($C9&amp;J$8,$AN$9:$AN$2088&amp;$AL$9:$AL$2088,0),1),"")</f>
        <v>390.53</v>
      </c>
      <c r="K9" s="53">
        <f t="array" ref="K9">IFERROR(INDEX($AM$9:$AM$2088,MATCH($C9&amp;K$8,$AN$9:$AN$2088&amp;$AL$9:$AL$2088,0),1),"")</f>
        <v>4.7103000000000002</v>
      </c>
      <c r="L9" s="53">
        <f t="array" ref="L9">IFERROR(INDEX($AM$9:$AM$2088,MATCH($C9&amp;L$8,$AN$9:$AN$2088&amp;$AL$9:$AL$2088,0),1),"")</f>
        <v>4.9055</v>
      </c>
      <c r="M9" s="53">
        <f t="array" ref="M9">IFERROR(INDEX($AM$9:$AM$2088,MATCH($C9&amp;M$8,$AN$9:$AN$2088&amp;$AL$9:$AL$2088,0),1),"")</f>
        <v>11.262</v>
      </c>
      <c r="N9" s="53">
        <f t="array" ref="N9">IFERROR(INDEX($AM$9:$AM$2088,MATCH($C9&amp;N$8,$AN$9:$AN$2088&amp;$AL$9:$AL$2088,0),1),"")</f>
        <v>1.0044999999999999</v>
      </c>
      <c r="O9" s="53">
        <f t="array" ref="O9">IFERROR(INDEX($AM$9:$AM$2088,MATCH($C9&amp;O$8,$AN$9:$AN$2088&amp;$AL$9:$AL$2088,0),1),"")</f>
        <v>153.30000000000001</v>
      </c>
      <c r="P9" s="53">
        <f t="array" ref="P9">IFERROR(INDEX($AM$9:$AM$2088,MATCH($C9&amp;P$8,$AN$9:$AN$2088&amp;$AL$9:$AL$2088,0),1),"")</f>
        <v>10.7925</v>
      </c>
      <c r="Q9" s="53" t="str">
        <f t="array" ref="Q9">IFERROR(INDEX($AM$9:$AM$2088,MATCH($C9&amp;Q$8,$AN$9:$AN$2088&amp;$AL$9:$AL$2088,0),1),"")</f>
        <v/>
      </c>
      <c r="R9" s="53" t="str">
        <f t="array" ref="R9">IFERROR(INDEX($AM$9:$AM$2088,MATCH($C9&amp;R$8,$AN$9:$AN$2088&amp;$AL$9:$AL$2088,0),1),"")</f>
        <v/>
      </c>
      <c r="S9" s="53">
        <f t="array" ref="S9">IFERROR(INDEX($AM$9:$AM$2088,MATCH($C9&amp;S$8,$AN$9:$AN$2088&amp;$AL$9:$AL$2088,0),1),"")</f>
        <v>20.5063</v>
      </c>
      <c r="T9" s="53">
        <f t="array" ref="T9">IFERROR(INDEX($AM$9:$AM$2088,MATCH($C9&amp;T$8,$AN$9:$AN$2088&amp;$AL$9:$AL$2088,0),1),"")</f>
        <v>1.5389999999999999</v>
      </c>
      <c r="U9" s="53">
        <f t="array" ref="U9">IFERROR(INDEX($AM$9:$AM$2088,MATCH($C9&amp;U$8,$AN$9:$AN$2088&amp;$AL$9:$AL$2088,0),1),"")</f>
        <v>5.5654000000000003</v>
      </c>
      <c r="V9" s="53">
        <f t="array" ref="V9">IFERROR(INDEX($AM$9:$AM$2088,MATCH($C9&amp;V$8,$AN$9:$AN$2088&amp;$AL$9:$AL$2088,0),1),"")</f>
        <v>1.4532</v>
      </c>
      <c r="W9" s="53">
        <f t="array" ref="W9">IFERROR(INDEX($AM$9:$AM$2088,MATCH($C9&amp;W$8,$AN$9:$AN$2088&amp;$AL$9:$AL$2088,0),1),"")</f>
        <v>7.3601000000000001</v>
      </c>
      <c r="X9" s="53">
        <f t="array" ref="X9">IFERROR(INDEX($AM$9:$AM$2088,MATCH($C9&amp;X$8,$AN$9:$AN$2088&amp;$AL$9:$AL$2088,0),1),"")</f>
        <v>8.5414999999999992</v>
      </c>
      <c r="Y9" s="53">
        <f t="array" ref="Y9">IFERROR(INDEX($AM$9:$AM$2088,MATCH($C9&amp;Y$8,$AN$9:$AN$2088&amp;$AL$9:$AL$2088,0),1),"")</f>
        <v>16335.28</v>
      </c>
      <c r="Z9" s="53">
        <f t="array" ref="Z9">IFERROR(INDEX($AM$9:$AM$2088,MATCH($C9&amp;Z$8,$AN$9:$AN$2088&amp;$AL$9:$AL$2088,0),1),"")</f>
        <v>3.7786</v>
      </c>
      <c r="AA9" s="53">
        <f t="array" ref="AA9">IFERROR(INDEX($AM$9:$AM$2088,MATCH($C9&amp;AA$8,$AN$9:$AN$2088&amp;$AL$9:$AL$2088,0),1),"")</f>
        <v>88.888499999999993</v>
      </c>
      <c r="AB9" s="53">
        <f t="array" ref="AB9">IFERROR(INDEX($AM$9:$AM$2088,MATCH($C9&amp;AB$8,$AN$9:$AN$2088&amp;$AL$9:$AL$2088,0),1),"")</f>
        <v>1338.87</v>
      </c>
      <c r="AC9" s="53">
        <f t="array" ref="AC9">IFERROR(INDEX($AM$9:$AM$2088,MATCH($C9&amp;AC$8,$AN$9:$AN$2088&amp;$AL$9:$AL$2088,0),1),"")</f>
        <v>20.486999999999998</v>
      </c>
      <c r="AD9" s="53">
        <f t="array" ref="AD9">IFERROR(INDEX($AM$9:$AM$2088,MATCH($C9&amp;AD$8,$AN$9:$AN$2088&amp;$AL$9:$AL$2088,0),1),"")</f>
        <v>4.6272000000000002</v>
      </c>
      <c r="AE9" s="53">
        <f t="array" ref="AE9">IFERROR(INDEX($AM$9:$AM$2088,MATCH($C9&amp;AE$8,$AN$9:$AN$2088&amp;$AL$9:$AL$2088,0),1),"")</f>
        <v>1.6778</v>
      </c>
      <c r="AF9" s="53">
        <f t="array" ref="AF9">IFERROR(INDEX($AM$9:$AM$2088,MATCH($C9&amp;AF$8,$AN$9:$AN$2088&amp;$AL$9:$AL$2088,0),1),"")</f>
        <v>59.47</v>
      </c>
      <c r="AG9" s="53">
        <f t="array" ref="AG9">IFERROR(INDEX($AM$9:$AM$2088,MATCH($C9&amp;AG$8,$AN$9:$AN$2088&amp;$AL$9:$AL$2088,0),1),"")</f>
        <v>1.431</v>
      </c>
      <c r="AH9" s="53">
        <f t="array" ref="AH9">IFERROR(INDEX($AM$9:$AM$2088,MATCH($C9&amp;AH$8,$AN$9:$AN$2088&amp;$AL$9:$AL$2088,0),1),"")</f>
        <v>35.68</v>
      </c>
      <c r="AI9" s="53">
        <f t="array" ref="AI9">IFERROR(INDEX($AM$9:$AM$2088,MATCH($C9&amp;AI$8,$AN$9:$AN$2088&amp;$AL$9:$AL$2088,0),1),"")</f>
        <v>18.888999999999999</v>
      </c>
      <c r="AL9" s="166"/>
      <c r="AM9" s="167">
        <v>44956</v>
      </c>
      <c r="AN9" s="166">
        <v>44956</v>
      </c>
      <c r="AO9" s="160"/>
      <c r="AP9" s="95"/>
    </row>
    <row r="10" spans="2:42" ht="20.100000000000001" customHeight="1" x14ac:dyDescent="0.25">
      <c r="B10" s="44">
        <f>IF(LEN(C9)=0,"",COUNTIF($AN$9:$AN$2532,C9))</f>
        <v>31</v>
      </c>
      <c r="C10" s="193">
        <f>IFERROR(IF(INDEX($AN$9:$AN$2088,SUM($B$9:B10),1)="","",INDEX($AN$9:$AN$2088,SUM($B$9:B10),1)),"")</f>
        <v>44953</v>
      </c>
      <c r="D10" s="53">
        <f t="array" ref="D10">IFERROR(INDEX($AM$9:$AM$2088,MATCH($C10&amp;D$8,$AN$9:$AN$2088&amp;$AL$9:$AL$2088,0),1),"")</f>
        <v>1.0865</v>
      </c>
      <c r="E10" s="53">
        <f t="array" ref="E10">IFERROR(INDEX($AM$9:$AM$2088,MATCH($C10&amp;E$8,$AN$9:$AN$2088&amp;$AL$9:$AL$2088,0),1),"")</f>
        <v>141.1</v>
      </c>
      <c r="F10" s="53">
        <f t="array" ref="F10">IFERROR(INDEX($AM$9:$AM$2088,MATCH($C10&amp;F$8,$AN$9:$AN$2088&amp;$AL$9:$AL$2088,0),1),"")</f>
        <v>1.9558</v>
      </c>
      <c r="G10" s="53">
        <f t="array" ref="G10">IFERROR(INDEX($AM$9:$AM$2088,MATCH($C10&amp;G$8,$AN$9:$AN$2088&amp;$AL$9:$AL$2088,0),1),"")</f>
        <v>23.826000000000001</v>
      </c>
      <c r="H10" s="53">
        <f t="array" ref="H10">IFERROR(INDEX($AM$9:$AM$2088,MATCH($C10&amp;H$8,$AN$9:$AN$2088&amp;$AL$9:$AL$2088,0),1),"")</f>
        <v>7.4378000000000002</v>
      </c>
      <c r="I10" s="53">
        <f t="array" ref="I10">IFERROR(INDEX($AM$9:$AM$2088,MATCH($C10&amp;I$8,$AN$9:$AN$2088&amp;$AL$9:$AL$2088,0),1),"")</f>
        <v>0.87885000000000002</v>
      </c>
      <c r="J10" s="53">
        <f t="array" ref="J10">IFERROR(INDEX($AM$9:$AM$2088,MATCH($C10&amp;J$8,$AN$9:$AN$2088&amp;$AL$9:$AL$2088,0),1),"")</f>
        <v>388.85</v>
      </c>
      <c r="K10" s="53">
        <f t="array" ref="K10">IFERROR(INDEX($AM$9:$AM$2088,MATCH($C10&amp;K$8,$AN$9:$AN$2088&amp;$AL$9:$AL$2088,0),1),"")</f>
        <v>4.7084999999999999</v>
      </c>
      <c r="L10" s="53">
        <f t="array" ref="L10">IFERROR(INDEX($AM$9:$AM$2088,MATCH($C10&amp;L$8,$AN$9:$AN$2088&amp;$AL$9:$AL$2088,0),1),"")</f>
        <v>4.8964999999999996</v>
      </c>
      <c r="M10" s="53">
        <f t="array" ref="M10">IFERROR(INDEX($AM$9:$AM$2088,MATCH($C10&amp;M$8,$AN$9:$AN$2088&amp;$AL$9:$AL$2088,0),1),"")</f>
        <v>11.210800000000001</v>
      </c>
      <c r="N10" s="53">
        <f t="array" ref="N10">IFERROR(INDEX($AM$9:$AM$2088,MATCH($C10&amp;N$8,$AN$9:$AN$2088&amp;$AL$9:$AL$2088,0),1),"")</f>
        <v>1.0017</v>
      </c>
      <c r="O10" s="53">
        <f t="array" ref="O10">IFERROR(INDEX($AM$9:$AM$2088,MATCH($C10&amp;O$8,$AN$9:$AN$2088&amp;$AL$9:$AL$2088,0),1),"")</f>
        <v>154.9</v>
      </c>
      <c r="P10" s="53">
        <f t="array" ref="P10">IFERROR(INDEX($AM$9:$AM$2088,MATCH($C10&amp;P$8,$AN$9:$AN$2088&amp;$AL$9:$AL$2088,0),1),"")</f>
        <v>10.76</v>
      </c>
      <c r="Q10" s="53" t="str">
        <f t="array" ref="Q10">IFERROR(INDEX($AM$9:$AM$2088,MATCH($C10&amp;Q$8,$AN$9:$AN$2088&amp;$AL$9:$AL$2088,0),1),"")</f>
        <v/>
      </c>
      <c r="R10" s="53" t="str">
        <f t="array" ref="R10">IFERROR(INDEX($AM$9:$AM$2088,MATCH($C10&amp;R$8,$AN$9:$AN$2088&amp;$AL$9:$AL$2088,0),1),"")</f>
        <v/>
      </c>
      <c r="S10" s="53">
        <f t="array" ref="S10">IFERROR(INDEX($AM$9:$AM$2088,MATCH($C10&amp;S$8,$AN$9:$AN$2088&amp;$AL$9:$AL$2088,0),1),"")</f>
        <v>20.436499999999999</v>
      </c>
      <c r="T10" s="53">
        <f t="array" ref="T10">IFERROR(INDEX($AM$9:$AM$2088,MATCH($C10&amp;T$8,$AN$9:$AN$2088&amp;$AL$9:$AL$2088,0),1),"")</f>
        <v>1.5288999999999999</v>
      </c>
      <c r="U10" s="53">
        <f t="array" ref="U10">IFERROR(INDEX($AM$9:$AM$2088,MATCH($C10&amp;U$8,$AN$9:$AN$2088&amp;$AL$9:$AL$2088,0),1),"")</f>
        <v>5.5103999999999997</v>
      </c>
      <c r="V10" s="53">
        <f t="array" ref="V10">IFERROR(INDEX($AM$9:$AM$2088,MATCH($C10&amp;V$8,$AN$9:$AN$2088&amp;$AL$9:$AL$2088,0),1),"")</f>
        <v>1.4479</v>
      </c>
      <c r="W10" s="53">
        <f t="array" ref="W10">IFERROR(INDEX($AM$9:$AM$2088,MATCH($C10&amp;W$8,$AN$9:$AN$2088&amp;$AL$9:$AL$2088,0),1),"")</f>
        <v>7.3689999999999998</v>
      </c>
      <c r="X10" s="53">
        <f t="array" ref="X10">IFERROR(INDEX($AM$9:$AM$2088,MATCH($C10&amp;X$8,$AN$9:$AN$2088&amp;$AL$9:$AL$2088,0),1),"")</f>
        <v>8.5061</v>
      </c>
      <c r="Y10" s="53">
        <f t="array" ref="Y10">IFERROR(INDEX($AM$9:$AM$2088,MATCH($C10&amp;Y$8,$AN$9:$AN$2088&amp;$AL$9:$AL$2088,0),1),"")</f>
        <v>16281.15</v>
      </c>
      <c r="Z10" s="53">
        <f t="array" ref="Z10">IFERROR(INDEX($AM$9:$AM$2088,MATCH($C10&amp;Z$8,$AN$9:$AN$2088&amp;$AL$9:$AL$2088,0),1),"")</f>
        <v>3.7353000000000001</v>
      </c>
      <c r="AA10" s="53">
        <f t="array" ref="AA10">IFERROR(INDEX($AM$9:$AM$2088,MATCH($C10&amp;AA$8,$AN$9:$AN$2088&amp;$AL$9:$AL$2088,0),1),"")</f>
        <v>88.671999999999997</v>
      </c>
      <c r="AB10" s="53">
        <f t="array" ref="AB10">IFERROR(INDEX($AM$9:$AM$2088,MATCH($C10&amp;AB$8,$AN$9:$AN$2088&amp;$AL$9:$AL$2088,0),1),"")</f>
        <v>1341.37</v>
      </c>
      <c r="AC10" s="53">
        <f t="array" ref="AC10">IFERROR(INDEX($AM$9:$AM$2088,MATCH($C10&amp;AC$8,$AN$9:$AN$2088&amp;$AL$9:$AL$2088,0),1),"")</f>
        <v>20.367799999999999</v>
      </c>
      <c r="AD10" s="53">
        <f t="array" ref="AD10">IFERROR(INDEX($AM$9:$AM$2088,MATCH($C10&amp;AD$8,$AN$9:$AN$2088&amp;$AL$9:$AL$2088,0),1),"")</f>
        <v>4.6116000000000001</v>
      </c>
      <c r="AE10" s="53">
        <f t="array" ref="AE10">IFERROR(INDEX($AM$9:$AM$2088,MATCH($C10&amp;AE$8,$AN$9:$AN$2088&amp;$AL$9:$AL$2088,0),1),"")</f>
        <v>1.6758999999999999</v>
      </c>
      <c r="AF10" s="53">
        <f t="array" ref="AF10">IFERROR(INDEX($AM$9:$AM$2088,MATCH($C10&amp;AF$8,$AN$9:$AN$2088&amp;$AL$9:$AL$2088,0),1),"")</f>
        <v>59.186999999999998</v>
      </c>
      <c r="AG10" s="53">
        <f t="array" ref="AG10">IFERROR(INDEX($AM$9:$AM$2088,MATCH($C10&amp;AG$8,$AN$9:$AN$2088&amp;$AL$9:$AL$2088,0),1),"")</f>
        <v>1.4277</v>
      </c>
      <c r="AH10" s="53">
        <f t="array" ref="AH10">IFERROR(INDEX($AM$9:$AM$2088,MATCH($C10&amp;AH$8,$AN$9:$AN$2088&amp;$AL$9:$AL$2088,0),1),"")</f>
        <v>35.701999999999998</v>
      </c>
      <c r="AI10" s="53">
        <f t="array" ref="AI10">IFERROR(INDEX($AM$9:$AM$2088,MATCH($C10&amp;AI$8,$AN$9:$AN$2088&amp;$AL$9:$AL$2088,0),1),"")</f>
        <v>18.718499999999999</v>
      </c>
      <c r="AL10" s="166" t="s">
        <v>0</v>
      </c>
      <c r="AM10" s="167">
        <v>1.0903</v>
      </c>
      <c r="AN10" s="166">
        <v>44956</v>
      </c>
    </row>
    <row r="11" spans="2:42" ht="20.100000000000001" customHeight="1" x14ac:dyDescent="0.25">
      <c r="B11" s="44">
        <f t="shared" ref="B11:B72" si="0">IF(LEN(C10)=0,"",COUNTIF($AN$9:$AN$2532,C10))</f>
        <v>31</v>
      </c>
      <c r="C11" s="193">
        <f>IFERROR(IF(INDEX($AN$9:$AN$2088,SUM($B$9:B11),1)="","",INDEX($AN$9:$AN$2088,SUM($B$9:B11),1)),"")</f>
        <v>44952</v>
      </c>
      <c r="D11" s="53">
        <f t="array" ref="D11">IFERROR(INDEX($AM$9:$AM$2088,MATCH($C11&amp;D$8,$AN$9:$AN$2088&amp;$AL$9:$AL$2088,0),1),"")</f>
        <v>1.0894999999999999</v>
      </c>
      <c r="E11" s="53">
        <f t="array" ref="E11">IFERROR(INDEX($AM$9:$AM$2088,MATCH($C11&amp;E$8,$AN$9:$AN$2088&amp;$AL$9:$AL$2088,0),1),"")</f>
        <v>141.38</v>
      </c>
      <c r="F11" s="53">
        <f t="array" ref="F11">IFERROR(INDEX($AM$9:$AM$2088,MATCH($C11&amp;F$8,$AN$9:$AN$2088&amp;$AL$9:$AL$2088,0),1),"")</f>
        <v>1.9558</v>
      </c>
      <c r="G11" s="53">
        <f t="array" ref="G11">IFERROR(INDEX($AM$9:$AM$2088,MATCH($C11&amp;G$8,$AN$9:$AN$2088&amp;$AL$9:$AL$2088,0),1),"")</f>
        <v>23.818000000000001</v>
      </c>
      <c r="H11" s="53">
        <f t="array" ref="H11">IFERROR(INDEX($AM$9:$AM$2088,MATCH($C11&amp;H$8,$AN$9:$AN$2088&amp;$AL$9:$AL$2088,0),1),"")</f>
        <v>7.4382999999999999</v>
      </c>
      <c r="I11" s="53">
        <f t="array" ref="I11">IFERROR(INDEX($AM$9:$AM$2088,MATCH($C11&amp;I$8,$AN$9:$AN$2088&amp;$AL$9:$AL$2088,0),1),"")</f>
        <v>0.87944999999999995</v>
      </c>
      <c r="J11" s="53">
        <f t="array" ref="J11">IFERROR(INDEX($AM$9:$AM$2088,MATCH($C11&amp;J$8,$AN$9:$AN$2088&amp;$AL$9:$AL$2088,0),1),"")</f>
        <v>387.38</v>
      </c>
      <c r="K11" s="53">
        <f t="array" ref="K11">IFERROR(INDEX($AM$9:$AM$2088,MATCH($C11&amp;K$8,$AN$9:$AN$2088&amp;$AL$9:$AL$2088,0),1),"")</f>
        <v>4.7195</v>
      </c>
      <c r="L11" s="53">
        <f t="array" ref="L11">IFERROR(INDEX($AM$9:$AM$2088,MATCH($C11&amp;L$8,$AN$9:$AN$2088&amp;$AL$9:$AL$2088,0),1),"")</f>
        <v>4.8818000000000001</v>
      </c>
      <c r="M11" s="53">
        <f t="array" ref="M11">IFERROR(INDEX($AM$9:$AM$2088,MATCH($C11&amp;M$8,$AN$9:$AN$2088&amp;$AL$9:$AL$2088,0),1),"")</f>
        <v>11.176299999999999</v>
      </c>
      <c r="N11" s="53">
        <f t="array" ref="N11">IFERROR(INDEX($AM$9:$AM$2088,MATCH($C11&amp;N$8,$AN$9:$AN$2088&amp;$AL$9:$AL$2088,0),1),"")</f>
        <v>1.0002</v>
      </c>
      <c r="O11" s="53">
        <f t="array" ref="O11">IFERROR(INDEX($AM$9:$AM$2088,MATCH($C11&amp;O$8,$AN$9:$AN$2088&amp;$AL$9:$AL$2088,0),1),"")</f>
        <v>156.5</v>
      </c>
      <c r="P11" s="53">
        <f t="array" ref="P11">IFERROR(INDEX($AM$9:$AM$2088,MATCH($C11&amp;P$8,$AN$9:$AN$2088&amp;$AL$9:$AL$2088,0),1),"")</f>
        <v>10.762</v>
      </c>
      <c r="Q11" s="53" t="str">
        <f t="array" ref="Q11">IFERROR(INDEX($AM$9:$AM$2088,MATCH($C11&amp;Q$8,$AN$9:$AN$2088&amp;$AL$9:$AL$2088,0),1),"")</f>
        <v/>
      </c>
      <c r="R11" s="53" t="str">
        <f t="array" ref="R11">IFERROR(INDEX($AM$9:$AM$2088,MATCH($C11&amp;R$8,$AN$9:$AN$2088&amp;$AL$9:$AL$2088,0),1),"")</f>
        <v/>
      </c>
      <c r="S11" s="53">
        <f t="array" ref="S11">IFERROR(INDEX($AM$9:$AM$2088,MATCH($C11&amp;S$8,$AN$9:$AN$2088&amp;$AL$9:$AL$2088,0),1),"")</f>
        <v>20.496099999999998</v>
      </c>
      <c r="T11" s="53">
        <f t="array" ref="T11">IFERROR(INDEX($AM$9:$AM$2088,MATCH($C11&amp;T$8,$AN$9:$AN$2088&amp;$AL$9:$AL$2088,0),1),"")</f>
        <v>1.5307999999999999</v>
      </c>
      <c r="U11" s="53">
        <f t="array" ref="U11">IFERROR(INDEX($AM$9:$AM$2088,MATCH($C11&amp;U$8,$AN$9:$AN$2088&amp;$AL$9:$AL$2088,0),1),"")</f>
        <v>5.5571999999999999</v>
      </c>
      <c r="V11" s="53">
        <f t="array" ref="V11">IFERROR(INDEX($AM$9:$AM$2088,MATCH($C11&amp;V$8,$AN$9:$AN$2088&amp;$AL$9:$AL$2088,0),1),"")</f>
        <v>1.4568000000000001</v>
      </c>
      <c r="W11" s="53">
        <f t="array" ref="W11">IFERROR(INDEX($AM$9:$AM$2088,MATCH($C11&amp;W$8,$AN$9:$AN$2088&amp;$AL$9:$AL$2088,0),1),"")</f>
        <v>7.3893000000000004</v>
      </c>
      <c r="X11" s="53">
        <f t="array" ref="X11">IFERROR(INDEX($AM$9:$AM$2088,MATCH($C11&amp;X$8,$AN$9:$AN$2088&amp;$AL$9:$AL$2088,0),1),"")</f>
        <v>8.5295000000000005</v>
      </c>
      <c r="Y11" s="53">
        <f t="array" ref="Y11">IFERROR(INDEX($AM$9:$AM$2088,MATCH($C11&amp;Y$8,$AN$9:$AN$2088&amp;$AL$9:$AL$2088,0),1),"")</f>
        <v>16298.97</v>
      </c>
      <c r="Z11" s="53">
        <f t="array" ref="Z11">IFERROR(INDEX($AM$9:$AM$2088,MATCH($C11&amp;Z$8,$AN$9:$AN$2088&amp;$AL$9:$AL$2088,0),1),"")</f>
        <v>3.7090999999999998</v>
      </c>
      <c r="AA11" s="53">
        <f t="array" ref="AA11">IFERROR(INDEX($AM$9:$AM$2088,MATCH($C11&amp;AA$8,$AN$9:$AN$2088&amp;$AL$9:$AL$2088,0),1),"")</f>
        <v>88.825500000000005</v>
      </c>
      <c r="AB11" s="53">
        <f t="array" ref="AB11">IFERROR(INDEX($AM$9:$AM$2088,MATCH($C11&amp;AB$8,$AN$9:$AN$2088&amp;$AL$9:$AL$2088,0),1),"")</f>
        <v>1342.51</v>
      </c>
      <c r="AC11" s="53">
        <f t="array" ref="AC11">IFERROR(INDEX($AM$9:$AM$2088,MATCH($C11&amp;AC$8,$AN$9:$AN$2088&amp;$AL$9:$AL$2088,0),1),"")</f>
        <v>20.5275</v>
      </c>
      <c r="AD11" s="53">
        <f t="array" ref="AD11">IFERROR(INDEX($AM$9:$AM$2088,MATCH($C11&amp;AD$8,$AN$9:$AN$2088&amp;$AL$9:$AL$2088,0),1),"")</f>
        <v>4.6254999999999997</v>
      </c>
      <c r="AE11" s="53">
        <f t="array" ref="AE11">IFERROR(INDEX($AM$9:$AM$2088,MATCH($C11&amp;AE$8,$AN$9:$AN$2088&amp;$AL$9:$AL$2088,0),1),"")</f>
        <v>1.6798999999999999</v>
      </c>
      <c r="AF11" s="53">
        <f t="array" ref="AF11">IFERROR(INDEX($AM$9:$AM$2088,MATCH($C11&amp;AF$8,$AN$9:$AN$2088&amp;$AL$9:$AL$2088,0),1),"")</f>
        <v>59.301000000000002</v>
      </c>
      <c r="AG11" s="53">
        <f t="array" ref="AG11">IFERROR(INDEX($AM$9:$AM$2088,MATCH($C11&amp;AG$8,$AN$9:$AN$2088&amp;$AL$9:$AL$2088,0),1),"")</f>
        <v>1.4292</v>
      </c>
      <c r="AH11" s="53">
        <f t="array" ref="AH11">IFERROR(INDEX($AM$9:$AM$2088,MATCH($C11&amp;AH$8,$AN$9:$AN$2088&amp;$AL$9:$AL$2088,0),1),"")</f>
        <v>35.686999999999998</v>
      </c>
      <c r="AI11" s="53">
        <f t="array" ref="AI11">IFERROR(INDEX($AM$9:$AM$2088,MATCH($C11&amp;AI$8,$AN$9:$AN$2088&amp;$AL$9:$AL$2088,0),1),"")</f>
        <v>18.6127</v>
      </c>
      <c r="AL11" s="166" t="s">
        <v>5</v>
      </c>
      <c r="AM11" s="167">
        <v>141.79</v>
      </c>
      <c r="AN11" s="166">
        <v>44956</v>
      </c>
    </row>
    <row r="12" spans="2:42" ht="20.100000000000001" customHeight="1" x14ac:dyDescent="0.25">
      <c r="B12" s="44">
        <f t="shared" si="0"/>
        <v>31</v>
      </c>
      <c r="C12" s="193">
        <f>IFERROR(IF(INDEX($AN$9:$AN$2088,SUM($B$9:B12),1)="","",INDEX($AN$9:$AN$2088,SUM($B$9:B12),1)),"")</f>
        <v>44951</v>
      </c>
      <c r="D12" s="53">
        <f t="array" ref="D12">IFERROR(INDEX($AM$9:$AM$2088,MATCH($C12&amp;D$8,$AN$9:$AN$2088&amp;$AL$9:$AL$2088,0),1),"")</f>
        <v>1.0878000000000001</v>
      </c>
      <c r="E12" s="53">
        <f t="array" ref="E12">IFERROR(INDEX($AM$9:$AM$2088,MATCH($C12&amp;E$8,$AN$9:$AN$2088&amp;$AL$9:$AL$2088,0),1),"")</f>
        <v>141.16999999999999</v>
      </c>
      <c r="F12" s="53">
        <f t="array" ref="F12">IFERROR(INDEX($AM$9:$AM$2088,MATCH($C12&amp;F$8,$AN$9:$AN$2088&amp;$AL$9:$AL$2088,0),1),"")</f>
        <v>1.9558</v>
      </c>
      <c r="G12" s="53">
        <f t="array" ref="G12">IFERROR(INDEX($AM$9:$AM$2088,MATCH($C12&amp;G$8,$AN$9:$AN$2088&amp;$AL$9:$AL$2088,0),1),"")</f>
        <v>23.808</v>
      </c>
      <c r="H12" s="53">
        <f t="array" ref="H12">IFERROR(INDEX($AM$9:$AM$2088,MATCH($C12&amp;H$8,$AN$9:$AN$2088&amp;$AL$9:$AL$2088,0),1),"")</f>
        <v>7.4381000000000004</v>
      </c>
      <c r="I12" s="53">
        <f t="array" ref="I12">IFERROR(INDEX($AM$9:$AM$2088,MATCH($C12&amp;I$8,$AN$9:$AN$2088&amp;$AL$9:$AL$2088,0),1),"")</f>
        <v>0.88248000000000004</v>
      </c>
      <c r="J12" s="53">
        <f t="array" ref="J12">IFERROR(INDEX($AM$9:$AM$2088,MATCH($C12&amp;J$8,$AN$9:$AN$2088&amp;$AL$9:$AL$2088,0),1),"")</f>
        <v>388.75</v>
      </c>
      <c r="K12" s="53">
        <f t="array" ref="K12">IFERROR(INDEX($AM$9:$AM$2088,MATCH($C12&amp;K$8,$AN$9:$AN$2088&amp;$AL$9:$AL$2088,0),1),"")</f>
        <v>4.7157999999999998</v>
      </c>
      <c r="L12" s="53">
        <f t="array" ref="L12">IFERROR(INDEX($AM$9:$AM$2088,MATCH($C12&amp;L$8,$AN$9:$AN$2088&amp;$AL$9:$AL$2088,0),1),"")</f>
        <v>4.9035000000000002</v>
      </c>
      <c r="M12" s="53">
        <f t="array" ref="M12">IFERROR(INDEX($AM$9:$AM$2088,MATCH($C12&amp;M$8,$AN$9:$AN$2088&amp;$AL$9:$AL$2088,0),1),"")</f>
        <v>11.1335</v>
      </c>
      <c r="N12" s="53">
        <f t="array" ref="N12">IFERROR(INDEX($AM$9:$AM$2088,MATCH($C12&amp;N$8,$AN$9:$AN$2088&amp;$AL$9:$AL$2088,0),1),"")</f>
        <v>1.002</v>
      </c>
      <c r="O12" s="53">
        <f t="array" ref="O12">IFERROR(INDEX($AM$9:$AM$2088,MATCH($C12&amp;O$8,$AN$9:$AN$2088&amp;$AL$9:$AL$2088,0),1),"")</f>
        <v>157.1</v>
      </c>
      <c r="P12" s="53">
        <f t="array" ref="P12">IFERROR(INDEX($AM$9:$AM$2088,MATCH($C12&amp;P$8,$AN$9:$AN$2088&amp;$AL$9:$AL$2088,0),1),"")</f>
        <v>10.7896</v>
      </c>
      <c r="Q12" s="53" t="str">
        <f t="array" ref="Q12">IFERROR(INDEX($AM$9:$AM$2088,MATCH($C12&amp;Q$8,$AN$9:$AN$2088&amp;$AL$9:$AL$2088,0),1),"")</f>
        <v/>
      </c>
      <c r="R12" s="53" t="str">
        <f t="array" ref="R12">IFERROR(INDEX($AM$9:$AM$2088,MATCH($C12&amp;R$8,$AN$9:$AN$2088&amp;$AL$9:$AL$2088,0),1),"")</f>
        <v/>
      </c>
      <c r="S12" s="53">
        <f t="array" ref="S12">IFERROR(INDEX($AM$9:$AM$2088,MATCH($C12&amp;S$8,$AN$9:$AN$2088&amp;$AL$9:$AL$2088,0),1),"")</f>
        <v>20.465800000000002</v>
      </c>
      <c r="T12" s="53">
        <f t="array" ref="T12">IFERROR(INDEX($AM$9:$AM$2088,MATCH($C12&amp;T$8,$AN$9:$AN$2088&amp;$AL$9:$AL$2088,0),1),"")</f>
        <v>1.536</v>
      </c>
      <c r="U12" s="53">
        <f t="array" ref="U12">IFERROR(INDEX($AM$9:$AM$2088,MATCH($C12&amp;U$8,$AN$9:$AN$2088&amp;$AL$9:$AL$2088,0),1),"")</f>
        <v>5.569</v>
      </c>
      <c r="V12" s="53">
        <f t="array" ref="V12">IFERROR(INDEX($AM$9:$AM$2088,MATCH($C12&amp;V$8,$AN$9:$AN$2088&amp;$AL$9:$AL$2088,0),1),"")</f>
        <v>1.4543999999999999</v>
      </c>
      <c r="W12" s="53">
        <f t="array" ref="W12">IFERROR(INDEX($AM$9:$AM$2088,MATCH($C12&amp;W$8,$AN$9:$AN$2088&amp;$AL$9:$AL$2088,0),1),"")</f>
        <v>7.3777999999999997</v>
      </c>
      <c r="X12" s="53">
        <f t="array" ref="X12">IFERROR(INDEX($AM$9:$AM$2088,MATCH($C12&amp;X$8,$AN$9:$AN$2088&amp;$AL$9:$AL$2088,0),1),"")</f>
        <v>8.5202000000000009</v>
      </c>
      <c r="Y12" s="53">
        <f t="array" ref="Y12">IFERROR(INDEX($AM$9:$AM$2088,MATCH($C12&amp;Y$8,$AN$9:$AN$2088&amp;$AL$9:$AL$2088,0),1),"")</f>
        <v>16278.93</v>
      </c>
      <c r="Z12" s="53">
        <f t="array" ref="Z12">IFERROR(INDEX($AM$9:$AM$2088,MATCH($C12&amp;Z$8,$AN$9:$AN$2088&amp;$AL$9:$AL$2088,0),1),"")</f>
        <v>3.6650999999999998</v>
      </c>
      <c r="AA12" s="53">
        <f t="array" ref="AA12">IFERROR(INDEX($AM$9:$AM$2088,MATCH($C12&amp;AA$8,$AN$9:$AN$2088&amp;$AL$9:$AL$2088,0),1),"")</f>
        <v>88.725800000000007</v>
      </c>
      <c r="AB12" s="53">
        <f t="array" ref="AB12">IFERROR(INDEX($AM$9:$AM$2088,MATCH($C12&amp;AB$8,$AN$9:$AN$2088&amp;$AL$9:$AL$2088,0),1),"")</f>
        <v>1343.93</v>
      </c>
      <c r="AC12" s="53">
        <f t="array" ref="AC12">IFERROR(INDEX($AM$9:$AM$2088,MATCH($C12&amp;AC$8,$AN$9:$AN$2088&amp;$AL$9:$AL$2088,0),1),"")</f>
        <v>20.436</v>
      </c>
      <c r="AD12" s="53">
        <f t="array" ref="AD12">IFERROR(INDEX($AM$9:$AM$2088,MATCH($C12&amp;AD$8,$AN$9:$AN$2088&amp;$AL$9:$AL$2088,0),1),"")</f>
        <v>4.6356999999999999</v>
      </c>
      <c r="AE12" s="53">
        <f t="array" ref="AE12">IFERROR(INDEX($AM$9:$AM$2088,MATCH($C12&amp;AE$8,$AN$9:$AN$2088&amp;$AL$9:$AL$2088,0),1),"")</f>
        <v>1.6792</v>
      </c>
      <c r="AF12" s="53">
        <f t="array" ref="AF12">IFERROR(INDEX($AM$9:$AM$2088,MATCH($C12&amp;AF$8,$AN$9:$AN$2088&amp;$AL$9:$AL$2088,0),1),"")</f>
        <v>59.35</v>
      </c>
      <c r="AG12" s="53">
        <f t="array" ref="AG12">IFERROR(INDEX($AM$9:$AM$2088,MATCH($C12&amp;AG$8,$AN$9:$AN$2088&amp;$AL$9:$AL$2088,0),1),"")</f>
        <v>1.4307000000000001</v>
      </c>
      <c r="AH12" s="53">
        <f t="array" ref="AH12">IFERROR(INDEX($AM$9:$AM$2088,MATCH($C12&amp;AH$8,$AN$9:$AN$2088&amp;$AL$9:$AL$2088,0),1),"")</f>
        <v>35.718000000000004</v>
      </c>
      <c r="AI12" s="53">
        <f t="array" ref="AI12">IFERROR(INDEX($AM$9:$AM$2088,MATCH($C12&amp;AI$8,$AN$9:$AN$2088&amp;$AL$9:$AL$2088,0),1),"")</f>
        <v>18.674499999999998</v>
      </c>
      <c r="AL12" s="166" t="s">
        <v>73</v>
      </c>
      <c r="AM12" s="167">
        <v>1.9558</v>
      </c>
      <c r="AN12" s="166">
        <v>44956</v>
      </c>
    </row>
    <row r="13" spans="2:42" ht="20.100000000000001" customHeight="1" x14ac:dyDescent="0.25">
      <c r="B13" s="44">
        <f t="shared" si="0"/>
        <v>31</v>
      </c>
      <c r="C13" s="193">
        <f>IFERROR(IF(INDEX($AN$9:$AN$2088,SUM($B$9:B13),1)="","",INDEX($AN$9:$AN$2088,SUM($B$9:B13),1)),"")</f>
        <v>44950</v>
      </c>
      <c r="D13" s="53">
        <f t="array" ref="D13">IFERROR(INDEX($AM$9:$AM$2088,MATCH($C13&amp;D$8,$AN$9:$AN$2088&amp;$AL$9:$AL$2088,0),1),"")</f>
        <v>1.0858000000000001</v>
      </c>
      <c r="E13" s="53">
        <f t="array" ref="E13">IFERROR(INDEX($AM$9:$AM$2088,MATCH($C13&amp;E$8,$AN$9:$AN$2088&amp;$AL$9:$AL$2088,0),1),"")</f>
        <v>141.47</v>
      </c>
      <c r="F13" s="53">
        <f t="array" ref="F13">IFERROR(INDEX($AM$9:$AM$2088,MATCH($C13&amp;F$8,$AN$9:$AN$2088&amp;$AL$9:$AL$2088,0),1),"")</f>
        <v>1.9558</v>
      </c>
      <c r="G13" s="53">
        <f t="array" ref="G13">IFERROR(INDEX($AM$9:$AM$2088,MATCH($C13&amp;G$8,$AN$9:$AN$2088&amp;$AL$9:$AL$2088,0),1),"")</f>
        <v>23.873999999999999</v>
      </c>
      <c r="H13" s="53">
        <f t="array" ref="H13">IFERROR(INDEX($AM$9:$AM$2088,MATCH($C13&amp;H$8,$AN$9:$AN$2088&amp;$AL$9:$AL$2088,0),1),"")</f>
        <v>7.4398999999999997</v>
      </c>
      <c r="I13" s="53">
        <f t="array" ref="I13">IFERROR(INDEX($AM$9:$AM$2088,MATCH($C13&amp;I$8,$AN$9:$AN$2088&amp;$AL$9:$AL$2088,0),1),"")</f>
        <v>0.88368000000000002</v>
      </c>
      <c r="J13" s="53">
        <f t="array" ref="J13">IFERROR(INDEX($AM$9:$AM$2088,MATCH($C13&amp;J$8,$AN$9:$AN$2088&amp;$AL$9:$AL$2088,0),1),"")</f>
        <v>397.33</v>
      </c>
      <c r="K13" s="53">
        <f t="array" ref="K13">IFERROR(INDEX($AM$9:$AM$2088,MATCH($C13&amp;K$8,$AN$9:$AN$2088&amp;$AL$9:$AL$2088,0),1),"")</f>
        <v>4.7130000000000001</v>
      </c>
      <c r="L13" s="53">
        <f t="array" ref="L13">IFERROR(INDEX($AM$9:$AM$2088,MATCH($C13&amp;L$8,$AN$9:$AN$2088&amp;$AL$9:$AL$2088,0),1),"")</f>
        <v>4.9170999999999996</v>
      </c>
      <c r="M13" s="53">
        <f t="array" ref="M13">IFERROR(INDEX($AM$9:$AM$2088,MATCH($C13&amp;M$8,$AN$9:$AN$2088&amp;$AL$9:$AL$2088,0),1),"")</f>
        <v>11.099500000000001</v>
      </c>
      <c r="N13" s="53">
        <f t="array" ref="N13">IFERROR(INDEX($AM$9:$AM$2088,MATCH($C13&amp;N$8,$AN$9:$AN$2088&amp;$AL$9:$AL$2088,0),1),"")</f>
        <v>1.0053000000000001</v>
      </c>
      <c r="O13" s="53">
        <f t="array" ref="O13">IFERROR(INDEX($AM$9:$AM$2088,MATCH($C13&amp;O$8,$AN$9:$AN$2088&amp;$AL$9:$AL$2088,0),1),"")</f>
        <v>156.1</v>
      </c>
      <c r="P13" s="53">
        <f t="array" ref="P13">IFERROR(INDEX($AM$9:$AM$2088,MATCH($C13&amp;P$8,$AN$9:$AN$2088&amp;$AL$9:$AL$2088,0),1),"")</f>
        <v>10.7193</v>
      </c>
      <c r="Q13" s="53" t="str">
        <f t="array" ref="Q13">IFERROR(INDEX($AM$9:$AM$2088,MATCH($C13&amp;Q$8,$AN$9:$AN$2088&amp;$AL$9:$AL$2088,0),1),"")</f>
        <v/>
      </c>
      <c r="R13" s="53" t="str">
        <f t="array" ref="R13">IFERROR(INDEX($AM$9:$AM$2088,MATCH($C13&amp;R$8,$AN$9:$AN$2088&amp;$AL$9:$AL$2088,0),1),"")</f>
        <v/>
      </c>
      <c r="S13" s="53">
        <f t="array" ref="S13">IFERROR(INDEX($AM$9:$AM$2088,MATCH($C13&amp;S$8,$AN$9:$AN$2088&amp;$AL$9:$AL$2088,0),1),"")</f>
        <v>20.423400000000001</v>
      </c>
      <c r="T13" s="53">
        <f t="array" ref="T13">IFERROR(INDEX($AM$9:$AM$2088,MATCH($C13&amp;T$8,$AN$9:$AN$2088&amp;$AL$9:$AL$2088,0),1),"")</f>
        <v>1.5469999999999999</v>
      </c>
      <c r="U13" s="53">
        <f t="array" ref="U13">IFERROR(INDEX($AM$9:$AM$2088,MATCH($C13&amp;U$8,$AN$9:$AN$2088&amp;$AL$9:$AL$2088,0),1),"")</f>
        <v>5.6163999999999996</v>
      </c>
      <c r="V13" s="53">
        <f t="array" ref="V13">IFERROR(INDEX($AM$9:$AM$2088,MATCH($C13&amp;V$8,$AN$9:$AN$2088&amp;$AL$9:$AL$2088,0),1),"")</f>
        <v>1.4517</v>
      </c>
      <c r="W13" s="53">
        <f t="array" ref="W13">IFERROR(INDEX($AM$9:$AM$2088,MATCH($C13&amp;W$8,$AN$9:$AN$2088&amp;$AL$9:$AL$2088,0),1),"")</f>
        <v>7.3642000000000003</v>
      </c>
      <c r="X13" s="53">
        <f t="array" ref="X13">IFERROR(INDEX($AM$9:$AM$2088,MATCH($C13&amp;X$8,$AN$9:$AN$2088&amp;$AL$9:$AL$2088,0),1),"")</f>
        <v>8.5014000000000003</v>
      </c>
      <c r="Y13" s="53">
        <f t="array" ref="Y13">IFERROR(INDEX($AM$9:$AM$2088,MATCH($C13&amp;Y$8,$AN$9:$AN$2088&amp;$AL$9:$AL$2088,0),1),"")</f>
        <v>16259.05</v>
      </c>
      <c r="Z13" s="53">
        <f t="array" ref="Z13">IFERROR(INDEX($AM$9:$AM$2088,MATCH($C13&amp;Z$8,$AN$9:$AN$2088&amp;$AL$9:$AL$2088,0),1),"")</f>
        <v>3.6671</v>
      </c>
      <c r="AA13" s="53">
        <f t="array" ref="AA13">IFERROR(INDEX($AM$9:$AM$2088,MATCH($C13&amp;AA$8,$AN$9:$AN$2088&amp;$AL$9:$AL$2088,0),1),"")</f>
        <v>88.623500000000007</v>
      </c>
      <c r="AB13" s="53">
        <f t="array" ref="AB13">IFERROR(INDEX($AM$9:$AM$2088,MATCH($C13&amp;AB$8,$AN$9:$AN$2088&amp;$AL$9:$AL$2088,0),1),"")</f>
        <v>1341.6</v>
      </c>
      <c r="AC13" s="53">
        <f t="array" ref="AC13">IFERROR(INDEX($AM$9:$AM$2088,MATCH($C13&amp;AC$8,$AN$9:$AN$2088&amp;$AL$9:$AL$2088,0),1),"")</f>
        <v>20.4603</v>
      </c>
      <c r="AD13" s="53">
        <f t="array" ref="AD13">IFERROR(INDEX($AM$9:$AM$2088,MATCH($C13&amp;AD$8,$AN$9:$AN$2088&amp;$AL$9:$AL$2088,0),1),"")</f>
        <v>4.6448</v>
      </c>
      <c r="AE13" s="53">
        <f t="array" ref="AE13">IFERROR(INDEX($AM$9:$AM$2088,MATCH($C13&amp;AE$8,$AN$9:$AN$2088&amp;$AL$9:$AL$2088,0),1),"")</f>
        <v>1.6742999999999999</v>
      </c>
      <c r="AF13" s="53">
        <f t="array" ref="AF13">IFERROR(INDEX($AM$9:$AM$2088,MATCH($C13&amp;AF$8,$AN$9:$AN$2088&amp;$AL$9:$AL$2088,0),1),"")</f>
        <v>59.122</v>
      </c>
      <c r="AG13" s="53">
        <f t="array" ref="AG13">IFERROR(INDEX($AM$9:$AM$2088,MATCH($C13&amp;AG$8,$AN$9:$AN$2088&amp;$AL$9:$AL$2088,0),1),"")</f>
        <v>1.4337</v>
      </c>
      <c r="AH13" s="53">
        <f t="array" ref="AH13">IFERROR(INDEX($AM$9:$AM$2088,MATCH($C13&amp;AH$8,$AN$9:$AN$2088&amp;$AL$9:$AL$2088,0),1),"")</f>
        <v>35.609000000000002</v>
      </c>
      <c r="AI13" s="53">
        <f t="array" ref="AI13">IFERROR(INDEX($AM$9:$AM$2088,MATCH($C13&amp;AI$8,$AN$9:$AN$2088&amp;$AL$9:$AL$2088,0),1),"")</f>
        <v>18.768699999999999</v>
      </c>
      <c r="AL13" s="166" t="s">
        <v>77</v>
      </c>
      <c r="AM13" s="167">
        <v>23.861000000000001</v>
      </c>
      <c r="AN13" s="166">
        <v>44956</v>
      </c>
    </row>
    <row r="14" spans="2:42" ht="20.100000000000001" customHeight="1" x14ac:dyDescent="0.25">
      <c r="B14" s="44">
        <f t="shared" si="0"/>
        <v>31</v>
      </c>
      <c r="C14" s="193">
        <f>IFERROR(IF(INDEX($AN$9:$AN$2088,SUM($B$9:B14),1)="","",INDEX($AN$9:$AN$2088,SUM($B$9:B14),1)),"")</f>
        <v>44949</v>
      </c>
      <c r="D14" s="53">
        <f t="array" ref="D14">IFERROR(INDEX($AM$9:$AM$2088,MATCH($C14&amp;D$8,$AN$9:$AN$2088&amp;$AL$9:$AL$2088,0),1),"")</f>
        <v>1.0871</v>
      </c>
      <c r="E14" s="53">
        <f t="array" ref="E14">IFERROR(INDEX($AM$9:$AM$2088,MATCH($C14&amp;E$8,$AN$9:$AN$2088&amp;$AL$9:$AL$2088,0),1),"")</f>
        <v>141.65</v>
      </c>
      <c r="F14" s="53">
        <f t="array" ref="F14">IFERROR(INDEX($AM$9:$AM$2088,MATCH($C14&amp;F$8,$AN$9:$AN$2088&amp;$AL$9:$AL$2088,0),1),"")</f>
        <v>1.9558</v>
      </c>
      <c r="G14" s="53">
        <f t="array" ref="G14">IFERROR(INDEX($AM$9:$AM$2088,MATCH($C14&amp;G$8,$AN$9:$AN$2088&amp;$AL$9:$AL$2088,0),1),"")</f>
        <v>23.881</v>
      </c>
      <c r="H14" s="53">
        <f t="array" ref="H14">IFERROR(INDEX($AM$9:$AM$2088,MATCH($C14&amp;H$8,$AN$9:$AN$2088&amp;$AL$9:$AL$2088,0),1),"")</f>
        <v>7.4393000000000002</v>
      </c>
      <c r="I14" s="53">
        <f t="array" ref="I14">IFERROR(INDEX($AM$9:$AM$2088,MATCH($C14&amp;I$8,$AN$9:$AN$2088&amp;$AL$9:$AL$2088,0),1),"")</f>
        <v>0.87970000000000004</v>
      </c>
      <c r="J14" s="53">
        <f t="array" ref="J14">IFERROR(INDEX($AM$9:$AM$2088,MATCH($C14&amp;J$8,$AN$9:$AN$2088&amp;$AL$9:$AL$2088,0),1),"")</f>
        <v>395.98</v>
      </c>
      <c r="K14" s="53">
        <f t="array" ref="K14">IFERROR(INDEX($AM$9:$AM$2088,MATCH($C14&amp;K$8,$AN$9:$AN$2088&amp;$AL$9:$AL$2088,0),1),"")</f>
        <v>4.7112999999999996</v>
      </c>
      <c r="L14" s="53">
        <f t="array" ref="L14">IFERROR(INDEX($AM$9:$AM$2088,MATCH($C14&amp;L$8,$AN$9:$AN$2088&amp;$AL$9:$AL$2088,0),1),"")</f>
        <v>4.9202000000000004</v>
      </c>
      <c r="M14" s="53">
        <f t="array" ref="M14">IFERROR(INDEX($AM$9:$AM$2088,MATCH($C14&amp;M$8,$AN$9:$AN$2088&amp;$AL$9:$AL$2088,0),1),"")</f>
        <v>11.1183</v>
      </c>
      <c r="N14" s="53">
        <f t="array" ref="N14">IFERROR(INDEX($AM$9:$AM$2088,MATCH($C14&amp;N$8,$AN$9:$AN$2088&amp;$AL$9:$AL$2088,0),1),"")</f>
        <v>1.0013000000000001</v>
      </c>
      <c r="O14" s="53">
        <f t="array" ref="O14">IFERROR(INDEX($AM$9:$AM$2088,MATCH($C14&amp;O$8,$AN$9:$AN$2088&amp;$AL$9:$AL$2088,0),1),"")</f>
        <v>154.69999999999999</v>
      </c>
      <c r="P14" s="53">
        <f t="array" ref="P14">IFERROR(INDEX($AM$9:$AM$2088,MATCH($C14&amp;P$8,$AN$9:$AN$2088&amp;$AL$9:$AL$2088,0),1),"")</f>
        <v>10.6835</v>
      </c>
      <c r="Q14" s="53" t="str">
        <f t="array" ref="Q14">IFERROR(INDEX($AM$9:$AM$2088,MATCH($C14&amp;Q$8,$AN$9:$AN$2088&amp;$AL$9:$AL$2088,0),1),"")</f>
        <v/>
      </c>
      <c r="R14" s="53" t="str">
        <f t="array" ref="R14">IFERROR(INDEX($AM$9:$AM$2088,MATCH($C14&amp;R$8,$AN$9:$AN$2088&amp;$AL$9:$AL$2088,0),1),"")</f>
        <v/>
      </c>
      <c r="S14" s="53">
        <f t="array" ref="S14">IFERROR(INDEX($AM$9:$AM$2088,MATCH($C14&amp;S$8,$AN$9:$AN$2088&amp;$AL$9:$AL$2088,0),1),"")</f>
        <v>20.447800000000001</v>
      </c>
      <c r="T14" s="53">
        <f t="array" ref="T14">IFERROR(INDEX($AM$9:$AM$2088,MATCH($C14&amp;T$8,$AN$9:$AN$2088&amp;$AL$9:$AL$2088,0),1),"")</f>
        <v>1.5528999999999999</v>
      </c>
      <c r="U14" s="53">
        <f t="array" ref="U14">IFERROR(INDEX($AM$9:$AM$2088,MATCH($C14&amp;U$8,$AN$9:$AN$2088&amp;$AL$9:$AL$2088,0),1),"")</f>
        <v>5.6372</v>
      </c>
      <c r="V14" s="53">
        <f t="array" ref="V14">IFERROR(INDEX($AM$9:$AM$2088,MATCH($C14&amp;V$8,$AN$9:$AN$2088&amp;$AL$9:$AL$2088,0),1),"")</f>
        <v>1.4522999999999999</v>
      </c>
      <c r="W14" s="53">
        <f t="array" ref="W14">IFERROR(INDEX($AM$9:$AM$2088,MATCH($C14&amp;W$8,$AN$9:$AN$2088&amp;$AL$9:$AL$2088,0),1),"")</f>
        <v>7.3730000000000002</v>
      </c>
      <c r="X14" s="53">
        <f t="array" ref="X14">IFERROR(INDEX($AM$9:$AM$2088,MATCH($C14&amp;X$8,$AN$9:$AN$2088&amp;$AL$9:$AL$2088,0),1),"")</f>
        <v>8.5105000000000004</v>
      </c>
      <c r="Y14" s="53">
        <f t="array" ref="Y14">IFERROR(INDEX($AM$9:$AM$2088,MATCH($C14&amp;Y$8,$AN$9:$AN$2088&amp;$AL$9:$AL$2088,0),1),"")</f>
        <v>16314.27</v>
      </c>
      <c r="Z14" s="53">
        <f t="array" ref="Z14">IFERROR(INDEX($AM$9:$AM$2088,MATCH($C14&amp;Z$8,$AN$9:$AN$2088&amp;$AL$9:$AL$2088,0),1),"")</f>
        <v>3.6709000000000001</v>
      </c>
      <c r="AA14" s="53">
        <f t="array" ref="AA14">IFERROR(INDEX($AM$9:$AM$2088,MATCH($C14&amp;AA$8,$AN$9:$AN$2088&amp;$AL$9:$AL$2088,0),1),"")</f>
        <v>88.451999999999998</v>
      </c>
      <c r="AB14" s="53">
        <f t="array" ref="AB14">IFERROR(INDEX($AM$9:$AM$2088,MATCH($C14&amp;AB$8,$AN$9:$AN$2088&amp;$AL$9:$AL$2088,0),1),"")</f>
        <v>1335.67</v>
      </c>
      <c r="AC14" s="53">
        <f t="array" ref="AC14">IFERROR(INDEX($AM$9:$AM$2088,MATCH($C14&amp;AC$8,$AN$9:$AN$2088&amp;$AL$9:$AL$2088,0),1),"")</f>
        <v>20.442799999999998</v>
      </c>
      <c r="AD14" s="53">
        <f t="array" ref="AD14">IFERROR(INDEX($AM$9:$AM$2088,MATCH($C14&amp;AD$8,$AN$9:$AN$2088&amp;$AL$9:$AL$2088,0),1),"")</f>
        <v>4.6588000000000003</v>
      </c>
      <c r="AE14" s="53">
        <f t="array" ref="AE14">IFERROR(INDEX($AM$9:$AM$2088,MATCH($C14&amp;AE$8,$AN$9:$AN$2088&amp;$AL$9:$AL$2088,0),1),"")</f>
        <v>1.6778</v>
      </c>
      <c r="AF14" s="53">
        <f t="array" ref="AF14">IFERROR(INDEX($AM$9:$AM$2088,MATCH($C14&amp;AF$8,$AN$9:$AN$2088&amp;$AL$9:$AL$2088,0),1),"")</f>
        <v>59.344999999999999</v>
      </c>
      <c r="AG14" s="53">
        <f t="array" ref="AG14">IFERROR(INDEX($AM$9:$AM$2088,MATCH($C14&amp;AG$8,$AN$9:$AN$2088&amp;$AL$9:$AL$2088,0),1),"")</f>
        <v>1.4328000000000001</v>
      </c>
      <c r="AH14" s="53">
        <f t="array" ref="AH14">IFERROR(INDEX($AM$9:$AM$2088,MATCH($C14&amp;AH$8,$AN$9:$AN$2088&amp;$AL$9:$AL$2088,0),1),"")</f>
        <v>35.630000000000003</v>
      </c>
      <c r="AI14" s="53">
        <f t="array" ref="AI14">IFERROR(INDEX($AM$9:$AM$2088,MATCH($C14&amp;AI$8,$AN$9:$AN$2088&amp;$AL$9:$AL$2088,0),1),"")</f>
        <v>18.659700000000001</v>
      </c>
      <c r="AL14" s="166" t="s">
        <v>79</v>
      </c>
      <c r="AM14" s="167">
        <v>7.4382999999999999</v>
      </c>
      <c r="AN14" s="166">
        <v>44956</v>
      </c>
    </row>
    <row r="15" spans="2:42" ht="20.100000000000001" customHeight="1" x14ac:dyDescent="0.25">
      <c r="B15" s="44">
        <f t="shared" si="0"/>
        <v>31</v>
      </c>
      <c r="C15" s="193">
        <f>IFERROR(IF(INDEX($AN$9:$AN$2088,SUM($B$9:B15),1)="","",INDEX($AN$9:$AN$2088,SUM($B$9:B15),1)),"")</f>
        <v>44946</v>
      </c>
      <c r="D15" s="53">
        <f t="array" ref="D15">IFERROR(INDEX($AM$9:$AM$2088,MATCH($C15&amp;D$8,$AN$9:$AN$2088&amp;$AL$9:$AL$2088,0),1),"")</f>
        <v>1.0826</v>
      </c>
      <c r="E15" s="53">
        <f t="array" ref="E15">IFERROR(INDEX($AM$9:$AM$2088,MATCH($C15&amp;E$8,$AN$9:$AN$2088&amp;$AL$9:$AL$2088,0),1),"")</f>
        <v>140.86000000000001</v>
      </c>
      <c r="F15" s="53">
        <f t="array" ref="F15">IFERROR(INDEX($AM$9:$AM$2088,MATCH($C15&amp;F$8,$AN$9:$AN$2088&amp;$AL$9:$AL$2088,0),1),"")</f>
        <v>1.9558</v>
      </c>
      <c r="G15" s="53">
        <f t="array" ref="G15">IFERROR(INDEX($AM$9:$AM$2088,MATCH($C15&amp;G$8,$AN$9:$AN$2088&amp;$AL$9:$AL$2088,0),1),"")</f>
        <v>23.922000000000001</v>
      </c>
      <c r="H15" s="53">
        <f t="array" ref="H15">IFERROR(INDEX($AM$9:$AM$2088,MATCH($C15&amp;H$8,$AN$9:$AN$2088&amp;$AL$9:$AL$2088,0),1),"")</f>
        <v>7.4390999999999998</v>
      </c>
      <c r="I15" s="53">
        <f t="array" ref="I15">IFERROR(INDEX($AM$9:$AM$2088,MATCH($C15&amp;I$8,$AN$9:$AN$2088&amp;$AL$9:$AL$2088,0),1),"")</f>
        <v>0.876</v>
      </c>
      <c r="J15" s="53">
        <f t="array" ref="J15">IFERROR(INDEX($AM$9:$AM$2088,MATCH($C15&amp;J$8,$AN$9:$AN$2088&amp;$AL$9:$AL$2088,0),1),"")</f>
        <v>395.88</v>
      </c>
      <c r="K15" s="53">
        <f t="array" ref="K15">IFERROR(INDEX($AM$9:$AM$2088,MATCH($C15&amp;K$8,$AN$9:$AN$2088&amp;$AL$9:$AL$2088,0),1),"")</f>
        <v>4.71</v>
      </c>
      <c r="L15" s="53">
        <f t="array" ref="L15">IFERROR(INDEX($AM$9:$AM$2088,MATCH($C15&amp;L$8,$AN$9:$AN$2088&amp;$AL$9:$AL$2088,0),1),"")</f>
        <v>4.9257999999999997</v>
      </c>
      <c r="M15" s="53">
        <f t="array" ref="M15">IFERROR(INDEX($AM$9:$AM$2088,MATCH($C15&amp;M$8,$AN$9:$AN$2088&amp;$AL$9:$AL$2088,0),1),"")</f>
        <v>11.1655</v>
      </c>
      <c r="N15" s="53">
        <f t="array" ref="N15">IFERROR(INDEX($AM$9:$AM$2088,MATCH($C15&amp;N$8,$AN$9:$AN$2088&amp;$AL$9:$AL$2088,0),1),"")</f>
        <v>0.99619999999999997</v>
      </c>
      <c r="O15" s="53">
        <f t="array" ref="O15">IFERROR(INDEX($AM$9:$AM$2088,MATCH($C15&amp;O$8,$AN$9:$AN$2088&amp;$AL$9:$AL$2088,0),1),"")</f>
        <v>154.30000000000001</v>
      </c>
      <c r="P15" s="53">
        <f t="array" ref="P15">IFERROR(INDEX($AM$9:$AM$2088,MATCH($C15&amp;P$8,$AN$9:$AN$2088&amp;$AL$9:$AL$2088,0),1),"")</f>
        <v>10.7135</v>
      </c>
      <c r="Q15" s="53" t="str">
        <f t="array" ref="Q15">IFERROR(INDEX($AM$9:$AM$2088,MATCH($C15&amp;Q$8,$AN$9:$AN$2088&amp;$AL$9:$AL$2088,0),1),"")</f>
        <v/>
      </c>
      <c r="R15" s="53" t="str">
        <f t="array" ref="R15">IFERROR(INDEX($AM$9:$AM$2088,MATCH($C15&amp;R$8,$AN$9:$AN$2088&amp;$AL$9:$AL$2088,0),1),"")</f>
        <v/>
      </c>
      <c r="S15" s="53">
        <f t="array" ref="S15">IFERROR(INDEX($AM$9:$AM$2088,MATCH($C15&amp;S$8,$AN$9:$AN$2088&amp;$AL$9:$AL$2088,0),1),"")</f>
        <v>20.3566</v>
      </c>
      <c r="T15" s="53">
        <f t="array" ref="T15">IFERROR(INDEX($AM$9:$AM$2088,MATCH($C15&amp;T$8,$AN$9:$AN$2088&amp;$AL$9:$AL$2088,0),1),"")</f>
        <v>1.5619000000000001</v>
      </c>
      <c r="U15" s="53">
        <f t="array" ref="U15">IFERROR(INDEX($AM$9:$AM$2088,MATCH($C15&amp;U$8,$AN$9:$AN$2088&amp;$AL$9:$AL$2088,0),1),"")</f>
        <v>5.6271000000000004</v>
      </c>
      <c r="V15" s="53">
        <f t="array" ref="V15">IFERROR(INDEX($AM$9:$AM$2088,MATCH($C15&amp;V$8,$AN$9:$AN$2088&amp;$AL$9:$AL$2088,0),1),"")</f>
        <v>1.4582999999999999</v>
      </c>
      <c r="W15" s="53">
        <f t="array" ref="W15">IFERROR(INDEX($AM$9:$AM$2088,MATCH($C15&amp;W$8,$AN$9:$AN$2088&amp;$AL$9:$AL$2088,0),1),"")</f>
        <v>7.3425000000000002</v>
      </c>
      <c r="X15" s="53">
        <f t="array" ref="X15">IFERROR(INDEX($AM$9:$AM$2088,MATCH($C15&amp;X$8,$AN$9:$AN$2088&amp;$AL$9:$AL$2088,0),1),"")</f>
        <v>8.4774999999999991</v>
      </c>
      <c r="Y15" s="53">
        <f t="array" ref="Y15">IFERROR(INDEX($AM$9:$AM$2088,MATCH($C15&amp;Y$8,$AN$9:$AN$2088&amp;$AL$9:$AL$2088,0),1),"")</f>
        <v>16367.67</v>
      </c>
      <c r="Z15" s="53">
        <f t="array" ref="Z15">IFERROR(INDEX($AM$9:$AM$2088,MATCH($C15&amp;Z$8,$AN$9:$AN$2088&amp;$AL$9:$AL$2088,0),1),"")</f>
        <v>3.6839</v>
      </c>
      <c r="AA15" s="53">
        <f t="array" ref="AA15">IFERROR(INDEX($AM$9:$AM$2088,MATCH($C15&amp;AA$8,$AN$9:$AN$2088&amp;$AL$9:$AL$2088,0),1),"")</f>
        <v>87.816999999999993</v>
      </c>
      <c r="AB15" s="53">
        <f t="array" ref="AB15">IFERROR(INDEX($AM$9:$AM$2088,MATCH($C15&amp;AB$8,$AN$9:$AN$2088&amp;$AL$9:$AL$2088,0),1),"")</f>
        <v>1336.47</v>
      </c>
      <c r="AC15" s="53">
        <f t="array" ref="AC15">IFERROR(INDEX($AM$9:$AM$2088,MATCH($C15&amp;AC$8,$AN$9:$AN$2088&amp;$AL$9:$AL$2088,0),1),"")</f>
        <v>20.486499999999999</v>
      </c>
      <c r="AD15" s="53">
        <f t="array" ref="AD15">IFERROR(INDEX($AM$9:$AM$2088,MATCH($C15&amp;AD$8,$AN$9:$AN$2088&amp;$AL$9:$AL$2088,0),1),"")</f>
        <v>4.6395</v>
      </c>
      <c r="AE15" s="53">
        <f t="array" ref="AE15">IFERROR(INDEX($AM$9:$AM$2088,MATCH($C15&amp;AE$8,$AN$9:$AN$2088&amp;$AL$9:$AL$2088,0),1),"")</f>
        <v>1.6852</v>
      </c>
      <c r="AF15" s="53">
        <f t="array" ref="AF15">IFERROR(INDEX($AM$9:$AM$2088,MATCH($C15&amp;AF$8,$AN$9:$AN$2088&amp;$AL$9:$AL$2088,0),1),"")</f>
        <v>58.957999999999998</v>
      </c>
      <c r="AG15" s="53">
        <f t="array" ref="AG15">IFERROR(INDEX($AM$9:$AM$2088,MATCH($C15&amp;AG$8,$AN$9:$AN$2088&amp;$AL$9:$AL$2088,0),1),"")</f>
        <v>1.4311</v>
      </c>
      <c r="AH15" s="53">
        <f t="array" ref="AH15">IFERROR(INDEX($AM$9:$AM$2088,MATCH($C15&amp;AH$8,$AN$9:$AN$2088&amp;$AL$9:$AL$2088,0),1),"")</f>
        <v>35.454999999999998</v>
      </c>
      <c r="AI15" s="53">
        <f t="array" ref="AI15">IFERROR(INDEX($AM$9:$AM$2088,MATCH($C15&amp;AI$8,$AN$9:$AN$2088&amp;$AL$9:$AL$2088,0),1),"")</f>
        <v>18.577000000000002</v>
      </c>
      <c r="AL15" s="166" t="s">
        <v>71</v>
      </c>
      <c r="AM15" s="167">
        <v>0.87978000000000001</v>
      </c>
      <c r="AN15" s="166">
        <v>44956</v>
      </c>
    </row>
    <row r="16" spans="2:42" ht="20.100000000000001" customHeight="1" x14ac:dyDescent="0.25">
      <c r="B16" s="44">
        <f t="shared" si="0"/>
        <v>31</v>
      </c>
      <c r="C16" s="193">
        <f>IFERROR(IF(INDEX($AN$9:$AN$2088,SUM($B$9:B16),1)="","",INDEX($AN$9:$AN$2088,SUM($B$9:B16),1)),"")</f>
        <v>44945</v>
      </c>
      <c r="D16" s="53">
        <f t="array" ref="D16">IFERROR(INDEX($AM$9:$AM$2088,MATCH($C16&amp;D$8,$AN$9:$AN$2088&amp;$AL$9:$AL$2088,0),1),"")</f>
        <v>1.0814999999999999</v>
      </c>
      <c r="E16" s="53">
        <f t="array" ref="E16">IFERROR(INDEX($AM$9:$AM$2088,MATCH($C16&amp;E$8,$AN$9:$AN$2088&amp;$AL$9:$AL$2088,0),1),"")</f>
        <v>139.02000000000001</v>
      </c>
      <c r="F16" s="53">
        <f t="array" ref="F16">IFERROR(INDEX($AM$9:$AM$2088,MATCH($C16&amp;F$8,$AN$9:$AN$2088&amp;$AL$9:$AL$2088,0),1),"")</f>
        <v>1.9558</v>
      </c>
      <c r="G16" s="53">
        <f t="array" ref="G16">IFERROR(INDEX($AM$9:$AM$2088,MATCH($C16&amp;G$8,$AN$9:$AN$2088&amp;$AL$9:$AL$2088,0),1),"")</f>
        <v>23.923999999999999</v>
      </c>
      <c r="H16" s="53">
        <f t="array" ref="H16">IFERROR(INDEX($AM$9:$AM$2088,MATCH($C16&amp;H$8,$AN$9:$AN$2088&amp;$AL$9:$AL$2088,0),1),"")</f>
        <v>7.4398</v>
      </c>
      <c r="I16" s="53">
        <f t="array" ref="I16">IFERROR(INDEX($AM$9:$AM$2088,MATCH($C16&amp;I$8,$AN$9:$AN$2088&amp;$AL$9:$AL$2088,0),1),"")</f>
        <v>0.87648000000000004</v>
      </c>
      <c r="J16" s="53">
        <f t="array" ref="J16">IFERROR(INDEX($AM$9:$AM$2088,MATCH($C16&amp;J$8,$AN$9:$AN$2088&amp;$AL$9:$AL$2088,0),1),"")</f>
        <v>396.43</v>
      </c>
      <c r="K16" s="53">
        <f t="array" ref="K16">IFERROR(INDEX($AM$9:$AM$2088,MATCH($C16&amp;K$8,$AN$9:$AN$2088&amp;$AL$9:$AL$2088,0),1),"")</f>
        <v>4.7062999999999997</v>
      </c>
      <c r="L16" s="53">
        <f t="array" ref="L16">IFERROR(INDEX($AM$9:$AM$2088,MATCH($C16&amp;L$8,$AN$9:$AN$2088&amp;$AL$9:$AL$2088,0),1),"")</f>
        <v>4.9264999999999999</v>
      </c>
      <c r="M16" s="53">
        <f t="array" ref="M16">IFERROR(INDEX($AM$9:$AM$2088,MATCH($C16&amp;M$8,$AN$9:$AN$2088&amp;$AL$9:$AL$2088,0),1),"")</f>
        <v>11.1533</v>
      </c>
      <c r="N16" s="53">
        <f t="array" ref="N16">IFERROR(INDEX($AM$9:$AM$2088,MATCH($C16&amp;N$8,$AN$9:$AN$2088&amp;$AL$9:$AL$2088,0),1),"")</f>
        <v>0.99209999999999998</v>
      </c>
      <c r="O16" s="53">
        <f t="array" ref="O16">IFERROR(INDEX($AM$9:$AM$2088,MATCH($C16&amp;O$8,$AN$9:$AN$2088&amp;$AL$9:$AL$2088,0),1),"")</f>
        <v>154.5</v>
      </c>
      <c r="P16" s="53">
        <f t="array" ref="P16">IFERROR(INDEX($AM$9:$AM$2088,MATCH($C16&amp;P$8,$AN$9:$AN$2088&amp;$AL$9:$AL$2088,0),1),"")</f>
        <v>10.746</v>
      </c>
      <c r="Q16" s="53" t="str">
        <f t="array" ref="Q16">IFERROR(INDEX($AM$9:$AM$2088,MATCH($C16&amp;Q$8,$AN$9:$AN$2088&amp;$AL$9:$AL$2088,0),1),"")</f>
        <v/>
      </c>
      <c r="R16" s="53" t="str">
        <f t="array" ref="R16">IFERROR(INDEX($AM$9:$AM$2088,MATCH($C16&amp;R$8,$AN$9:$AN$2088&amp;$AL$9:$AL$2088,0),1),"")</f>
        <v/>
      </c>
      <c r="S16" s="53">
        <f t="array" ref="S16">IFERROR(INDEX($AM$9:$AM$2088,MATCH($C16&amp;S$8,$AN$9:$AN$2088&amp;$AL$9:$AL$2088,0),1),"")</f>
        <v>20.329499999999999</v>
      </c>
      <c r="T16" s="53">
        <f t="array" ref="T16">IFERROR(INDEX($AM$9:$AM$2088,MATCH($C16&amp;T$8,$AN$9:$AN$2088&amp;$AL$9:$AL$2088,0),1),"")</f>
        <v>1.5726</v>
      </c>
      <c r="U16" s="53">
        <f t="array" ref="U16">IFERROR(INDEX($AM$9:$AM$2088,MATCH($C16&amp;U$8,$AN$9:$AN$2088&amp;$AL$9:$AL$2088,0),1),"")</f>
        <v>5.6326000000000001</v>
      </c>
      <c r="V16" s="53">
        <f t="array" ref="V16">IFERROR(INDEX($AM$9:$AM$2088,MATCH($C16&amp;V$8,$AN$9:$AN$2088&amp;$AL$9:$AL$2088,0),1),"")</f>
        <v>1.4602999999999999</v>
      </c>
      <c r="W16" s="53">
        <f t="array" ref="W16">IFERROR(INDEX($AM$9:$AM$2088,MATCH($C16&amp;W$8,$AN$9:$AN$2088&amp;$AL$9:$AL$2088,0),1),"")</f>
        <v>7.3423999999999996</v>
      </c>
      <c r="X16" s="53">
        <f t="array" ref="X16">IFERROR(INDEX($AM$9:$AM$2088,MATCH($C16&amp;X$8,$AN$9:$AN$2088&amp;$AL$9:$AL$2088,0),1),"")</f>
        <v>8.4695999999999998</v>
      </c>
      <c r="Y16" s="53">
        <f t="array" ref="Y16">IFERROR(INDEX($AM$9:$AM$2088,MATCH($C16&amp;Y$8,$AN$9:$AN$2088&amp;$AL$9:$AL$2088,0),1),"")</f>
        <v>16429.66</v>
      </c>
      <c r="Z16" s="53">
        <f t="array" ref="Z16">IFERROR(INDEX($AM$9:$AM$2088,MATCH($C16&amp;Z$8,$AN$9:$AN$2088&amp;$AL$9:$AL$2088,0),1),"")</f>
        <v>3.6951999999999998</v>
      </c>
      <c r="AA16" s="53">
        <f t="array" ref="AA16">IFERROR(INDEX($AM$9:$AM$2088,MATCH($C16&amp;AA$8,$AN$9:$AN$2088&amp;$AL$9:$AL$2088,0),1),"")</f>
        <v>88.046000000000006</v>
      </c>
      <c r="AB16" s="53">
        <f t="array" ref="AB16">IFERROR(INDEX($AM$9:$AM$2088,MATCH($C16&amp;AB$8,$AN$9:$AN$2088&amp;$AL$9:$AL$2088,0),1),"")</f>
        <v>1340.52</v>
      </c>
      <c r="AC16" s="53">
        <f t="array" ref="AC16">IFERROR(INDEX($AM$9:$AM$2088,MATCH($C16&amp;AC$8,$AN$9:$AN$2088&amp;$AL$9:$AL$2088,0),1),"")</f>
        <v>20.543700000000001</v>
      </c>
      <c r="AD16" s="53">
        <f t="array" ref="AD16">IFERROR(INDEX($AM$9:$AM$2088,MATCH($C16&amp;AD$8,$AN$9:$AN$2088&amp;$AL$9:$AL$2088,0),1),"")</f>
        <v>4.6590999999999996</v>
      </c>
      <c r="AE16" s="53">
        <f t="array" ref="AE16">IFERROR(INDEX($AM$9:$AM$2088,MATCH($C16&amp;AE$8,$AN$9:$AN$2088&amp;$AL$9:$AL$2088,0),1),"")</f>
        <v>1.6978</v>
      </c>
      <c r="AF16" s="53">
        <f t="array" ref="AF16">IFERROR(INDEX($AM$9:$AM$2088,MATCH($C16&amp;AF$8,$AN$9:$AN$2088&amp;$AL$9:$AL$2088,0),1),"")</f>
        <v>59.098999999999997</v>
      </c>
      <c r="AG16" s="53">
        <f t="array" ref="AG16">IFERROR(INDEX($AM$9:$AM$2088,MATCH($C16&amp;AG$8,$AN$9:$AN$2088&amp;$AL$9:$AL$2088,0),1),"")</f>
        <v>1.4326000000000001</v>
      </c>
      <c r="AH16" s="53">
        <f t="array" ref="AH16">IFERROR(INDEX($AM$9:$AM$2088,MATCH($C16&amp;AH$8,$AN$9:$AN$2088&amp;$AL$9:$AL$2088,0),1),"")</f>
        <v>35.802999999999997</v>
      </c>
      <c r="AI16" s="53">
        <f t="array" ref="AI16">IFERROR(INDEX($AM$9:$AM$2088,MATCH($C16&amp;AI$8,$AN$9:$AN$2088&amp;$AL$9:$AL$2088,0),1),"")</f>
        <v>18.693100000000001</v>
      </c>
      <c r="AL16" s="166" t="s">
        <v>82</v>
      </c>
      <c r="AM16" s="167">
        <v>390.53</v>
      </c>
      <c r="AN16" s="166">
        <v>44956</v>
      </c>
    </row>
    <row r="17" spans="2:40" ht="20.100000000000001" customHeight="1" x14ac:dyDescent="0.25">
      <c r="B17" s="44">
        <f t="shared" si="0"/>
        <v>31</v>
      </c>
      <c r="C17" s="193">
        <f>IFERROR(IF(INDEX($AN$9:$AN$2088,SUM($B$9:B17),1)="","",INDEX($AN$9:$AN$2088,SUM($B$9:B17),1)),"")</f>
        <v>44944</v>
      </c>
      <c r="D17" s="53">
        <f t="array" ref="D17">IFERROR(INDEX($AM$9:$AM$2088,MATCH($C17&amp;D$8,$AN$9:$AN$2088&amp;$AL$9:$AL$2088,0),1),"")</f>
        <v>1.0839000000000001</v>
      </c>
      <c r="E17" s="53">
        <f t="array" ref="E17">IFERROR(INDEX($AM$9:$AM$2088,MATCH($C17&amp;E$8,$AN$9:$AN$2088&amp;$AL$9:$AL$2088,0),1),"")</f>
        <v>139.79</v>
      </c>
      <c r="F17" s="53">
        <f t="array" ref="F17">IFERROR(INDEX($AM$9:$AM$2088,MATCH($C17&amp;F$8,$AN$9:$AN$2088&amp;$AL$9:$AL$2088,0),1),"")</f>
        <v>1.9558</v>
      </c>
      <c r="G17" s="53">
        <f t="array" ref="G17">IFERROR(INDEX($AM$9:$AM$2088,MATCH($C17&amp;G$8,$AN$9:$AN$2088&amp;$AL$9:$AL$2088,0),1),"")</f>
        <v>23.954000000000001</v>
      </c>
      <c r="H17" s="53">
        <f t="array" ref="H17">IFERROR(INDEX($AM$9:$AM$2088,MATCH($C17&amp;H$8,$AN$9:$AN$2088&amp;$AL$9:$AL$2088,0),1),"")</f>
        <v>7.4398999999999997</v>
      </c>
      <c r="I17" s="53">
        <f t="array" ref="I17">IFERROR(INDEX($AM$9:$AM$2088,MATCH($C17&amp;I$8,$AN$9:$AN$2088&amp;$AL$9:$AL$2088,0),1),"")</f>
        <v>0.87529999999999997</v>
      </c>
      <c r="J17" s="53">
        <f t="array" ref="J17">IFERROR(INDEX($AM$9:$AM$2088,MATCH($C17&amp;J$8,$AN$9:$AN$2088&amp;$AL$9:$AL$2088,0),1),"")</f>
        <v>396.15</v>
      </c>
      <c r="K17" s="53">
        <f t="array" ref="K17">IFERROR(INDEX($AM$9:$AM$2088,MATCH($C17&amp;K$8,$AN$9:$AN$2088&amp;$AL$9:$AL$2088,0),1),"")</f>
        <v>4.6982999999999997</v>
      </c>
      <c r="L17" s="53">
        <f t="array" ref="L17">IFERROR(INDEX($AM$9:$AM$2088,MATCH($C17&amp;L$8,$AN$9:$AN$2088&amp;$AL$9:$AL$2088,0),1),"")</f>
        <v>4.9387999999999996</v>
      </c>
      <c r="M17" s="53">
        <f t="array" ref="M17">IFERROR(INDEX($AM$9:$AM$2088,MATCH($C17&amp;M$8,$AN$9:$AN$2088&amp;$AL$9:$AL$2088,0),1),"")</f>
        <v>11.173500000000001</v>
      </c>
      <c r="N17" s="53">
        <f t="array" ref="N17">IFERROR(INDEX($AM$9:$AM$2088,MATCH($C17&amp;N$8,$AN$9:$AN$2088&amp;$AL$9:$AL$2088,0),1),"")</f>
        <v>0.99060000000000004</v>
      </c>
      <c r="O17" s="53">
        <f t="array" ref="O17">IFERROR(INDEX($AM$9:$AM$2088,MATCH($C17&amp;O$8,$AN$9:$AN$2088&amp;$AL$9:$AL$2088,0),1),"")</f>
        <v>154.5</v>
      </c>
      <c r="P17" s="53">
        <f t="array" ref="P17">IFERROR(INDEX($AM$9:$AM$2088,MATCH($C17&amp;P$8,$AN$9:$AN$2088&amp;$AL$9:$AL$2088,0),1),"")</f>
        <v>10.6553</v>
      </c>
      <c r="Q17" s="53" t="str">
        <f t="array" ref="Q17">IFERROR(INDEX($AM$9:$AM$2088,MATCH($C17&amp;Q$8,$AN$9:$AN$2088&amp;$AL$9:$AL$2088,0),1),"")</f>
        <v/>
      </c>
      <c r="R17" s="53" t="str">
        <f t="array" ref="R17">IFERROR(INDEX($AM$9:$AM$2088,MATCH($C17&amp;R$8,$AN$9:$AN$2088&amp;$AL$9:$AL$2088,0),1),"")</f>
        <v/>
      </c>
      <c r="S17" s="53">
        <f t="array" ref="S17">IFERROR(INDEX($AM$9:$AM$2088,MATCH($C17&amp;S$8,$AN$9:$AN$2088&amp;$AL$9:$AL$2088,0),1),"")</f>
        <v>20.3706</v>
      </c>
      <c r="T17" s="53">
        <f t="array" ref="T17">IFERROR(INDEX($AM$9:$AM$2088,MATCH($C17&amp;T$8,$AN$9:$AN$2088&amp;$AL$9:$AL$2088,0),1),"")</f>
        <v>1.5412999999999999</v>
      </c>
      <c r="U17" s="53">
        <f t="array" ref="U17">IFERROR(INDEX($AM$9:$AM$2088,MATCH($C17&amp;U$8,$AN$9:$AN$2088&amp;$AL$9:$AL$2088,0),1),"")</f>
        <v>5.5251999999999999</v>
      </c>
      <c r="V17" s="53">
        <f t="array" ref="V17">IFERROR(INDEX($AM$9:$AM$2088,MATCH($C17&amp;V$8,$AN$9:$AN$2088&amp;$AL$9:$AL$2088,0),1),"")</f>
        <v>1.4504999999999999</v>
      </c>
      <c r="W17" s="53">
        <f t="array" ref="W17">IFERROR(INDEX($AM$9:$AM$2088,MATCH($C17&amp;W$8,$AN$9:$AN$2088&amp;$AL$9:$AL$2088,0),1),"")</f>
        <v>7.3193000000000001</v>
      </c>
      <c r="X17" s="53">
        <f t="array" ref="X17">IFERROR(INDEX($AM$9:$AM$2088,MATCH($C17&amp;X$8,$AN$9:$AN$2088&amp;$AL$9:$AL$2088,0),1),"")</f>
        <v>8.4814000000000007</v>
      </c>
      <c r="Y17" s="53">
        <f t="array" ref="Y17">IFERROR(INDEX($AM$9:$AM$2088,MATCH($C17&amp;Y$8,$AN$9:$AN$2088&amp;$AL$9:$AL$2088,0),1),"")</f>
        <v>16307.2</v>
      </c>
      <c r="Z17" s="53">
        <f t="array" ref="Z17">IFERROR(INDEX($AM$9:$AM$2088,MATCH($C17&amp;Z$8,$AN$9:$AN$2088&amp;$AL$9:$AL$2088,0),1),"")</f>
        <v>3.6524000000000001</v>
      </c>
      <c r="AA17" s="53">
        <f t="array" ref="AA17">IFERROR(INDEX($AM$9:$AM$2088,MATCH($C17&amp;AA$8,$AN$9:$AN$2088&amp;$AL$9:$AL$2088,0),1),"")</f>
        <v>88.141999999999996</v>
      </c>
      <c r="AB17" s="53">
        <f t="array" ref="AB17">IFERROR(INDEX($AM$9:$AM$2088,MATCH($C17&amp;AB$8,$AN$9:$AN$2088&amp;$AL$9:$AL$2088,0),1),"")</f>
        <v>1337.16</v>
      </c>
      <c r="AC17" s="53">
        <f t="array" ref="AC17">IFERROR(INDEX($AM$9:$AM$2088,MATCH($C17&amp;AC$8,$AN$9:$AN$2088&amp;$AL$9:$AL$2088,0),1),"")</f>
        <v>20.2193</v>
      </c>
      <c r="AD17" s="53">
        <f t="array" ref="AD17">IFERROR(INDEX($AM$9:$AM$2088,MATCH($C17&amp;AD$8,$AN$9:$AN$2088&amp;$AL$9:$AL$2088,0),1),"")</f>
        <v>4.6753999999999998</v>
      </c>
      <c r="AE17" s="53">
        <f t="array" ref="AE17">IFERROR(INDEX($AM$9:$AM$2088,MATCH($C17&amp;AE$8,$AN$9:$AN$2088&amp;$AL$9:$AL$2088,0),1),"")</f>
        <v>1.6682999999999999</v>
      </c>
      <c r="AF17" s="53">
        <f t="array" ref="AF17">IFERROR(INDEX($AM$9:$AM$2088,MATCH($C17&amp;AF$8,$AN$9:$AN$2088&amp;$AL$9:$AL$2088,0),1),"")</f>
        <v>59.17</v>
      </c>
      <c r="AG17" s="53">
        <f t="array" ref="AG17">IFERROR(INDEX($AM$9:$AM$2088,MATCH($C17&amp;AG$8,$AN$9:$AN$2088&amp;$AL$9:$AL$2088,0),1),"")</f>
        <v>1.4279999999999999</v>
      </c>
      <c r="AH17" s="53">
        <f t="array" ref="AH17">IFERROR(INDEX($AM$9:$AM$2088,MATCH($C17&amp;AH$8,$AN$9:$AN$2088&amp;$AL$9:$AL$2088,0),1),"")</f>
        <v>35.633000000000003</v>
      </c>
      <c r="AI17" s="53">
        <f t="array" ref="AI17">IFERROR(INDEX($AM$9:$AM$2088,MATCH($C17&amp;AI$8,$AN$9:$AN$2088&amp;$AL$9:$AL$2088,0),1),"")</f>
        <v>18.396000000000001</v>
      </c>
      <c r="AL17" s="166" t="s">
        <v>8</v>
      </c>
      <c r="AM17" s="167">
        <v>4.7103000000000002</v>
      </c>
      <c r="AN17" s="166">
        <v>44956</v>
      </c>
    </row>
    <row r="18" spans="2:40" ht="20.100000000000001" customHeight="1" x14ac:dyDescent="0.25">
      <c r="B18" s="44">
        <f t="shared" si="0"/>
        <v>31</v>
      </c>
      <c r="C18" s="193">
        <f>IFERROR(IF(INDEX($AN$9:$AN$2088,SUM($B$9:B18),1)="","",INDEX($AN$9:$AN$2088,SUM($B$9:B18),1)),"")</f>
        <v>44943</v>
      </c>
      <c r="D18" s="53">
        <f t="array" ref="D18">IFERROR(INDEX($AM$9:$AM$2088,MATCH($C18&amp;D$8,$AN$9:$AN$2088&amp;$AL$9:$AL$2088,0),1),"")</f>
        <v>1.0843</v>
      </c>
      <c r="E18" s="53">
        <f t="array" ref="E18">IFERROR(INDEX($AM$9:$AM$2088,MATCH($C18&amp;E$8,$AN$9:$AN$2088&amp;$AL$9:$AL$2088,0),1),"")</f>
        <v>139.5</v>
      </c>
      <c r="F18" s="53">
        <f t="array" ref="F18">IFERROR(INDEX($AM$9:$AM$2088,MATCH($C18&amp;F$8,$AN$9:$AN$2088&amp;$AL$9:$AL$2088,0),1),"")</f>
        <v>1.9558</v>
      </c>
      <c r="G18" s="53">
        <f t="array" ref="G18">IFERROR(INDEX($AM$9:$AM$2088,MATCH($C18&amp;G$8,$AN$9:$AN$2088&amp;$AL$9:$AL$2088,0),1),"")</f>
        <v>23.966000000000001</v>
      </c>
      <c r="H18" s="53">
        <f t="array" ref="H18">IFERROR(INDEX($AM$9:$AM$2088,MATCH($C18&amp;H$8,$AN$9:$AN$2088&amp;$AL$9:$AL$2088,0),1),"")</f>
        <v>7.4386000000000001</v>
      </c>
      <c r="I18" s="53">
        <f t="array" ref="I18">IFERROR(INDEX($AM$9:$AM$2088,MATCH($C18&amp;I$8,$AN$9:$AN$2088&amp;$AL$9:$AL$2088,0),1),"")</f>
        <v>0.88595000000000002</v>
      </c>
      <c r="J18" s="53">
        <f t="array" ref="J18">IFERROR(INDEX($AM$9:$AM$2088,MATCH($C18&amp;J$8,$AN$9:$AN$2088&amp;$AL$9:$AL$2088,0),1),"")</f>
        <v>399.58</v>
      </c>
      <c r="K18" s="53">
        <f t="array" ref="K18">IFERROR(INDEX($AM$9:$AM$2088,MATCH($C18&amp;K$8,$AN$9:$AN$2088&amp;$AL$9:$AL$2088,0),1),"")</f>
        <v>4.6958000000000002</v>
      </c>
      <c r="L18" s="53">
        <f t="array" ref="L18">IFERROR(INDEX($AM$9:$AM$2088,MATCH($C18&amp;L$8,$AN$9:$AN$2088&amp;$AL$9:$AL$2088,0),1),"")</f>
        <v>4.9356</v>
      </c>
      <c r="M18" s="53">
        <f t="array" ref="M18">IFERROR(INDEX($AM$9:$AM$2088,MATCH($C18&amp;M$8,$AN$9:$AN$2088&amp;$AL$9:$AL$2088,0),1),"")</f>
        <v>11.285</v>
      </c>
      <c r="N18" s="53">
        <f t="array" ref="N18">IFERROR(INDEX($AM$9:$AM$2088,MATCH($C18&amp;N$8,$AN$9:$AN$2088&amp;$AL$9:$AL$2088,0),1),"")</f>
        <v>0.99980000000000002</v>
      </c>
      <c r="O18" s="53">
        <f t="array" ref="O18">IFERROR(INDEX($AM$9:$AM$2088,MATCH($C18&amp;O$8,$AN$9:$AN$2088&amp;$AL$9:$AL$2088,0),1),"")</f>
        <v>154.5</v>
      </c>
      <c r="P18" s="53">
        <f t="array" ref="P18">IFERROR(INDEX($AM$9:$AM$2088,MATCH($C18&amp;P$8,$AN$9:$AN$2088&amp;$AL$9:$AL$2088,0),1),"")</f>
        <v>10.7463</v>
      </c>
      <c r="Q18" s="53" t="str">
        <f t="array" ref="Q18">IFERROR(INDEX($AM$9:$AM$2088,MATCH($C18&amp;Q$8,$AN$9:$AN$2088&amp;$AL$9:$AL$2088,0),1),"")</f>
        <v/>
      </c>
      <c r="R18" s="53" t="str">
        <f t="array" ref="R18">IFERROR(INDEX($AM$9:$AM$2088,MATCH($C18&amp;R$8,$AN$9:$AN$2088&amp;$AL$9:$AL$2088,0),1),"")</f>
        <v/>
      </c>
      <c r="S18" s="53">
        <f t="array" ref="S18">IFERROR(INDEX($AM$9:$AM$2088,MATCH($C18&amp;S$8,$AN$9:$AN$2088&amp;$AL$9:$AL$2088,0),1),"")</f>
        <v>20.376200000000001</v>
      </c>
      <c r="T18" s="53">
        <f t="array" ref="T18">IFERROR(INDEX($AM$9:$AM$2088,MATCH($C18&amp;T$8,$AN$9:$AN$2088&amp;$AL$9:$AL$2088,0),1),"")</f>
        <v>1.5610999999999999</v>
      </c>
      <c r="U18" s="53">
        <f t="array" ref="U18">IFERROR(INDEX($AM$9:$AM$2088,MATCH($C18&amp;U$8,$AN$9:$AN$2088&amp;$AL$9:$AL$2088,0),1),"")</f>
        <v>5.5606999999999998</v>
      </c>
      <c r="V18" s="53">
        <f t="array" ref="V18">IFERROR(INDEX($AM$9:$AM$2088,MATCH($C18&amp;V$8,$AN$9:$AN$2088&amp;$AL$9:$AL$2088,0),1),"")</f>
        <v>1.4547000000000001</v>
      </c>
      <c r="W18" s="53">
        <f t="array" ref="W18">IFERROR(INDEX($AM$9:$AM$2088,MATCH($C18&amp;W$8,$AN$9:$AN$2088&amp;$AL$9:$AL$2088,0),1),"")</f>
        <v>7.3472999999999997</v>
      </c>
      <c r="X18" s="53">
        <f t="array" ref="X18">IFERROR(INDEX($AM$9:$AM$2088,MATCH($C18&amp;X$8,$AN$9:$AN$2088&amp;$AL$9:$AL$2088,0),1),"")</f>
        <v>8.4807000000000006</v>
      </c>
      <c r="Y18" s="53">
        <f t="array" ref="Y18">IFERROR(INDEX($AM$9:$AM$2088,MATCH($C18&amp;Y$8,$AN$9:$AN$2088&amp;$AL$9:$AL$2088,0),1),"")</f>
        <v>16467.830000000002</v>
      </c>
      <c r="Z18" s="53">
        <f t="array" ref="Z18">IFERROR(INDEX($AM$9:$AM$2088,MATCH($C18&amp;Z$8,$AN$9:$AN$2088&amp;$AL$9:$AL$2088,0),1),"")</f>
        <v>3.7021000000000002</v>
      </c>
      <c r="AA18" s="53">
        <f t="array" ref="AA18">IFERROR(INDEX($AM$9:$AM$2088,MATCH($C18&amp;AA$8,$AN$9:$AN$2088&amp;$AL$9:$AL$2088,0),1),"")</f>
        <v>88.576999999999998</v>
      </c>
      <c r="AB18" s="53">
        <f t="array" ref="AB18">IFERROR(INDEX($AM$9:$AM$2088,MATCH($C18&amp;AB$8,$AN$9:$AN$2088&amp;$AL$9:$AL$2088,0),1),"")</f>
        <v>1343.5</v>
      </c>
      <c r="AC18" s="53">
        <f t="array" ref="AC18">IFERROR(INDEX($AM$9:$AM$2088,MATCH($C18&amp;AC$8,$AN$9:$AN$2088&amp;$AL$9:$AL$2088,0),1),"")</f>
        <v>20.3994</v>
      </c>
      <c r="AD18" s="53">
        <f t="array" ref="AD18">IFERROR(INDEX($AM$9:$AM$2088,MATCH($C18&amp;AD$8,$AN$9:$AN$2088&amp;$AL$9:$AL$2088,0),1),"")</f>
        <v>4.6912000000000003</v>
      </c>
      <c r="AE18" s="53">
        <f t="array" ref="AE18">IFERROR(INDEX($AM$9:$AM$2088,MATCH($C18&amp;AE$8,$AN$9:$AN$2088&amp;$AL$9:$AL$2088,0),1),"")</f>
        <v>1.6957</v>
      </c>
      <c r="AF18" s="53">
        <f t="array" ref="AF18">IFERROR(INDEX($AM$9:$AM$2088,MATCH($C18&amp;AF$8,$AN$9:$AN$2088&amp;$AL$9:$AL$2088,0),1),"")</f>
        <v>59.441000000000003</v>
      </c>
      <c r="AG18" s="53">
        <f t="array" ref="AG18">IFERROR(INDEX($AM$9:$AM$2088,MATCH($C18&amp;AG$8,$AN$9:$AN$2088&amp;$AL$9:$AL$2088,0),1),"")</f>
        <v>1.4342999999999999</v>
      </c>
      <c r="AH18" s="53">
        <f t="array" ref="AH18">IFERROR(INDEX($AM$9:$AM$2088,MATCH($C18&amp;AH$8,$AN$9:$AN$2088&amp;$AL$9:$AL$2088,0),1),"")</f>
        <v>35.869</v>
      </c>
      <c r="AI18" s="53">
        <f t="array" ref="AI18">IFERROR(INDEX($AM$9:$AM$2088,MATCH($C18&amp;AI$8,$AN$9:$AN$2088&amp;$AL$9:$AL$2088,0),1),"")</f>
        <v>18.602699999999999</v>
      </c>
      <c r="AL18" s="166" t="s">
        <v>93</v>
      </c>
      <c r="AM18" s="167">
        <v>4.9055</v>
      </c>
      <c r="AN18" s="166">
        <v>44956</v>
      </c>
    </row>
    <row r="19" spans="2:40" ht="20.100000000000001" customHeight="1" x14ac:dyDescent="0.25">
      <c r="B19" s="44">
        <f t="shared" si="0"/>
        <v>31</v>
      </c>
      <c r="C19" s="193">
        <f>IFERROR(IF(INDEX($AN$9:$AN$2088,SUM($B$9:B19),1)="","",INDEX($AN$9:$AN$2088,SUM($B$9:B19),1)),"")</f>
        <v>44942</v>
      </c>
      <c r="D19" s="53">
        <f t="array" ref="D19">IFERROR(INDEX($AM$9:$AM$2088,MATCH($C19&amp;D$8,$AN$9:$AN$2088&amp;$AL$9:$AL$2088,0),1),"")</f>
        <v>1.0811999999999999</v>
      </c>
      <c r="E19" s="53">
        <f t="array" ref="E19">IFERROR(INDEX($AM$9:$AM$2088,MATCH($C19&amp;E$8,$AN$9:$AN$2088&amp;$AL$9:$AL$2088,0),1),"")</f>
        <v>138.91999999999999</v>
      </c>
      <c r="F19" s="53">
        <f t="array" ref="F19">IFERROR(INDEX($AM$9:$AM$2088,MATCH($C19&amp;F$8,$AN$9:$AN$2088&amp;$AL$9:$AL$2088,0),1),"")</f>
        <v>1.9558</v>
      </c>
      <c r="G19" s="53">
        <f t="array" ref="G19">IFERROR(INDEX($AM$9:$AM$2088,MATCH($C19&amp;G$8,$AN$9:$AN$2088&amp;$AL$9:$AL$2088,0),1),"")</f>
        <v>23.997</v>
      </c>
      <c r="H19" s="53">
        <f t="array" ref="H19">IFERROR(INDEX($AM$9:$AM$2088,MATCH($C19&amp;H$8,$AN$9:$AN$2088&amp;$AL$9:$AL$2088,0),1),"")</f>
        <v>7.4391999999999996</v>
      </c>
      <c r="I19" s="53">
        <f t="array" ref="I19">IFERROR(INDEX($AM$9:$AM$2088,MATCH($C19&amp;I$8,$AN$9:$AN$2088&amp;$AL$9:$AL$2088,0),1),"")</f>
        <v>0.88758000000000004</v>
      </c>
      <c r="J19" s="53">
        <f t="array" ref="J19">IFERROR(INDEX($AM$9:$AM$2088,MATCH($C19&amp;J$8,$AN$9:$AN$2088&amp;$AL$9:$AL$2088,0),1),"")</f>
        <v>398.98</v>
      </c>
      <c r="K19" s="53">
        <f t="array" ref="K19">IFERROR(INDEX($AM$9:$AM$2088,MATCH($C19&amp;K$8,$AN$9:$AN$2088&amp;$AL$9:$AL$2088,0),1),"")</f>
        <v>4.6935000000000002</v>
      </c>
      <c r="L19" s="53">
        <f t="array" ref="L19">IFERROR(INDEX($AM$9:$AM$2088,MATCH($C19&amp;L$8,$AN$9:$AN$2088&amp;$AL$9:$AL$2088,0),1),"")</f>
        <v>4.9313000000000002</v>
      </c>
      <c r="M19" s="53">
        <f t="array" ref="M19">IFERROR(INDEX($AM$9:$AM$2088,MATCH($C19&amp;M$8,$AN$9:$AN$2088&amp;$AL$9:$AL$2088,0),1),"")</f>
        <v>11.272500000000001</v>
      </c>
      <c r="N19" s="53">
        <f t="array" ref="N19">IFERROR(INDEX($AM$9:$AM$2088,MATCH($C19&amp;N$8,$AN$9:$AN$2088&amp;$AL$9:$AL$2088,0),1),"")</f>
        <v>1.0025999999999999</v>
      </c>
      <c r="O19" s="53">
        <f t="array" ref="O19">IFERROR(INDEX($AM$9:$AM$2088,MATCH($C19&amp;O$8,$AN$9:$AN$2088&amp;$AL$9:$AL$2088,0),1),"")</f>
        <v>154.5</v>
      </c>
      <c r="P19" s="53">
        <f t="array" ref="P19">IFERROR(INDEX($AM$9:$AM$2088,MATCH($C19&amp;P$8,$AN$9:$AN$2088&amp;$AL$9:$AL$2088,0),1),"")</f>
        <v>10.6945</v>
      </c>
      <c r="Q19" s="53" t="str">
        <f t="array" ref="Q19">IFERROR(INDEX($AM$9:$AM$2088,MATCH($C19&amp;Q$8,$AN$9:$AN$2088&amp;$AL$9:$AL$2088,0),1),"")</f>
        <v/>
      </c>
      <c r="R19" s="53" t="str">
        <f t="array" ref="R19">IFERROR(INDEX($AM$9:$AM$2088,MATCH($C19&amp;R$8,$AN$9:$AN$2088&amp;$AL$9:$AL$2088,0),1),"")</f>
        <v/>
      </c>
      <c r="S19" s="53">
        <f t="array" ref="S19">IFERROR(INDEX($AM$9:$AM$2088,MATCH($C19&amp;S$8,$AN$9:$AN$2088&amp;$AL$9:$AL$2088,0),1),"")</f>
        <v>20.317499999999999</v>
      </c>
      <c r="T19" s="53">
        <f t="array" ref="T19">IFERROR(INDEX($AM$9:$AM$2088,MATCH($C19&amp;T$8,$AN$9:$AN$2088&amp;$AL$9:$AL$2088,0),1),"")</f>
        <v>1.5537000000000001</v>
      </c>
      <c r="U19" s="53">
        <f t="array" ref="U19">IFERROR(INDEX($AM$9:$AM$2088,MATCH($C19&amp;U$8,$AN$9:$AN$2088&amp;$AL$9:$AL$2088,0),1),"")</f>
        <v>5.524</v>
      </c>
      <c r="V19" s="53">
        <f t="array" ref="V19">IFERROR(INDEX($AM$9:$AM$2088,MATCH($C19&amp;V$8,$AN$9:$AN$2088&amp;$AL$9:$AL$2088,0),1),"")</f>
        <v>1.4486000000000001</v>
      </c>
      <c r="W19" s="53">
        <f t="array" ref="W19">IFERROR(INDEX($AM$9:$AM$2088,MATCH($C19&amp;W$8,$AN$9:$AN$2088&amp;$AL$9:$AL$2088,0),1),"")</f>
        <v>7.2790999999999997</v>
      </c>
      <c r="X19" s="53">
        <f t="array" ref="X19">IFERROR(INDEX($AM$9:$AM$2088,MATCH($C19&amp;X$8,$AN$9:$AN$2088&amp;$AL$9:$AL$2088,0),1),"")</f>
        <v>8.4449000000000005</v>
      </c>
      <c r="Y19" s="53">
        <f t="array" ref="Y19">IFERROR(INDEX($AM$9:$AM$2088,MATCH($C19&amp;Y$8,$AN$9:$AN$2088&amp;$AL$9:$AL$2088,0),1),"")</f>
        <v>16335.03</v>
      </c>
      <c r="Z19" s="53">
        <f t="array" ref="Z19">IFERROR(INDEX($AM$9:$AM$2088,MATCH($C19&amp;Z$8,$AN$9:$AN$2088&amp;$AL$9:$AL$2088,0),1),"")</f>
        <v>3.6970999999999998</v>
      </c>
      <c r="AA19" s="53">
        <f t="array" ref="AA19">IFERROR(INDEX($AM$9:$AM$2088,MATCH($C19&amp;AA$8,$AN$9:$AN$2088&amp;$AL$9:$AL$2088,0),1),"")</f>
        <v>88.279499999999999</v>
      </c>
      <c r="AB19" s="53">
        <f t="array" ref="AB19">IFERROR(INDEX($AM$9:$AM$2088,MATCH($C19&amp;AB$8,$AN$9:$AN$2088&amp;$AL$9:$AL$2088,0),1),"")</f>
        <v>1340.22</v>
      </c>
      <c r="AC19" s="53">
        <f t="array" ref="AC19">IFERROR(INDEX($AM$9:$AM$2088,MATCH($C19&amp;AC$8,$AN$9:$AN$2088&amp;$AL$9:$AL$2088,0),1),"")</f>
        <v>20.358000000000001</v>
      </c>
      <c r="AD19" s="53">
        <f t="array" ref="AD19">IFERROR(INDEX($AM$9:$AM$2088,MATCH($C19&amp;AD$8,$AN$9:$AN$2088&amp;$AL$9:$AL$2088,0),1),"")</f>
        <v>4.6665000000000001</v>
      </c>
      <c r="AE19" s="53">
        <f t="array" ref="AE19">IFERROR(INDEX($AM$9:$AM$2088,MATCH($C19&amp;AE$8,$AN$9:$AN$2088&amp;$AL$9:$AL$2088,0),1),"")</f>
        <v>1.6944999999999999</v>
      </c>
      <c r="AF19" s="53">
        <f t="array" ref="AF19">IFERROR(INDEX($AM$9:$AM$2088,MATCH($C19&amp;AF$8,$AN$9:$AN$2088&amp;$AL$9:$AL$2088,0),1),"")</f>
        <v>58.936</v>
      </c>
      <c r="AG19" s="53">
        <f t="array" ref="AG19">IFERROR(INDEX($AM$9:$AM$2088,MATCH($C19&amp;AG$8,$AN$9:$AN$2088&amp;$AL$9:$AL$2088,0),1),"")</f>
        <v>1.4288000000000001</v>
      </c>
      <c r="AH19" s="53">
        <f t="array" ref="AH19">IFERROR(INDEX($AM$9:$AM$2088,MATCH($C19&amp;AH$8,$AN$9:$AN$2088&amp;$AL$9:$AL$2088,0),1),"")</f>
        <v>35.695999999999998</v>
      </c>
      <c r="AI19" s="53">
        <f t="array" ref="AI19">IFERROR(INDEX($AM$9:$AM$2088,MATCH($C19&amp;AI$8,$AN$9:$AN$2088&amp;$AL$9:$AL$2088,0),1),"")</f>
        <v>18.445</v>
      </c>
      <c r="AL19" s="166" t="s">
        <v>99</v>
      </c>
      <c r="AM19" s="167">
        <v>11.262</v>
      </c>
      <c r="AN19" s="166">
        <v>44956</v>
      </c>
    </row>
    <row r="20" spans="2:40" ht="20.100000000000001" customHeight="1" x14ac:dyDescent="0.25">
      <c r="B20" s="44">
        <f t="shared" si="0"/>
        <v>31</v>
      </c>
      <c r="C20" s="193">
        <f>IFERROR(IF(INDEX($AN$9:$AN$2088,SUM($B$9:B20),1)="","",INDEX($AN$9:$AN$2088,SUM($B$9:B20),1)),"")</f>
        <v>44939</v>
      </c>
      <c r="D20" s="53">
        <f t="array" ref="D20">IFERROR(INDEX($AM$9:$AM$2088,MATCH($C20&amp;D$8,$AN$9:$AN$2088&amp;$AL$9:$AL$2088,0),1),"")</f>
        <v>1.0813999999999999</v>
      </c>
      <c r="E20" s="53">
        <f t="array" ref="E20">IFERROR(INDEX($AM$9:$AM$2088,MATCH($C20&amp;E$8,$AN$9:$AN$2088&amp;$AL$9:$AL$2088,0),1),"")</f>
        <v>139.02000000000001</v>
      </c>
      <c r="F20" s="53">
        <f t="array" ref="F20">IFERROR(INDEX($AM$9:$AM$2088,MATCH($C20&amp;F$8,$AN$9:$AN$2088&amp;$AL$9:$AL$2088,0),1),"")</f>
        <v>1.9558</v>
      </c>
      <c r="G20" s="53">
        <f t="array" ref="G20">IFERROR(INDEX($AM$9:$AM$2088,MATCH($C20&amp;G$8,$AN$9:$AN$2088&amp;$AL$9:$AL$2088,0),1),"")</f>
        <v>24.010999999999999</v>
      </c>
      <c r="H20" s="53">
        <f t="array" ref="H20">IFERROR(INDEX($AM$9:$AM$2088,MATCH($C20&amp;H$8,$AN$9:$AN$2088&amp;$AL$9:$AL$2088,0),1),"")</f>
        <v>7.4386999999999999</v>
      </c>
      <c r="I20" s="53">
        <f t="array" ref="I20">IFERROR(INDEX($AM$9:$AM$2088,MATCH($C20&amp;I$8,$AN$9:$AN$2088&amp;$AL$9:$AL$2088,0),1),"")</f>
        <v>0.88800000000000001</v>
      </c>
      <c r="J20" s="53">
        <f t="array" ref="J20">IFERROR(INDEX($AM$9:$AM$2088,MATCH($C20&amp;J$8,$AN$9:$AN$2088&amp;$AL$9:$AL$2088,0),1),"")</f>
        <v>396.96</v>
      </c>
      <c r="K20" s="53">
        <f t="array" ref="K20">IFERROR(INDEX($AM$9:$AM$2088,MATCH($C20&amp;K$8,$AN$9:$AN$2088&amp;$AL$9:$AL$2088,0),1),"")</f>
        <v>4.6887999999999996</v>
      </c>
      <c r="L20" s="53">
        <f t="array" ref="L20">IFERROR(INDEX($AM$9:$AM$2088,MATCH($C20&amp;L$8,$AN$9:$AN$2088&amp;$AL$9:$AL$2088,0),1),"")</f>
        <v>4.9423000000000004</v>
      </c>
      <c r="M20" s="53">
        <f t="array" ref="M20">IFERROR(INDEX($AM$9:$AM$2088,MATCH($C20&amp;M$8,$AN$9:$AN$2088&amp;$AL$9:$AL$2088,0),1),"")</f>
        <v>11.252800000000001</v>
      </c>
      <c r="N20" s="53">
        <f t="array" ref="N20">IFERROR(INDEX($AM$9:$AM$2088,MATCH($C20&amp;N$8,$AN$9:$AN$2088&amp;$AL$9:$AL$2088,0),1),"")</f>
        <v>1.0051000000000001</v>
      </c>
      <c r="O20" s="53">
        <f t="array" ref="O20">IFERROR(INDEX($AM$9:$AM$2088,MATCH($C20&amp;O$8,$AN$9:$AN$2088&amp;$AL$9:$AL$2088,0),1),"")</f>
        <v>154.30000000000001</v>
      </c>
      <c r="P20" s="53">
        <f t="array" ref="P20">IFERROR(INDEX($AM$9:$AM$2088,MATCH($C20&amp;P$8,$AN$9:$AN$2088&amp;$AL$9:$AL$2088,0),1),"")</f>
        <v>10.6945</v>
      </c>
      <c r="Q20" s="53" t="str">
        <f t="array" ref="Q20">IFERROR(INDEX($AM$9:$AM$2088,MATCH($C20&amp;Q$8,$AN$9:$AN$2088&amp;$AL$9:$AL$2088,0),1),"")</f>
        <v/>
      </c>
      <c r="R20" s="53" t="str">
        <f t="array" ref="R20">IFERROR(INDEX($AM$9:$AM$2088,MATCH($C20&amp;R$8,$AN$9:$AN$2088&amp;$AL$9:$AL$2088,0),1),"")</f>
        <v/>
      </c>
      <c r="S20" s="53">
        <f t="array" ref="S20">IFERROR(INDEX($AM$9:$AM$2088,MATCH($C20&amp;S$8,$AN$9:$AN$2088&amp;$AL$9:$AL$2088,0),1),"")</f>
        <v>20.319600000000001</v>
      </c>
      <c r="T20" s="53">
        <f t="array" ref="T20">IFERROR(INDEX($AM$9:$AM$2088,MATCH($C20&amp;T$8,$AN$9:$AN$2088&amp;$AL$9:$AL$2088,0),1),"")</f>
        <v>1.5586</v>
      </c>
      <c r="U20" s="53">
        <f t="array" ref="U20">IFERROR(INDEX($AM$9:$AM$2088,MATCH($C20&amp;U$8,$AN$9:$AN$2088&amp;$AL$9:$AL$2088,0),1),"")</f>
        <v>5.5511999999999997</v>
      </c>
      <c r="V20" s="53">
        <f t="array" ref="V20">IFERROR(INDEX($AM$9:$AM$2088,MATCH($C20&amp;V$8,$AN$9:$AN$2088&amp;$AL$9:$AL$2088,0),1),"")</f>
        <v>1.4494</v>
      </c>
      <c r="W20" s="53">
        <f t="array" ref="W20">IFERROR(INDEX($AM$9:$AM$2088,MATCH($C20&amp;W$8,$AN$9:$AN$2088&amp;$AL$9:$AL$2088,0),1),"")</f>
        <v>7.2728999999999999</v>
      </c>
      <c r="X20" s="53">
        <f t="array" ref="X20">IFERROR(INDEX($AM$9:$AM$2088,MATCH($C20&amp;X$8,$AN$9:$AN$2088&amp;$AL$9:$AL$2088,0),1),"")</f>
        <v>8.4471000000000007</v>
      </c>
      <c r="Y20" s="53">
        <f t="array" ref="Y20">IFERROR(INDEX($AM$9:$AM$2088,MATCH($C20&amp;Y$8,$AN$9:$AN$2088&amp;$AL$9:$AL$2088,0),1),"")</f>
        <v>16412</v>
      </c>
      <c r="Z20" s="53">
        <f t="array" ref="Z20">IFERROR(INDEX($AM$9:$AM$2088,MATCH($C20&amp;Z$8,$AN$9:$AN$2088&amp;$AL$9:$AL$2088,0),1),"")</f>
        <v>3.7031999999999998</v>
      </c>
      <c r="AA20" s="53">
        <f t="array" ref="AA20">IFERROR(INDEX($AM$9:$AM$2088,MATCH($C20&amp;AA$8,$AN$9:$AN$2088&amp;$AL$9:$AL$2088,0),1),"")</f>
        <v>88.096000000000004</v>
      </c>
      <c r="AB20" s="53">
        <f t="array" ref="AB20">IFERROR(INDEX($AM$9:$AM$2088,MATCH($C20&amp;AB$8,$AN$9:$AN$2088&amp;$AL$9:$AL$2088,0),1),"")</f>
        <v>1343.41</v>
      </c>
      <c r="AC20" s="53">
        <f t="array" ref="AC20">IFERROR(INDEX($AM$9:$AM$2088,MATCH($C20&amp;AC$8,$AN$9:$AN$2088&amp;$AL$9:$AL$2088,0),1),"")</f>
        <v>20.4391</v>
      </c>
      <c r="AD20" s="53">
        <f t="array" ref="AD20">IFERROR(INDEX($AM$9:$AM$2088,MATCH($C20&amp;AD$8,$AN$9:$AN$2088&amp;$AL$9:$AL$2088,0),1),"")</f>
        <v>4.6890000000000001</v>
      </c>
      <c r="AE20" s="53">
        <f t="array" ref="AE20">IFERROR(INDEX($AM$9:$AM$2088,MATCH($C20&amp;AE$8,$AN$9:$AN$2088&amp;$AL$9:$AL$2088,0),1),"")</f>
        <v>1.7014</v>
      </c>
      <c r="AF20" s="53">
        <f t="array" ref="AF20">IFERROR(INDEX($AM$9:$AM$2088,MATCH($C20&amp;AF$8,$AN$9:$AN$2088&amp;$AL$9:$AL$2088,0),1),"")</f>
        <v>59.44</v>
      </c>
      <c r="AG20" s="53">
        <f t="array" ref="AG20">IFERROR(INDEX($AM$9:$AM$2088,MATCH($C20&amp;AG$8,$AN$9:$AN$2088&amp;$AL$9:$AL$2088,0),1),"")</f>
        <v>1.4311</v>
      </c>
      <c r="AH20" s="53">
        <f t="array" ref="AH20">IFERROR(INDEX($AM$9:$AM$2088,MATCH($C20&amp;AH$8,$AN$9:$AN$2088&amp;$AL$9:$AL$2088,0),1),"")</f>
        <v>35.750999999999998</v>
      </c>
      <c r="AI20" s="53">
        <f t="array" ref="AI20">IFERROR(INDEX($AM$9:$AM$2088,MATCH($C20&amp;AI$8,$AN$9:$AN$2088&amp;$AL$9:$AL$2088,0),1),"")</f>
        <v>18.248200000000001</v>
      </c>
      <c r="AL20" s="166" t="s">
        <v>4</v>
      </c>
      <c r="AM20" s="167">
        <v>1.0044999999999999</v>
      </c>
      <c r="AN20" s="166">
        <v>44956</v>
      </c>
    </row>
    <row r="21" spans="2:40" ht="20.100000000000001" customHeight="1" x14ac:dyDescent="0.25">
      <c r="B21" s="44">
        <f t="shared" si="0"/>
        <v>31</v>
      </c>
      <c r="C21" s="193">
        <f>IFERROR(IF(INDEX($AN$9:$AN$2088,SUM($B$9:B21),1)="","",INDEX($AN$9:$AN$2088,SUM($B$9:B21),1)),"")</f>
        <v>44938</v>
      </c>
      <c r="D21" s="53">
        <f t="array" ref="D21">IFERROR(INDEX($AM$9:$AM$2088,MATCH($C21&amp;D$8,$AN$9:$AN$2088&amp;$AL$9:$AL$2088,0),1),"")</f>
        <v>1.0771999999999999</v>
      </c>
      <c r="E21" s="53">
        <f t="array" ref="E21">IFERROR(INDEX($AM$9:$AM$2088,MATCH($C21&amp;E$8,$AN$9:$AN$2088&amp;$AL$9:$AL$2088,0),1),"")</f>
        <v>140.61000000000001</v>
      </c>
      <c r="F21" s="53">
        <f t="array" ref="F21">IFERROR(INDEX($AM$9:$AM$2088,MATCH($C21&amp;F$8,$AN$9:$AN$2088&amp;$AL$9:$AL$2088,0),1),"")</f>
        <v>1.9558</v>
      </c>
      <c r="G21" s="53">
        <f t="array" ref="G21">IFERROR(INDEX($AM$9:$AM$2088,MATCH($C21&amp;G$8,$AN$9:$AN$2088&amp;$AL$9:$AL$2088,0),1),"")</f>
        <v>24.036000000000001</v>
      </c>
      <c r="H21" s="53">
        <f t="array" ref="H21">IFERROR(INDEX($AM$9:$AM$2088,MATCH($C21&amp;H$8,$AN$9:$AN$2088&amp;$AL$9:$AL$2088,0),1),"")</f>
        <v>7.4385000000000003</v>
      </c>
      <c r="I21" s="53">
        <f t="array" ref="I21">IFERROR(INDEX($AM$9:$AM$2088,MATCH($C21&amp;I$8,$AN$9:$AN$2088&amp;$AL$9:$AL$2088,0),1),"")</f>
        <v>0.88690000000000002</v>
      </c>
      <c r="J21" s="53">
        <f t="array" ref="J21">IFERROR(INDEX($AM$9:$AM$2088,MATCH($C21&amp;J$8,$AN$9:$AN$2088&amp;$AL$9:$AL$2088,0),1),"")</f>
        <v>399.6</v>
      </c>
      <c r="K21" s="53">
        <f t="array" ref="K21">IFERROR(INDEX($AM$9:$AM$2088,MATCH($C21&amp;K$8,$AN$9:$AN$2088&amp;$AL$9:$AL$2088,0),1),"")</f>
        <v>4.6920000000000002</v>
      </c>
      <c r="L21" s="53">
        <f t="array" ref="L21">IFERROR(INDEX($AM$9:$AM$2088,MATCH($C21&amp;L$8,$AN$9:$AN$2088&amp;$AL$9:$AL$2088,0),1),"")</f>
        <v>4.944</v>
      </c>
      <c r="M21" s="53">
        <f t="array" ref="M21">IFERROR(INDEX($AM$9:$AM$2088,MATCH($C21&amp;M$8,$AN$9:$AN$2088&amp;$AL$9:$AL$2088,0),1),"")</f>
        <v>11.273</v>
      </c>
      <c r="N21" s="53">
        <f t="array" ref="N21">IFERROR(INDEX($AM$9:$AM$2088,MATCH($C21&amp;N$8,$AN$9:$AN$2088&amp;$AL$9:$AL$2088,0),1),"")</f>
        <v>1.0056</v>
      </c>
      <c r="O21" s="53">
        <f t="array" ref="O21">IFERROR(INDEX($AM$9:$AM$2088,MATCH($C21&amp;O$8,$AN$9:$AN$2088&amp;$AL$9:$AL$2088,0),1),"")</f>
        <v>154.30000000000001</v>
      </c>
      <c r="P21" s="53">
        <f t="array" ref="P21">IFERROR(INDEX($AM$9:$AM$2088,MATCH($C21&amp;P$8,$AN$9:$AN$2088&amp;$AL$9:$AL$2088,0),1),"")</f>
        <v>10.722799999999999</v>
      </c>
      <c r="Q21" s="53" t="str">
        <f t="array" ref="Q21">IFERROR(INDEX($AM$9:$AM$2088,MATCH($C21&amp;Q$8,$AN$9:$AN$2088&amp;$AL$9:$AL$2088,0),1),"")</f>
        <v/>
      </c>
      <c r="R21" s="53" t="str">
        <f t="array" ref="R21">IFERROR(INDEX($AM$9:$AM$2088,MATCH($C21&amp;R$8,$AN$9:$AN$2088&amp;$AL$9:$AL$2088,0),1),"")</f>
        <v/>
      </c>
      <c r="S21" s="53">
        <f t="array" ref="S21">IFERROR(INDEX($AM$9:$AM$2088,MATCH($C21&amp;S$8,$AN$9:$AN$2088&amp;$AL$9:$AL$2088,0),1),"")</f>
        <v>20.231200000000001</v>
      </c>
      <c r="T21" s="53">
        <f t="array" ref="T21">IFERROR(INDEX($AM$9:$AM$2088,MATCH($C21&amp;T$8,$AN$9:$AN$2088&amp;$AL$9:$AL$2088,0),1),"")</f>
        <v>1.5569999999999999</v>
      </c>
      <c r="U21" s="53">
        <f t="array" ref="U21">IFERROR(INDEX($AM$9:$AM$2088,MATCH($C21&amp;U$8,$AN$9:$AN$2088&amp;$AL$9:$AL$2088,0),1),"")</f>
        <v>5.5556000000000001</v>
      </c>
      <c r="V21" s="53">
        <f t="array" ref="V21">IFERROR(INDEX($AM$9:$AM$2088,MATCH($C21&amp;V$8,$AN$9:$AN$2088&amp;$AL$9:$AL$2088,0),1),"")</f>
        <v>1.4439</v>
      </c>
      <c r="W21" s="53">
        <f t="array" ref="W21">IFERROR(INDEX($AM$9:$AM$2088,MATCH($C21&amp;W$8,$AN$9:$AN$2088&amp;$AL$9:$AL$2088,0),1),"")</f>
        <v>7.27</v>
      </c>
      <c r="X21" s="53">
        <f t="array" ref="X21">IFERROR(INDEX($AM$9:$AM$2088,MATCH($C21&amp;X$8,$AN$9:$AN$2088&amp;$AL$9:$AL$2088,0),1),"")</f>
        <v>8.4121000000000006</v>
      </c>
      <c r="Y21" s="53">
        <f t="array" ref="Y21">IFERROR(INDEX($AM$9:$AM$2088,MATCH($C21&amp;Y$8,$AN$9:$AN$2088&amp;$AL$9:$AL$2088,0),1),"")</f>
        <v>16456.12</v>
      </c>
      <c r="Z21" s="53">
        <f t="array" ref="Z21">IFERROR(INDEX($AM$9:$AM$2088,MATCH($C21&amp;Z$8,$AN$9:$AN$2088&amp;$AL$9:$AL$2088,0),1),"")</f>
        <v>3.6892999999999998</v>
      </c>
      <c r="AA21" s="53">
        <f t="array" ref="AA21">IFERROR(INDEX($AM$9:$AM$2088,MATCH($C21&amp;AA$8,$AN$9:$AN$2088&amp;$AL$9:$AL$2088,0),1),"")</f>
        <v>87.783000000000001</v>
      </c>
      <c r="AB21" s="53">
        <f t="array" ref="AB21">IFERROR(INDEX($AM$9:$AM$2088,MATCH($C21&amp;AB$8,$AN$9:$AN$2088&amp;$AL$9:$AL$2088,0),1),"")</f>
        <v>1340.17</v>
      </c>
      <c r="AC21" s="53">
        <f t="array" ref="AC21">IFERROR(INDEX($AM$9:$AM$2088,MATCH($C21&amp;AC$8,$AN$9:$AN$2088&amp;$AL$9:$AL$2088,0),1),"")</f>
        <v>20.374500000000001</v>
      </c>
      <c r="AD21" s="53">
        <f t="array" ref="AD21">IFERROR(INDEX($AM$9:$AM$2088,MATCH($C21&amp;AD$8,$AN$9:$AN$2088&amp;$AL$9:$AL$2088,0),1),"")</f>
        <v>4.6955</v>
      </c>
      <c r="AE21" s="53">
        <f t="array" ref="AE21">IFERROR(INDEX($AM$9:$AM$2088,MATCH($C21&amp;AE$8,$AN$9:$AN$2088&amp;$AL$9:$AL$2088,0),1),"")</f>
        <v>1.6937</v>
      </c>
      <c r="AF21" s="53">
        <f t="array" ref="AF21">IFERROR(INDEX($AM$9:$AM$2088,MATCH($C21&amp;AF$8,$AN$9:$AN$2088&amp;$AL$9:$AL$2088,0),1),"")</f>
        <v>59.292000000000002</v>
      </c>
      <c r="AG21" s="53">
        <f t="array" ref="AG21">IFERROR(INDEX($AM$9:$AM$2088,MATCH($C21&amp;AG$8,$AN$9:$AN$2088&amp;$AL$9:$AL$2088,0),1),"")</f>
        <v>1.4309000000000001</v>
      </c>
      <c r="AH21" s="53">
        <f t="array" ref="AH21">IFERROR(INDEX($AM$9:$AM$2088,MATCH($C21&amp;AH$8,$AN$9:$AN$2088&amp;$AL$9:$AL$2088,0),1),"")</f>
        <v>35.848999999999997</v>
      </c>
      <c r="AI21" s="53">
        <f t="array" ref="AI21">IFERROR(INDEX($AM$9:$AM$2088,MATCH($C21&amp;AI$8,$AN$9:$AN$2088&amp;$AL$9:$AL$2088,0),1),"")</f>
        <v>18.1417</v>
      </c>
      <c r="AL21" s="166" t="s">
        <v>84</v>
      </c>
      <c r="AM21" s="167">
        <v>153.30000000000001</v>
      </c>
      <c r="AN21" s="166">
        <v>44956</v>
      </c>
    </row>
    <row r="22" spans="2:40" ht="20.100000000000001" customHeight="1" x14ac:dyDescent="0.25">
      <c r="B22" s="44">
        <f t="shared" si="0"/>
        <v>31</v>
      </c>
      <c r="C22" s="193">
        <f>IFERROR(IF(INDEX($AN$9:$AN$2088,SUM($B$9:B22),1)="","",INDEX($AN$9:$AN$2088,SUM($B$9:B22),1)),"")</f>
        <v>44937</v>
      </c>
      <c r="D22" s="53">
        <f t="array" ref="D22">IFERROR(INDEX($AM$9:$AM$2088,MATCH($C22&amp;D$8,$AN$9:$AN$2088&amp;$AL$9:$AL$2088,0),1),"")</f>
        <v>1.0747</v>
      </c>
      <c r="E22" s="53">
        <f t="array" ref="E22">IFERROR(INDEX($AM$9:$AM$2088,MATCH($C22&amp;E$8,$AN$9:$AN$2088&amp;$AL$9:$AL$2088,0),1),"")</f>
        <v>142.61000000000001</v>
      </c>
      <c r="F22" s="53">
        <f t="array" ref="F22">IFERROR(INDEX($AM$9:$AM$2088,MATCH($C22&amp;F$8,$AN$9:$AN$2088&amp;$AL$9:$AL$2088,0),1),"")</f>
        <v>1.9558</v>
      </c>
      <c r="G22" s="53">
        <f t="array" ref="G22">IFERROR(INDEX($AM$9:$AM$2088,MATCH($C22&amp;G$8,$AN$9:$AN$2088&amp;$AL$9:$AL$2088,0),1),"")</f>
        <v>24.027000000000001</v>
      </c>
      <c r="H22" s="53">
        <f t="array" ref="H22">IFERROR(INDEX($AM$9:$AM$2088,MATCH($C22&amp;H$8,$AN$9:$AN$2088&amp;$AL$9:$AL$2088,0),1),"")</f>
        <v>7.4375</v>
      </c>
      <c r="I22" s="53">
        <f t="array" ref="I22">IFERROR(INDEX($AM$9:$AM$2088,MATCH($C22&amp;I$8,$AN$9:$AN$2088&amp;$AL$9:$AL$2088,0),1),"")</f>
        <v>0.88673000000000002</v>
      </c>
      <c r="J22" s="53">
        <f t="array" ref="J22">IFERROR(INDEX($AM$9:$AM$2088,MATCH($C22&amp;J$8,$AN$9:$AN$2088&amp;$AL$9:$AL$2088,0),1),"")</f>
        <v>399.1</v>
      </c>
      <c r="K22" s="53">
        <f t="array" ref="K22">IFERROR(INDEX($AM$9:$AM$2088,MATCH($C22&amp;K$8,$AN$9:$AN$2088&amp;$AL$9:$AL$2088,0),1),"")</f>
        <v>4.6818999999999997</v>
      </c>
      <c r="L22" s="53">
        <f t="array" ref="L22">IFERROR(INDEX($AM$9:$AM$2088,MATCH($C22&amp;L$8,$AN$9:$AN$2088&amp;$AL$9:$AL$2088,0),1),"")</f>
        <v>4.9335000000000004</v>
      </c>
      <c r="M22" s="53">
        <f t="array" ref="M22">IFERROR(INDEX($AM$9:$AM$2088,MATCH($C22&amp;M$8,$AN$9:$AN$2088&amp;$AL$9:$AL$2088,0),1),"")</f>
        <v>11.2783</v>
      </c>
      <c r="N22" s="53">
        <f t="array" ref="N22">IFERROR(INDEX($AM$9:$AM$2088,MATCH($C22&amp;N$8,$AN$9:$AN$2088&amp;$AL$9:$AL$2088,0),1),"")</f>
        <v>0.99670000000000003</v>
      </c>
      <c r="O22" s="53">
        <f t="array" ref="O22">IFERROR(INDEX($AM$9:$AM$2088,MATCH($C22&amp;O$8,$AN$9:$AN$2088&amp;$AL$9:$AL$2088,0),1),"")</f>
        <v>154.30000000000001</v>
      </c>
      <c r="P22" s="53">
        <f t="array" ref="P22">IFERROR(INDEX($AM$9:$AM$2088,MATCH($C22&amp;P$8,$AN$9:$AN$2088&amp;$AL$9:$AL$2088,0),1),"")</f>
        <v>10.738</v>
      </c>
      <c r="Q22" s="53" t="str">
        <f t="array" ref="Q22">IFERROR(INDEX($AM$9:$AM$2088,MATCH($C22&amp;Q$8,$AN$9:$AN$2088&amp;$AL$9:$AL$2088,0),1),"")</f>
        <v/>
      </c>
      <c r="R22" s="53" t="str">
        <f t="array" ref="R22">IFERROR(INDEX($AM$9:$AM$2088,MATCH($C22&amp;R$8,$AN$9:$AN$2088&amp;$AL$9:$AL$2088,0),1),"")</f>
        <v/>
      </c>
      <c r="S22" s="53">
        <f t="array" ref="S22">IFERROR(INDEX($AM$9:$AM$2088,MATCH($C22&amp;S$8,$AN$9:$AN$2088&amp;$AL$9:$AL$2088,0),1),"")</f>
        <v>20.179300000000001</v>
      </c>
      <c r="T22" s="53">
        <f t="array" ref="T22">IFERROR(INDEX($AM$9:$AM$2088,MATCH($C22&amp;T$8,$AN$9:$AN$2088&amp;$AL$9:$AL$2088,0),1),"")</f>
        <v>1.5588</v>
      </c>
      <c r="U22" s="53">
        <f t="array" ref="U22">IFERROR(INDEX($AM$9:$AM$2088,MATCH($C22&amp;U$8,$AN$9:$AN$2088&amp;$AL$9:$AL$2088,0),1),"")</f>
        <v>5.5839999999999996</v>
      </c>
      <c r="V22" s="53">
        <f t="array" ref="V22">IFERROR(INDEX($AM$9:$AM$2088,MATCH($C22&amp;V$8,$AN$9:$AN$2088&amp;$AL$9:$AL$2088,0),1),"")</f>
        <v>1.4429000000000001</v>
      </c>
      <c r="W22" s="53">
        <f t="array" ref="W22">IFERROR(INDEX($AM$9:$AM$2088,MATCH($C22&amp;W$8,$AN$9:$AN$2088&amp;$AL$9:$AL$2088,0),1),"")</f>
        <v>7.2807000000000004</v>
      </c>
      <c r="X22" s="53">
        <f t="array" ref="X22">IFERROR(INDEX($AM$9:$AM$2088,MATCH($C22&amp;X$8,$AN$9:$AN$2088&amp;$AL$9:$AL$2088,0),1),"")</f>
        <v>8.3973999999999993</v>
      </c>
      <c r="Y22" s="53">
        <f t="array" ref="Y22">IFERROR(INDEX($AM$9:$AM$2088,MATCH($C22&amp;Y$8,$AN$9:$AN$2088&amp;$AL$9:$AL$2088,0),1),"")</f>
        <v>16612.34</v>
      </c>
      <c r="Z22" s="53">
        <f t="array" ref="Z22">IFERROR(INDEX($AM$9:$AM$2088,MATCH($C22&amp;Z$8,$AN$9:$AN$2088&amp;$AL$9:$AL$2088,0),1),"")</f>
        <v>3.7103999999999999</v>
      </c>
      <c r="AA22" s="53">
        <f t="array" ref="AA22">IFERROR(INDEX($AM$9:$AM$2088,MATCH($C22&amp;AA$8,$AN$9:$AN$2088&amp;$AL$9:$AL$2088,0),1),"")</f>
        <v>87.811999999999998</v>
      </c>
      <c r="AB22" s="53">
        <f t="array" ref="AB22">IFERROR(INDEX($AM$9:$AM$2088,MATCH($C22&amp;AB$8,$AN$9:$AN$2088&amp;$AL$9:$AL$2088,0),1),"")</f>
        <v>1341.01</v>
      </c>
      <c r="AC22" s="53">
        <f t="array" ref="AC22">IFERROR(INDEX($AM$9:$AM$2088,MATCH($C22&amp;AC$8,$AN$9:$AN$2088&amp;$AL$9:$AL$2088,0),1),"")</f>
        <v>20.495699999999999</v>
      </c>
      <c r="AD22" s="53">
        <f t="array" ref="AD22">IFERROR(INDEX($AM$9:$AM$2088,MATCH($C22&amp;AD$8,$AN$9:$AN$2088&amp;$AL$9:$AL$2088,0),1),"")</f>
        <v>4.6974999999999998</v>
      </c>
      <c r="AE22" s="53">
        <f t="array" ref="AE22">IFERROR(INDEX($AM$9:$AM$2088,MATCH($C22&amp;AE$8,$AN$9:$AN$2088&amp;$AL$9:$AL$2088,0),1),"")</f>
        <v>1.6912</v>
      </c>
      <c r="AF22" s="53">
        <f t="array" ref="AF22">IFERROR(INDEX($AM$9:$AM$2088,MATCH($C22&amp;AF$8,$AN$9:$AN$2088&amp;$AL$9:$AL$2088,0),1),"")</f>
        <v>59.012999999999998</v>
      </c>
      <c r="AG22" s="53">
        <f t="array" ref="AG22">IFERROR(INDEX($AM$9:$AM$2088,MATCH($C22&amp;AG$8,$AN$9:$AN$2088&amp;$AL$9:$AL$2088,0),1),"")</f>
        <v>1.4316</v>
      </c>
      <c r="AH22" s="53">
        <f t="array" ref="AH22">IFERROR(INDEX($AM$9:$AM$2088,MATCH($C22&amp;AH$8,$AN$9:$AN$2088&amp;$AL$9:$AL$2088,0),1),"")</f>
        <v>35.895000000000003</v>
      </c>
      <c r="AI22" s="53">
        <f t="array" ref="AI22">IFERROR(INDEX($AM$9:$AM$2088,MATCH($C22&amp;AI$8,$AN$9:$AN$2088&amp;$AL$9:$AL$2088,0),1),"")</f>
        <v>18.282699999999998</v>
      </c>
      <c r="AL22" s="166" t="s">
        <v>90</v>
      </c>
      <c r="AM22" s="167">
        <v>10.7925</v>
      </c>
      <c r="AN22" s="166">
        <v>44956</v>
      </c>
    </row>
    <row r="23" spans="2:40" ht="20.100000000000001" customHeight="1" x14ac:dyDescent="0.25">
      <c r="B23" s="44">
        <f t="shared" si="0"/>
        <v>31</v>
      </c>
      <c r="C23" s="193">
        <f>IFERROR(IF(INDEX($AN$9:$AN$2088,SUM($B$9:B23),1)="","",INDEX($AN$9:$AN$2088,SUM($B$9:B23),1)),"")</f>
        <v>44936</v>
      </c>
      <c r="D23" s="53">
        <f t="array" ref="D23">IFERROR(INDEX($AM$9:$AM$2088,MATCH($C23&amp;D$8,$AN$9:$AN$2088&amp;$AL$9:$AL$2088,0),1),"")</f>
        <v>1.0723</v>
      </c>
      <c r="E23" s="53">
        <f t="array" ref="E23">IFERROR(INDEX($AM$9:$AM$2088,MATCH($C23&amp;E$8,$AN$9:$AN$2088&amp;$AL$9:$AL$2088,0),1),"")</f>
        <v>141.91999999999999</v>
      </c>
      <c r="F23" s="53">
        <f t="array" ref="F23">IFERROR(INDEX($AM$9:$AM$2088,MATCH($C23&amp;F$8,$AN$9:$AN$2088&amp;$AL$9:$AL$2088,0),1),"")</f>
        <v>1.9558</v>
      </c>
      <c r="G23" s="53">
        <f t="array" ref="G23">IFERROR(INDEX($AM$9:$AM$2088,MATCH($C23&amp;G$8,$AN$9:$AN$2088&amp;$AL$9:$AL$2088,0),1),"")</f>
        <v>23.984000000000002</v>
      </c>
      <c r="H23" s="53">
        <f t="array" ref="H23">IFERROR(INDEX($AM$9:$AM$2088,MATCH($C23&amp;H$8,$AN$9:$AN$2088&amp;$AL$9:$AL$2088,0),1),"")</f>
        <v>7.4375</v>
      </c>
      <c r="I23" s="53">
        <f t="array" ref="I23">IFERROR(INDEX($AM$9:$AM$2088,MATCH($C23&amp;I$8,$AN$9:$AN$2088&amp;$AL$9:$AL$2088,0),1),"")</f>
        <v>0.88329999999999997</v>
      </c>
      <c r="J23" s="53">
        <f t="array" ref="J23">IFERROR(INDEX($AM$9:$AM$2088,MATCH($C23&amp;J$8,$AN$9:$AN$2088&amp;$AL$9:$AL$2088,0),1),"")</f>
        <v>399</v>
      </c>
      <c r="K23" s="53">
        <f t="array" ref="K23">IFERROR(INDEX($AM$9:$AM$2088,MATCH($C23&amp;K$8,$AN$9:$AN$2088&amp;$AL$9:$AL$2088,0),1),"")</f>
        <v>4.6950000000000003</v>
      </c>
      <c r="L23" s="53">
        <f t="array" ref="L23">IFERROR(INDEX($AM$9:$AM$2088,MATCH($C23&amp;L$8,$AN$9:$AN$2088&amp;$AL$9:$AL$2088,0),1),"")</f>
        <v>4.9337999999999997</v>
      </c>
      <c r="M23" s="53">
        <f t="array" ref="M23">IFERROR(INDEX($AM$9:$AM$2088,MATCH($C23&amp;M$8,$AN$9:$AN$2088&amp;$AL$9:$AL$2088,0),1),"")</f>
        <v>11.196300000000001</v>
      </c>
      <c r="N23" s="53">
        <f t="array" ref="N23">IFERROR(INDEX($AM$9:$AM$2088,MATCH($C23&amp;N$8,$AN$9:$AN$2088&amp;$AL$9:$AL$2088,0),1),"")</f>
        <v>0.99080000000000001</v>
      </c>
      <c r="O23" s="53">
        <f t="array" ref="O23">IFERROR(INDEX($AM$9:$AM$2088,MATCH($C23&amp;O$8,$AN$9:$AN$2088&amp;$AL$9:$AL$2088,0),1),"")</f>
        <v>154.69999999999999</v>
      </c>
      <c r="P23" s="53">
        <f t="array" ref="P23">IFERROR(INDEX($AM$9:$AM$2088,MATCH($C23&amp;P$8,$AN$9:$AN$2088&amp;$AL$9:$AL$2088,0),1),"")</f>
        <v>10.6785</v>
      </c>
      <c r="Q23" s="53" t="str">
        <f t="array" ref="Q23">IFERROR(INDEX($AM$9:$AM$2088,MATCH($C23&amp;Q$8,$AN$9:$AN$2088&amp;$AL$9:$AL$2088,0),1),"")</f>
        <v/>
      </c>
      <c r="R23" s="53" t="str">
        <f t="array" ref="R23">IFERROR(INDEX($AM$9:$AM$2088,MATCH($C23&amp;R$8,$AN$9:$AN$2088&amp;$AL$9:$AL$2088,0),1),"")</f>
        <v/>
      </c>
      <c r="S23" s="53">
        <f t="array" ref="S23">IFERROR(INDEX($AM$9:$AM$2088,MATCH($C23&amp;S$8,$AN$9:$AN$2088&amp;$AL$9:$AL$2088,0),1),"")</f>
        <v>20.1356</v>
      </c>
      <c r="T23" s="53">
        <f t="array" ref="T23">IFERROR(INDEX($AM$9:$AM$2088,MATCH($C23&amp;T$8,$AN$9:$AN$2088&amp;$AL$9:$AL$2088,0),1),"")</f>
        <v>1.5616000000000001</v>
      </c>
      <c r="U23" s="53">
        <f t="array" ref="U23">IFERROR(INDEX($AM$9:$AM$2088,MATCH($C23&amp;U$8,$AN$9:$AN$2088&amp;$AL$9:$AL$2088,0),1),"")</f>
        <v>5.6471</v>
      </c>
      <c r="V23" s="53">
        <f t="array" ref="V23">IFERROR(INDEX($AM$9:$AM$2088,MATCH($C23&amp;V$8,$AN$9:$AN$2088&amp;$AL$9:$AL$2088,0),1),"")</f>
        <v>1.4381999999999999</v>
      </c>
      <c r="W23" s="53">
        <f t="array" ref="W23">IFERROR(INDEX($AM$9:$AM$2088,MATCH($C23&amp;W$8,$AN$9:$AN$2088&amp;$AL$9:$AL$2088,0),1),"")</f>
        <v>7.2732000000000001</v>
      </c>
      <c r="X23" s="53">
        <f t="array" ref="X23">IFERROR(INDEX($AM$9:$AM$2088,MATCH($C23&amp;X$8,$AN$9:$AN$2088&amp;$AL$9:$AL$2088,0),1),"")</f>
        <v>8.3740000000000006</v>
      </c>
      <c r="Y23" s="53">
        <f t="array" ref="Y23">IFERROR(INDEX($AM$9:$AM$2088,MATCH($C23&amp;Y$8,$AN$9:$AN$2088&amp;$AL$9:$AL$2088,0),1),"")</f>
        <v>16675.07</v>
      </c>
      <c r="Z23" s="53">
        <f t="array" ref="Z23">IFERROR(INDEX($AM$9:$AM$2088,MATCH($C23&amp;Z$8,$AN$9:$AN$2088&amp;$AL$9:$AL$2088,0),1),"")</f>
        <v>3.7244000000000002</v>
      </c>
      <c r="AA23" s="53">
        <f t="array" ref="AA23">IFERROR(INDEX($AM$9:$AM$2088,MATCH($C23&amp;AA$8,$AN$9:$AN$2088&amp;$AL$9:$AL$2088,0),1),"")</f>
        <v>87.703000000000003</v>
      </c>
      <c r="AB23" s="53">
        <f t="array" ref="AB23">IFERROR(INDEX($AM$9:$AM$2088,MATCH($C23&amp;AB$8,$AN$9:$AN$2088&amp;$AL$9:$AL$2088,0),1),"")</f>
        <v>1338.38</v>
      </c>
      <c r="AC23" s="53">
        <f t="array" ref="AC23">IFERROR(INDEX($AM$9:$AM$2088,MATCH($C23&amp;AC$8,$AN$9:$AN$2088&amp;$AL$9:$AL$2088,0),1),"")</f>
        <v>20.529900000000001</v>
      </c>
      <c r="AD23" s="53">
        <f t="array" ref="AD23">IFERROR(INDEX($AM$9:$AM$2088,MATCH($C23&amp;AD$8,$AN$9:$AN$2088&amp;$AL$9:$AL$2088,0),1),"")</f>
        <v>4.6889000000000003</v>
      </c>
      <c r="AE23" s="53">
        <f t="array" ref="AE23">IFERROR(INDEX($AM$9:$AM$2088,MATCH($C23&amp;AE$8,$AN$9:$AN$2088&amp;$AL$9:$AL$2088,0),1),"")</f>
        <v>1.6879</v>
      </c>
      <c r="AF23" s="53">
        <f t="array" ref="AF23">IFERROR(INDEX($AM$9:$AM$2088,MATCH($C23&amp;AF$8,$AN$9:$AN$2088&amp;$AL$9:$AL$2088,0),1),"")</f>
        <v>58.750999999999998</v>
      </c>
      <c r="AG23" s="53">
        <f t="array" ref="AG23">IFERROR(INDEX($AM$9:$AM$2088,MATCH($C23&amp;AG$8,$AN$9:$AN$2088&amp;$AL$9:$AL$2088,0),1),"")</f>
        <v>1.429</v>
      </c>
      <c r="AH23" s="53">
        <f t="array" ref="AH23">IFERROR(INDEX($AM$9:$AM$2088,MATCH($C23&amp;AH$8,$AN$9:$AN$2088&amp;$AL$9:$AL$2088,0),1),"")</f>
        <v>36.024000000000001</v>
      </c>
      <c r="AI23" s="53">
        <f t="array" ref="AI23">IFERROR(INDEX($AM$9:$AM$2088,MATCH($C23&amp;AI$8,$AN$9:$AN$2088&amp;$AL$9:$AL$2088,0),1),"")</f>
        <v>18.305399999999999</v>
      </c>
      <c r="AL23" s="166" t="s">
        <v>9</v>
      </c>
      <c r="AM23" s="167">
        <v>20.5063</v>
      </c>
      <c r="AN23" s="166">
        <v>44956</v>
      </c>
    </row>
    <row r="24" spans="2:40" ht="20.100000000000001" customHeight="1" x14ac:dyDescent="0.25">
      <c r="B24" s="44">
        <f t="shared" si="0"/>
        <v>31</v>
      </c>
      <c r="C24" s="193">
        <f>IFERROR(IF(INDEX($AN$9:$AN$2088,SUM($B$9:B24),1)="","",INDEX($AN$9:$AN$2088,SUM($B$9:B24),1)),"")</f>
        <v>44935</v>
      </c>
      <c r="D24" s="53">
        <f t="array" ref="D24">IFERROR(INDEX($AM$9:$AM$2088,MATCH($C24&amp;D$8,$AN$9:$AN$2088&amp;$AL$9:$AL$2088,0),1),"")</f>
        <v>1.0696000000000001</v>
      </c>
      <c r="E24" s="53">
        <f t="array" ref="E24">IFERROR(INDEX($AM$9:$AM$2088,MATCH($C24&amp;E$8,$AN$9:$AN$2088&amp;$AL$9:$AL$2088,0),1),"")</f>
        <v>141.35</v>
      </c>
      <c r="F24" s="53">
        <f t="array" ref="F24">IFERROR(INDEX($AM$9:$AM$2088,MATCH($C24&amp;F$8,$AN$9:$AN$2088&amp;$AL$9:$AL$2088,0),1),"")</f>
        <v>1.9558</v>
      </c>
      <c r="G24" s="53">
        <f t="array" ref="G24">IFERROR(INDEX($AM$9:$AM$2088,MATCH($C24&amp;G$8,$AN$9:$AN$2088&amp;$AL$9:$AL$2088,0),1),"")</f>
        <v>23.99</v>
      </c>
      <c r="H24" s="53">
        <f t="array" ref="H24">IFERROR(INDEX($AM$9:$AM$2088,MATCH($C24&amp;H$8,$AN$9:$AN$2088&amp;$AL$9:$AL$2088,0),1),"")</f>
        <v>7.4374000000000002</v>
      </c>
      <c r="I24" s="53">
        <f t="array" ref="I24">IFERROR(INDEX($AM$9:$AM$2088,MATCH($C24&amp;I$8,$AN$9:$AN$2088&amp;$AL$9:$AL$2088,0),1),"")</f>
        <v>0.88048000000000004</v>
      </c>
      <c r="J24" s="53">
        <f t="array" ref="J24">IFERROR(INDEX($AM$9:$AM$2088,MATCH($C24&amp;J$8,$AN$9:$AN$2088&amp;$AL$9:$AL$2088,0),1),"")</f>
        <v>397.25</v>
      </c>
      <c r="K24" s="53">
        <f t="array" ref="K24">IFERROR(INDEX($AM$9:$AM$2088,MATCH($C24&amp;K$8,$AN$9:$AN$2088&amp;$AL$9:$AL$2088,0),1),"")</f>
        <v>4.6962999999999999</v>
      </c>
      <c r="L24" s="53">
        <f t="array" ref="L24">IFERROR(INDEX($AM$9:$AM$2088,MATCH($C24&amp;L$8,$AN$9:$AN$2088&amp;$AL$9:$AL$2088,0),1),"")</f>
        <v>4.9253</v>
      </c>
      <c r="M24" s="53">
        <f t="array" ref="M24">IFERROR(INDEX($AM$9:$AM$2088,MATCH($C24&amp;M$8,$AN$9:$AN$2088&amp;$AL$9:$AL$2088,0),1),"")</f>
        <v>11.196</v>
      </c>
      <c r="N24" s="53">
        <f t="array" ref="N24">IFERROR(INDEX($AM$9:$AM$2088,MATCH($C24&amp;N$8,$AN$9:$AN$2088&amp;$AL$9:$AL$2088,0),1),"")</f>
        <v>0.98650000000000004</v>
      </c>
      <c r="O24" s="53">
        <f t="array" ref="O24">IFERROR(INDEX($AM$9:$AM$2088,MATCH($C24&amp;O$8,$AN$9:$AN$2088&amp;$AL$9:$AL$2088,0),1),"")</f>
        <v>153.5</v>
      </c>
      <c r="P24" s="53">
        <f t="array" ref="P24">IFERROR(INDEX($AM$9:$AM$2088,MATCH($C24&amp;P$8,$AN$9:$AN$2088&amp;$AL$9:$AL$2088,0),1),"")</f>
        <v>10.610799999999999</v>
      </c>
      <c r="Q24" s="53" t="str">
        <f t="array" ref="Q24">IFERROR(INDEX($AM$9:$AM$2088,MATCH($C24&amp;Q$8,$AN$9:$AN$2088&amp;$AL$9:$AL$2088,0),1),"")</f>
        <v/>
      </c>
      <c r="R24" s="53" t="str">
        <f t="array" ref="R24">IFERROR(INDEX($AM$9:$AM$2088,MATCH($C24&amp;R$8,$AN$9:$AN$2088&amp;$AL$9:$AL$2088,0),1),"")</f>
        <v/>
      </c>
      <c r="S24" s="53">
        <f t="array" ref="S24">IFERROR(INDEX($AM$9:$AM$2088,MATCH($C24&amp;S$8,$AN$9:$AN$2088&amp;$AL$9:$AL$2088,0),1),"")</f>
        <v>20.0824</v>
      </c>
      <c r="T24" s="53">
        <f t="array" ref="T24">IFERROR(INDEX($AM$9:$AM$2088,MATCH($C24&amp;T$8,$AN$9:$AN$2088&amp;$AL$9:$AL$2088,0),1),"")</f>
        <v>1.5446</v>
      </c>
      <c r="U24" s="53">
        <f t="array" ref="U24">IFERROR(INDEX($AM$9:$AM$2088,MATCH($C24&amp;U$8,$AN$9:$AN$2088&amp;$AL$9:$AL$2088,0),1),"")</f>
        <v>5.6475</v>
      </c>
      <c r="V24" s="53">
        <f t="array" ref="V24">IFERROR(INDEX($AM$9:$AM$2088,MATCH($C24&amp;V$8,$AN$9:$AN$2088&amp;$AL$9:$AL$2088,0),1),"")</f>
        <v>1.4298999999999999</v>
      </c>
      <c r="W24" s="53">
        <f t="array" ref="W24">IFERROR(INDEX($AM$9:$AM$2088,MATCH($C24&amp;W$8,$AN$9:$AN$2088&amp;$AL$9:$AL$2088,0),1),"")</f>
        <v>7.2545999999999999</v>
      </c>
      <c r="X24" s="53">
        <f t="array" ref="X24">IFERROR(INDEX($AM$9:$AM$2088,MATCH($C24&amp;X$8,$AN$9:$AN$2088&amp;$AL$9:$AL$2088,0),1),"")</f>
        <v>8.3507999999999996</v>
      </c>
      <c r="Y24" s="53">
        <f t="array" ref="Y24">IFERROR(INDEX($AM$9:$AM$2088,MATCH($C24&amp;Y$8,$AN$9:$AN$2088&amp;$AL$9:$AL$2088,0),1),"")</f>
        <v>16661.919999999998</v>
      </c>
      <c r="Z24" s="53">
        <f t="array" ref="Z24">IFERROR(INDEX($AM$9:$AM$2088,MATCH($C24&amp;Z$8,$AN$9:$AN$2088&amp;$AL$9:$AL$2088,0),1),"")</f>
        <v>3.7347000000000001</v>
      </c>
      <c r="AA24" s="53">
        <f t="array" ref="AA24">IFERROR(INDEX($AM$9:$AM$2088,MATCH($C24&amp;AA$8,$AN$9:$AN$2088&amp;$AL$9:$AL$2088,0),1),"")</f>
        <v>88.078000000000003</v>
      </c>
      <c r="AB24" s="53">
        <f t="array" ref="AB24">IFERROR(INDEX($AM$9:$AM$2088,MATCH($C24&amp;AB$8,$AN$9:$AN$2088&amp;$AL$9:$AL$2088,0),1),"")</f>
        <v>1330.37</v>
      </c>
      <c r="AC24" s="53">
        <f t="array" ref="AC24">IFERROR(INDEX($AM$9:$AM$2088,MATCH($C24&amp;AC$8,$AN$9:$AN$2088&amp;$AL$9:$AL$2088,0),1),"")</f>
        <v>20.482500000000002</v>
      </c>
      <c r="AD24" s="53">
        <f t="array" ref="AD24">IFERROR(INDEX($AM$9:$AM$2088,MATCH($C24&amp;AD$8,$AN$9:$AN$2088&amp;$AL$9:$AL$2088,0),1),"")</f>
        <v>4.68</v>
      </c>
      <c r="AE24" s="53">
        <f t="array" ref="AE24">IFERROR(INDEX($AM$9:$AM$2088,MATCH($C24&amp;AE$8,$AN$9:$AN$2088&amp;$AL$9:$AL$2088,0),1),"")</f>
        <v>1.6740999999999999</v>
      </c>
      <c r="AF24" s="53">
        <f t="array" ref="AF24">IFERROR(INDEX($AM$9:$AM$2088,MATCH($C24&amp;AF$8,$AN$9:$AN$2088&amp;$AL$9:$AL$2088,0),1),"")</f>
        <v>58.945999999999998</v>
      </c>
      <c r="AG24" s="53">
        <f t="array" ref="AG24">IFERROR(INDEX($AM$9:$AM$2088,MATCH($C24&amp;AG$8,$AN$9:$AN$2088&amp;$AL$9:$AL$2088,0),1),"")</f>
        <v>1.4244000000000001</v>
      </c>
      <c r="AH24" s="53">
        <f t="array" ref="AH24">IFERROR(INDEX($AM$9:$AM$2088,MATCH($C24&amp;AH$8,$AN$9:$AN$2088&amp;$AL$9:$AL$2088,0),1),"")</f>
        <v>35.789000000000001</v>
      </c>
      <c r="AI24" s="53">
        <f t="array" ref="AI24">IFERROR(INDEX($AM$9:$AM$2088,MATCH($C24&amp;AI$8,$AN$9:$AN$2088&amp;$AL$9:$AL$2088,0),1),"")</f>
        <v>18.2059</v>
      </c>
      <c r="AL24" s="166" t="s">
        <v>2</v>
      </c>
      <c r="AM24" s="167">
        <v>1.5389999999999999</v>
      </c>
      <c r="AN24" s="166">
        <v>44956</v>
      </c>
    </row>
    <row r="25" spans="2:40" ht="20.100000000000001" customHeight="1" x14ac:dyDescent="0.25">
      <c r="B25" s="44">
        <f t="shared" si="0"/>
        <v>31</v>
      </c>
      <c r="C25" s="193">
        <f>IFERROR(IF(INDEX($AN$9:$AN$2088,SUM($B$9:B25),1)="","",INDEX($AN$9:$AN$2088,SUM($B$9:B25),1)),"")</f>
        <v>44932</v>
      </c>
      <c r="D25" s="53">
        <f t="array" ref="D25">IFERROR(INDEX($AM$9:$AM$2088,MATCH($C25&amp;D$8,$AN$9:$AN$2088&amp;$AL$9:$AL$2088,0),1),"")</f>
        <v>1.05</v>
      </c>
      <c r="E25" s="53">
        <f t="array" ref="E25">IFERROR(INDEX($AM$9:$AM$2088,MATCH($C25&amp;E$8,$AN$9:$AN$2088&amp;$AL$9:$AL$2088,0),1),"")</f>
        <v>141.30000000000001</v>
      </c>
      <c r="F25" s="53">
        <f t="array" ref="F25">IFERROR(INDEX($AM$9:$AM$2088,MATCH($C25&amp;F$8,$AN$9:$AN$2088&amp;$AL$9:$AL$2088,0),1),"")</f>
        <v>1.9558</v>
      </c>
      <c r="G25" s="53">
        <f t="array" ref="G25">IFERROR(INDEX($AM$9:$AM$2088,MATCH($C25&amp;G$8,$AN$9:$AN$2088&amp;$AL$9:$AL$2088,0),1),"")</f>
        <v>24.053999999999998</v>
      </c>
      <c r="H25" s="53">
        <f t="array" ref="H25">IFERROR(INDEX($AM$9:$AM$2088,MATCH($C25&amp;H$8,$AN$9:$AN$2088&amp;$AL$9:$AL$2088,0),1),"")</f>
        <v>7.4370000000000003</v>
      </c>
      <c r="I25" s="53">
        <f t="array" ref="I25">IFERROR(INDEX($AM$9:$AM$2088,MATCH($C25&amp;I$8,$AN$9:$AN$2088&amp;$AL$9:$AL$2088,0),1),"")</f>
        <v>0.88475000000000004</v>
      </c>
      <c r="J25" s="53">
        <f t="array" ref="J25">IFERROR(INDEX($AM$9:$AM$2088,MATCH($C25&amp;J$8,$AN$9:$AN$2088&amp;$AL$9:$AL$2088,0),1),"")</f>
        <v>396.96</v>
      </c>
      <c r="K25" s="53">
        <f t="array" ref="K25">IFERROR(INDEX($AM$9:$AM$2088,MATCH($C25&amp;K$8,$AN$9:$AN$2088&amp;$AL$9:$AL$2088,0),1),"")</f>
        <v>4.6950000000000003</v>
      </c>
      <c r="L25" s="53">
        <f t="array" ref="L25">IFERROR(INDEX($AM$9:$AM$2088,MATCH($C25&amp;L$8,$AN$9:$AN$2088&amp;$AL$9:$AL$2088,0),1),"")</f>
        <v>4.9295999999999998</v>
      </c>
      <c r="M25" s="53">
        <f t="array" ref="M25">IFERROR(INDEX($AM$9:$AM$2088,MATCH($C25&amp;M$8,$AN$9:$AN$2088&amp;$AL$9:$AL$2088,0),1),"")</f>
        <v>11.257999999999999</v>
      </c>
      <c r="N25" s="53">
        <f t="array" ref="N25">IFERROR(INDEX($AM$9:$AM$2088,MATCH($C25&amp;N$8,$AN$9:$AN$2088&amp;$AL$9:$AL$2088,0),1),"")</f>
        <v>0.98640000000000005</v>
      </c>
      <c r="O25" s="53">
        <f t="array" ref="O25">IFERROR(INDEX($AM$9:$AM$2088,MATCH($C25&amp;O$8,$AN$9:$AN$2088&amp;$AL$9:$AL$2088,0),1),"")</f>
        <v>152.9</v>
      </c>
      <c r="P25" s="53">
        <f t="array" ref="P25">IFERROR(INDEX($AM$9:$AM$2088,MATCH($C25&amp;P$8,$AN$9:$AN$2088&amp;$AL$9:$AL$2088,0),1),"")</f>
        <v>10.807</v>
      </c>
      <c r="Q25" s="53" t="str">
        <f t="array" ref="Q25">IFERROR(INDEX($AM$9:$AM$2088,MATCH($C25&amp;Q$8,$AN$9:$AN$2088&amp;$AL$9:$AL$2088,0),1),"")</f>
        <v/>
      </c>
      <c r="R25" s="53" t="str">
        <f t="array" ref="R25">IFERROR(INDEX($AM$9:$AM$2088,MATCH($C25&amp;R$8,$AN$9:$AN$2088&amp;$AL$9:$AL$2088,0),1),"")</f>
        <v/>
      </c>
      <c r="S25" s="53">
        <f t="array" ref="S25">IFERROR(INDEX($AM$9:$AM$2088,MATCH($C25&amp;S$8,$AN$9:$AN$2088&amp;$AL$9:$AL$2088,0),1),"")</f>
        <v>19.706499999999998</v>
      </c>
      <c r="T25" s="53">
        <f t="array" ref="T25">IFERROR(INDEX($AM$9:$AM$2088,MATCH($C25&amp;T$8,$AN$9:$AN$2088&amp;$AL$9:$AL$2088,0),1),"")</f>
        <v>1.5589999999999999</v>
      </c>
      <c r="U25" s="53">
        <f t="array" ref="U25">IFERROR(INDEX($AM$9:$AM$2088,MATCH($C25&amp;U$8,$AN$9:$AN$2088&amp;$AL$9:$AL$2088,0),1),"")</f>
        <v>5.6033999999999997</v>
      </c>
      <c r="V25" s="53">
        <f t="array" ref="V25">IFERROR(INDEX($AM$9:$AM$2088,MATCH($C25&amp;V$8,$AN$9:$AN$2088&amp;$AL$9:$AL$2088,0),1),"")</f>
        <v>1.4331</v>
      </c>
      <c r="W25" s="53">
        <f t="array" ref="W25">IFERROR(INDEX($AM$9:$AM$2088,MATCH($C25&amp;W$8,$AN$9:$AN$2088&amp;$AL$9:$AL$2088,0),1),"")</f>
        <v>7.2045000000000003</v>
      </c>
      <c r="X25" s="53">
        <f t="array" ref="X25">IFERROR(INDEX($AM$9:$AM$2088,MATCH($C25&amp;X$8,$AN$9:$AN$2088&amp;$AL$9:$AL$2088,0),1),"")</f>
        <v>8.2005999999999997</v>
      </c>
      <c r="Y25" s="53">
        <f t="array" ref="Y25">IFERROR(INDEX($AM$9:$AM$2088,MATCH($C25&amp;Y$8,$AN$9:$AN$2088&amp;$AL$9:$AL$2088,0),1),"")</f>
        <v>16468.3</v>
      </c>
      <c r="Z25" s="53">
        <f t="array" ref="Z25">IFERROR(INDEX($AM$9:$AM$2088,MATCH($C25&amp;Z$8,$AN$9:$AN$2088&amp;$AL$9:$AL$2088,0),1),"")</f>
        <v>3.7361</v>
      </c>
      <c r="AA25" s="53">
        <f t="array" ref="AA25">IFERROR(INDEX($AM$9:$AM$2088,MATCH($C25&amp;AA$8,$AN$9:$AN$2088&amp;$AL$9:$AL$2088,0),1),"")</f>
        <v>86.910300000000007</v>
      </c>
      <c r="AB25" s="53">
        <f t="array" ref="AB25">IFERROR(INDEX($AM$9:$AM$2088,MATCH($C25&amp;AB$8,$AN$9:$AN$2088&amp;$AL$9:$AL$2088,0),1),"")</f>
        <v>1337.18</v>
      </c>
      <c r="AC25" s="53">
        <f t="array" ref="AC25">IFERROR(INDEX($AM$9:$AM$2088,MATCH($C25&amp;AC$8,$AN$9:$AN$2088&amp;$AL$9:$AL$2088,0),1),"")</f>
        <v>20.264500000000002</v>
      </c>
      <c r="AD25" s="53">
        <f t="array" ref="AD25">IFERROR(INDEX($AM$9:$AM$2088,MATCH($C25&amp;AD$8,$AN$9:$AN$2088&amp;$AL$9:$AL$2088,0),1),"")</f>
        <v>4.6237000000000004</v>
      </c>
      <c r="AE25" s="53">
        <f t="array" ref="AE25">IFERROR(INDEX($AM$9:$AM$2088,MATCH($C25&amp;AE$8,$AN$9:$AN$2088&amp;$AL$9:$AL$2088,0),1),"")</f>
        <v>1.6889000000000001</v>
      </c>
      <c r="AF25" s="53">
        <f t="array" ref="AF25">IFERROR(INDEX($AM$9:$AM$2088,MATCH($C25&amp;AF$8,$AN$9:$AN$2088&amp;$AL$9:$AL$2088,0),1),"")</f>
        <v>58.374000000000002</v>
      </c>
      <c r="AG25" s="53">
        <f t="array" ref="AG25">IFERROR(INDEX($AM$9:$AM$2088,MATCH($C25&amp;AG$8,$AN$9:$AN$2088&amp;$AL$9:$AL$2088,0),1),"")</f>
        <v>1.4156</v>
      </c>
      <c r="AH25" s="53">
        <f t="array" ref="AH25">IFERROR(INDEX($AM$9:$AM$2088,MATCH($C25&amp;AH$8,$AN$9:$AN$2088&amp;$AL$9:$AL$2088,0),1),"")</f>
        <v>35.737000000000002</v>
      </c>
      <c r="AI25" s="53">
        <f t="array" ref="AI25">IFERROR(INDEX($AM$9:$AM$2088,MATCH($C25&amp;AI$8,$AN$9:$AN$2088&amp;$AL$9:$AL$2088,0),1),"")</f>
        <v>18.209199999999999</v>
      </c>
      <c r="AL25" s="166" t="s">
        <v>22</v>
      </c>
      <c r="AM25" s="167">
        <v>5.5654000000000003</v>
      </c>
      <c r="AN25" s="166">
        <v>44956</v>
      </c>
    </row>
    <row r="26" spans="2:40" ht="20.100000000000001" customHeight="1" x14ac:dyDescent="0.25">
      <c r="B26" s="44">
        <f t="shared" si="0"/>
        <v>31</v>
      </c>
      <c r="C26" s="193">
        <f>IFERROR(IF(INDEX($AN$9:$AN$2088,SUM($B$9:B26),1)="","",INDEX($AN$9:$AN$2088,SUM($B$9:B26),1)),"")</f>
        <v>44931</v>
      </c>
      <c r="D26" s="53">
        <f t="array" ref="D26">IFERROR(INDEX($AM$9:$AM$2088,MATCH($C26&amp;D$8,$AN$9:$AN$2088&amp;$AL$9:$AL$2088,0),1),"")</f>
        <v>1.0601</v>
      </c>
      <c r="E26" s="53">
        <f t="array" ref="E26">IFERROR(INDEX($AM$9:$AM$2088,MATCH($C26&amp;E$8,$AN$9:$AN$2088&amp;$AL$9:$AL$2088,0),1),"")</f>
        <v>140.94999999999999</v>
      </c>
      <c r="F26" s="53">
        <f t="array" ref="F26">IFERROR(INDEX($AM$9:$AM$2088,MATCH($C26&amp;F$8,$AN$9:$AN$2088&amp;$AL$9:$AL$2088,0),1),"")</f>
        <v>1.9558</v>
      </c>
      <c r="G26" s="53">
        <f t="array" ref="G26">IFERROR(INDEX($AM$9:$AM$2088,MATCH($C26&amp;G$8,$AN$9:$AN$2088&amp;$AL$9:$AL$2088,0),1),"")</f>
        <v>24.027999999999999</v>
      </c>
      <c r="H26" s="53">
        <f t="array" ref="H26">IFERROR(INDEX($AM$9:$AM$2088,MATCH($C26&amp;H$8,$AN$9:$AN$2088&amp;$AL$9:$AL$2088,0),1),"")</f>
        <v>7.4372999999999996</v>
      </c>
      <c r="I26" s="53">
        <f t="array" ref="I26">IFERROR(INDEX($AM$9:$AM$2088,MATCH($C26&amp;I$8,$AN$9:$AN$2088&amp;$AL$9:$AL$2088,0),1),"")</f>
        <v>0.88302999999999998</v>
      </c>
      <c r="J26" s="53">
        <f t="array" ref="J26">IFERROR(INDEX($AM$9:$AM$2088,MATCH($C26&amp;J$8,$AN$9:$AN$2088&amp;$AL$9:$AL$2088,0),1),"")</f>
        <v>396.88</v>
      </c>
      <c r="K26" s="53">
        <f t="array" ref="K26">IFERROR(INDEX($AM$9:$AM$2088,MATCH($C26&amp;K$8,$AN$9:$AN$2088&amp;$AL$9:$AL$2088,0),1),"")</f>
        <v>4.67</v>
      </c>
      <c r="L26" s="53">
        <f t="array" ref="L26">IFERROR(INDEX($AM$9:$AM$2088,MATCH($C26&amp;L$8,$AN$9:$AN$2088&amp;$AL$9:$AL$2088,0),1),"")</f>
        <v>4.9234999999999998</v>
      </c>
      <c r="M26" s="53">
        <f t="array" ref="M26">IFERROR(INDEX($AM$9:$AM$2088,MATCH($C26&amp;M$8,$AN$9:$AN$2088&amp;$AL$9:$AL$2088,0),1),"")</f>
        <v>11.184799999999999</v>
      </c>
      <c r="N26" s="53">
        <f t="array" ref="N26">IFERROR(INDEX($AM$9:$AM$2088,MATCH($C26&amp;N$8,$AN$9:$AN$2088&amp;$AL$9:$AL$2088,0),1),"")</f>
        <v>0.9839</v>
      </c>
      <c r="O26" s="53">
        <f t="array" ref="O26">IFERROR(INDEX($AM$9:$AM$2088,MATCH($C26&amp;O$8,$AN$9:$AN$2088&amp;$AL$9:$AL$2088,0),1),"")</f>
        <v>152.30000000000001</v>
      </c>
      <c r="P26" s="53">
        <f t="array" ref="P26">IFERROR(INDEX($AM$9:$AM$2088,MATCH($C26&amp;P$8,$AN$9:$AN$2088&amp;$AL$9:$AL$2088,0),1),"")</f>
        <v>10.7248</v>
      </c>
      <c r="Q26" s="53" t="str">
        <f t="array" ref="Q26">IFERROR(INDEX($AM$9:$AM$2088,MATCH($C26&amp;Q$8,$AN$9:$AN$2088&amp;$AL$9:$AL$2088,0),1),"")</f>
        <v/>
      </c>
      <c r="R26" s="53" t="str">
        <f t="array" ref="R26">IFERROR(INDEX($AM$9:$AM$2088,MATCH($C26&amp;R$8,$AN$9:$AN$2088&amp;$AL$9:$AL$2088,0),1),"")</f>
        <v/>
      </c>
      <c r="S26" s="53">
        <f t="array" ref="S26">IFERROR(INDEX($AM$9:$AM$2088,MATCH($C26&amp;S$8,$AN$9:$AN$2088&amp;$AL$9:$AL$2088,0),1),"")</f>
        <v>19.898199999999999</v>
      </c>
      <c r="T26" s="53">
        <f t="array" ref="T26">IFERROR(INDEX($AM$9:$AM$2088,MATCH($C26&amp;T$8,$AN$9:$AN$2088&amp;$AL$9:$AL$2088,0),1),"")</f>
        <v>1.5515000000000001</v>
      </c>
      <c r="U26" s="53">
        <f t="array" ref="U26">IFERROR(INDEX($AM$9:$AM$2088,MATCH($C26&amp;U$8,$AN$9:$AN$2088&amp;$AL$9:$AL$2088,0),1),"")</f>
        <v>5.7060000000000004</v>
      </c>
      <c r="V26" s="53">
        <f t="array" ref="V26">IFERROR(INDEX($AM$9:$AM$2088,MATCH($C26&amp;V$8,$AN$9:$AN$2088&amp;$AL$9:$AL$2088,0),1),"")</f>
        <v>1.4316</v>
      </c>
      <c r="W26" s="53">
        <f t="array" ref="W26">IFERROR(INDEX($AM$9:$AM$2088,MATCH($C26&amp;W$8,$AN$9:$AN$2088&amp;$AL$9:$AL$2088,0),1),"")</f>
        <v>7.2862999999999998</v>
      </c>
      <c r="X26" s="53">
        <f t="array" ref="X26">IFERROR(INDEX($AM$9:$AM$2088,MATCH($C26&amp;X$8,$AN$9:$AN$2088&amp;$AL$9:$AL$2088,0),1),"")</f>
        <v>8.2788000000000004</v>
      </c>
      <c r="Y26" s="53">
        <f t="array" ref="Y26">IFERROR(INDEX($AM$9:$AM$2088,MATCH($C26&amp;Y$8,$AN$9:$AN$2088&amp;$AL$9:$AL$2088,0),1),"")</f>
        <v>16543.07</v>
      </c>
      <c r="Z26" s="53">
        <f t="array" ref="Z26">IFERROR(INDEX($AM$9:$AM$2088,MATCH($C26&amp;Z$8,$AN$9:$AN$2088&amp;$AL$9:$AL$2088,0),1),"")</f>
        <v>3.74</v>
      </c>
      <c r="AA26" s="53">
        <f t="array" ref="AA26">IFERROR(INDEX($AM$9:$AM$2088,MATCH($C26&amp;AA$8,$AN$9:$AN$2088&amp;$AL$9:$AL$2088,0),1),"")</f>
        <v>87.475499999999997</v>
      </c>
      <c r="AB26" s="53">
        <f t="array" ref="AB26">IFERROR(INDEX($AM$9:$AM$2088,MATCH($C26&amp;AB$8,$AN$9:$AN$2088&amp;$AL$9:$AL$2088,0),1),"")</f>
        <v>1345.9</v>
      </c>
      <c r="AC26" s="53">
        <f t="array" ref="AC26">IFERROR(INDEX($AM$9:$AM$2088,MATCH($C26&amp;AC$8,$AN$9:$AN$2088&amp;$AL$9:$AL$2088,0),1),"")</f>
        <v>20.5412</v>
      </c>
      <c r="AD26" s="53">
        <f t="array" ref="AD26">IFERROR(INDEX($AM$9:$AM$2088,MATCH($C26&amp;AD$8,$AN$9:$AN$2088&amp;$AL$9:$AL$2088,0),1),"")</f>
        <v>4.6516999999999999</v>
      </c>
      <c r="AE26" s="53">
        <f t="array" ref="AE26">IFERROR(INDEX($AM$9:$AM$2088,MATCH($C26&amp;AE$8,$AN$9:$AN$2088&amp;$AL$9:$AL$2088,0),1),"")</f>
        <v>1.6832</v>
      </c>
      <c r="AF26" s="53">
        <f t="array" ref="AF26">IFERROR(INDEX($AM$9:$AM$2088,MATCH($C26&amp;AF$8,$AN$9:$AN$2088&amp;$AL$9:$AL$2088,0),1),"")</f>
        <v>59.185000000000002</v>
      </c>
      <c r="AG26" s="53">
        <f t="array" ref="AG26">IFERROR(INDEX($AM$9:$AM$2088,MATCH($C26&amp;AG$8,$AN$9:$AN$2088&amp;$AL$9:$AL$2088,0),1),"")</f>
        <v>1.4213</v>
      </c>
      <c r="AH26" s="53">
        <f t="array" ref="AH26">IFERROR(INDEX($AM$9:$AM$2088,MATCH($C26&amp;AH$8,$AN$9:$AN$2088&amp;$AL$9:$AL$2088,0),1),"")</f>
        <v>35.948</v>
      </c>
      <c r="AI26" s="53">
        <f t="array" ref="AI26">IFERROR(INDEX($AM$9:$AM$2088,MATCH($C26&amp;AI$8,$AN$9:$AN$2088&amp;$AL$9:$AL$2088,0),1),"")</f>
        <v>18.125</v>
      </c>
      <c r="AL26" s="166" t="s">
        <v>3</v>
      </c>
      <c r="AM26" s="167">
        <v>1.4532</v>
      </c>
      <c r="AN26" s="166">
        <v>44956</v>
      </c>
    </row>
    <row r="27" spans="2:40" ht="20.100000000000001" customHeight="1" x14ac:dyDescent="0.25">
      <c r="B27" s="44">
        <f t="shared" si="0"/>
        <v>31</v>
      </c>
      <c r="C27" s="193">
        <f>IFERROR(IF(INDEX($AN$9:$AN$2088,SUM($B$9:B27),1)="","",INDEX($AN$9:$AN$2088,SUM($B$9:B27),1)),"")</f>
        <v>44930</v>
      </c>
      <c r="D27" s="53">
        <f t="array" ref="D27">IFERROR(INDEX($AM$9:$AM$2088,MATCH($C27&amp;D$8,$AN$9:$AN$2088&amp;$AL$9:$AL$2088,0),1),"")</f>
        <v>1.0599000000000001</v>
      </c>
      <c r="E27" s="53">
        <f t="array" ref="E27">IFERROR(INDEX($AM$9:$AM$2088,MATCH($C27&amp;E$8,$AN$9:$AN$2088&amp;$AL$9:$AL$2088,0),1),"")</f>
        <v>138.74</v>
      </c>
      <c r="F27" s="53">
        <f t="array" ref="F27">IFERROR(INDEX($AM$9:$AM$2088,MATCH($C27&amp;F$8,$AN$9:$AN$2088&amp;$AL$9:$AL$2088,0),1),"")</f>
        <v>1.9558</v>
      </c>
      <c r="G27" s="53">
        <f t="array" ref="G27">IFERROR(INDEX($AM$9:$AM$2088,MATCH($C27&amp;G$8,$AN$9:$AN$2088&amp;$AL$9:$AL$2088,0),1),"")</f>
        <v>24.027999999999999</v>
      </c>
      <c r="H27" s="53">
        <f t="array" ref="H27">IFERROR(INDEX($AM$9:$AM$2088,MATCH($C27&amp;H$8,$AN$9:$AN$2088&amp;$AL$9:$AL$2088,0),1),"")</f>
        <v>7.4374000000000002</v>
      </c>
      <c r="I27" s="53">
        <f t="array" ref="I27">IFERROR(INDEX($AM$9:$AM$2088,MATCH($C27&amp;I$8,$AN$9:$AN$2088&amp;$AL$9:$AL$2088,0),1),"")</f>
        <v>0.88075999999999999</v>
      </c>
      <c r="J27" s="53">
        <f t="array" ref="J27">IFERROR(INDEX($AM$9:$AM$2088,MATCH($C27&amp;J$8,$AN$9:$AN$2088&amp;$AL$9:$AL$2088,0),1),"")</f>
        <v>395.85</v>
      </c>
      <c r="K27" s="53">
        <f t="array" ref="K27">IFERROR(INDEX($AM$9:$AM$2088,MATCH($C27&amp;K$8,$AN$9:$AN$2088&amp;$AL$9:$AL$2088,0),1),"")</f>
        <v>4.6684999999999999</v>
      </c>
      <c r="L27" s="53">
        <f t="array" ref="L27">IFERROR(INDEX($AM$9:$AM$2088,MATCH($C27&amp;L$8,$AN$9:$AN$2088&amp;$AL$9:$AL$2088,0),1),"")</f>
        <v>4.9264000000000001</v>
      </c>
      <c r="M27" s="53">
        <f t="array" ref="M27">IFERROR(INDEX($AM$9:$AM$2088,MATCH($C27&amp;M$8,$AN$9:$AN$2088&amp;$AL$9:$AL$2088,0),1),"")</f>
        <v>11.1653</v>
      </c>
      <c r="N27" s="53">
        <f t="array" ref="N27">IFERROR(INDEX($AM$9:$AM$2088,MATCH($C27&amp;N$8,$AN$9:$AN$2088&amp;$AL$9:$AL$2088,0),1),"")</f>
        <v>0.98429999999999995</v>
      </c>
      <c r="O27" s="53">
        <f t="array" ref="O27">IFERROR(INDEX($AM$9:$AM$2088,MATCH($C27&amp;O$8,$AN$9:$AN$2088&amp;$AL$9:$AL$2088,0),1),"")</f>
        <v>151.69999999999999</v>
      </c>
      <c r="P27" s="53">
        <f t="array" ref="P27">IFERROR(INDEX($AM$9:$AM$2088,MATCH($C27&amp;P$8,$AN$9:$AN$2088&amp;$AL$9:$AL$2088,0),1),"")</f>
        <v>10.738</v>
      </c>
      <c r="Q27" s="53" t="str">
        <f t="array" ref="Q27">IFERROR(INDEX($AM$9:$AM$2088,MATCH($C27&amp;Q$8,$AN$9:$AN$2088&amp;$AL$9:$AL$2088,0),1),"")</f>
        <v/>
      </c>
      <c r="R27" s="53" t="str">
        <f t="array" ref="R27">IFERROR(INDEX($AM$9:$AM$2088,MATCH($C27&amp;R$8,$AN$9:$AN$2088&amp;$AL$9:$AL$2088,0),1),"")</f>
        <v/>
      </c>
      <c r="S27" s="53">
        <f t="array" ref="S27">IFERROR(INDEX($AM$9:$AM$2088,MATCH($C27&amp;S$8,$AN$9:$AN$2088&amp;$AL$9:$AL$2088,0),1),"")</f>
        <v>19.867000000000001</v>
      </c>
      <c r="T27" s="53">
        <f t="array" ref="T27">IFERROR(INDEX($AM$9:$AM$2088,MATCH($C27&amp;T$8,$AN$9:$AN$2088&amp;$AL$9:$AL$2088,0),1),"")</f>
        <v>1.5451999999999999</v>
      </c>
      <c r="U27" s="53">
        <f t="array" ref="U27">IFERROR(INDEX($AM$9:$AM$2088,MATCH($C27&amp;U$8,$AN$9:$AN$2088&amp;$AL$9:$AL$2088,0),1),"")</f>
        <v>5.7758000000000003</v>
      </c>
      <c r="V27" s="53">
        <f t="array" ref="V27">IFERROR(INDEX($AM$9:$AM$2088,MATCH($C27&amp;V$8,$AN$9:$AN$2088&amp;$AL$9:$AL$2088,0),1),"")</f>
        <v>1.4362999999999999</v>
      </c>
      <c r="W27" s="53">
        <f t="array" ref="W27">IFERROR(INDEX($AM$9:$AM$2088,MATCH($C27&amp;W$8,$AN$9:$AN$2088&amp;$AL$9:$AL$2088,0),1),"")</f>
        <v>7.2984999999999998</v>
      </c>
      <c r="X27" s="53">
        <f t="array" ref="X27">IFERROR(INDEX($AM$9:$AM$2088,MATCH($C27&amp;X$8,$AN$9:$AN$2088&amp;$AL$9:$AL$2088,0),1),"")</f>
        <v>8.2864000000000004</v>
      </c>
      <c r="Y27" s="53">
        <f t="array" ref="Y27">IFERROR(INDEX($AM$9:$AM$2088,MATCH($C27&amp;Y$8,$AN$9:$AN$2088&amp;$AL$9:$AL$2088,0),1),"")</f>
        <v>16504.759999999998</v>
      </c>
      <c r="Z27" s="53">
        <f t="array" ref="Z27">IFERROR(INDEX($AM$9:$AM$2088,MATCH($C27&amp;Z$8,$AN$9:$AN$2088&amp;$AL$9:$AL$2088,0),1),"")</f>
        <v>3.7397</v>
      </c>
      <c r="AA27" s="53">
        <f t="array" ref="AA27">IFERROR(INDEX($AM$9:$AM$2088,MATCH($C27&amp;AA$8,$AN$9:$AN$2088&amp;$AL$9:$AL$2088,0),1),"")</f>
        <v>87.790999999999997</v>
      </c>
      <c r="AB27" s="53">
        <f t="array" ref="AB27">IFERROR(INDEX($AM$9:$AM$2088,MATCH($C27&amp;AB$8,$AN$9:$AN$2088&amp;$AL$9:$AL$2088,0),1),"")</f>
        <v>1348.95</v>
      </c>
      <c r="AC27" s="53">
        <f t="array" ref="AC27">IFERROR(INDEX($AM$9:$AM$2088,MATCH($C27&amp;AC$8,$AN$9:$AN$2088&amp;$AL$9:$AL$2088,0),1),"")</f>
        <v>20.449400000000001</v>
      </c>
      <c r="AD27" s="53">
        <f t="array" ref="AD27">IFERROR(INDEX($AM$9:$AM$2088,MATCH($C27&amp;AD$8,$AN$9:$AN$2088&amp;$AL$9:$AL$2088,0),1),"")</f>
        <v>4.6641000000000004</v>
      </c>
      <c r="AE27" s="53">
        <f t="array" ref="AE27">IFERROR(INDEX($AM$9:$AM$2088,MATCH($C27&amp;AE$8,$AN$9:$AN$2088&amp;$AL$9:$AL$2088,0),1),"")</f>
        <v>1.6775</v>
      </c>
      <c r="AF27" s="53">
        <f t="array" ref="AF27">IFERROR(INDEX($AM$9:$AM$2088,MATCH($C27&amp;AF$8,$AN$9:$AN$2088&amp;$AL$9:$AL$2088,0),1),"")</f>
        <v>59.33</v>
      </c>
      <c r="AG27" s="53">
        <f t="array" ref="AG27">IFERROR(INDEX($AM$9:$AM$2088,MATCH($C27&amp;AG$8,$AN$9:$AN$2088&amp;$AL$9:$AL$2088,0),1),"")</f>
        <v>1.4212</v>
      </c>
      <c r="AH27" s="53">
        <f t="array" ref="AH27">IFERROR(INDEX($AM$9:$AM$2088,MATCH($C27&amp;AH$8,$AN$9:$AN$2088&amp;$AL$9:$AL$2088,0),1),"")</f>
        <v>36.046999999999997</v>
      </c>
      <c r="AI27" s="53">
        <f t="array" ref="AI27">IFERROR(INDEX($AM$9:$AM$2088,MATCH($C27&amp;AI$8,$AN$9:$AN$2088&amp;$AL$9:$AL$2088,0),1),"")</f>
        <v>17.834900000000001</v>
      </c>
      <c r="AL27" s="166" t="s">
        <v>154</v>
      </c>
      <c r="AM27" s="167">
        <v>7.3601000000000001</v>
      </c>
      <c r="AN27" s="166">
        <v>44956</v>
      </c>
    </row>
    <row r="28" spans="2:40" ht="20.100000000000001" customHeight="1" x14ac:dyDescent="0.25">
      <c r="B28" s="44">
        <f t="shared" si="0"/>
        <v>31</v>
      </c>
      <c r="C28" s="193">
        <f>IFERROR(IF(INDEX($AN$9:$AN$2088,SUM($B$9:B28),1)="","",INDEX($AN$9:$AN$2088,SUM($B$9:B28),1)),"")</f>
        <v>44929</v>
      </c>
      <c r="D28" s="53">
        <f t="array" ref="D28">IFERROR(INDEX($AM$9:$AM$2088,MATCH($C28&amp;D$8,$AN$9:$AN$2088&amp;$AL$9:$AL$2088,0),1),"")</f>
        <v>1.0545</v>
      </c>
      <c r="E28" s="53">
        <f t="array" ref="E28">IFERROR(INDEX($AM$9:$AM$2088,MATCH($C28&amp;E$8,$AN$9:$AN$2088&amp;$AL$9:$AL$2088,0),1),"")</f>
        <v>137.93</v>
      </c>
      <c r="F28" s="53">
        <f t="array" ref="F28">IFERROR(INDEX($AM$9:$AM$2088,MATCH($C28&amp;F$8,$AN$9:$AN$2088&amp;$AL$9:$AL$2088,0),1),"")</f>
        <v>1.9558</v>
      </c>
      <c r="G28" s="53">
        <f t="array" ref="G28">IFERROR(INDEX($AM$9:$AM$2088,MATCH($C28&amp;G$8,$AN$9:$AN$2088&amp;$AL$9:$AL$2088,0),1),"")</f>
        <v>24.123999999999999</v>
      </c>
      <c r="H28" s="53">
        <f t="array" ref="H28">IFERROR(INDEX($AM$9:$AM$2088,MATCH($C28&amp;H$8,$AN$9:$AN$2088&amp;$AL$9:$AL$2088,0),1),"")</f>
        <v>7.4370000000000003</v>
      </c>
      <c r="I28" s="53">
        <f t="array" ref="I28">IFERROR(INDEX($AM$9:$AM$2088,MATCH($C28&amp;I$8,$AN$9:$AN$2088&amp;$AL$9:$AL$2088,0),1),"")</f>
        <v>0.88048000000000004</v>
      </c>
      <c r="J28" s="53">
        <f t="array" ref="J28">IFERROR(INDEX($AM$9:$AM$2088,MATCH($C28&amp;J$8,$AN$9:$AN$2088&amp;$AL$9:$AL$2088,0),1),"")</f>
        <v>403.33</v>
      </c>
      <c r="K28" s="53">
        <f t="array" ref="K28">IFERROR(INDEX($AM$9:$AM$2088,MATCH($C28&amp;K$8,$AN$9:$AN$2088&amp;$AL$9:$AL$2088,0),1),"")</f>
        <v>4.6830999999999996</v>
      </c>
      <c r="L28" s="53">
        <f t="array" ref="L28">IFERROR(INDEX($AM$9:$AM$2088,MATCH($C28&amp;L$8,$AN$9:$AN$2088&amp;$AL$9:$AL$2088,0),1),"")</f>
        <v>4.931</v>
      </c>
      <c r="M28" s="53">
        <f t="array" ref="M28">IFERROR(INDEX($AM$9:$AM$2088,MATCH($C28&amp;M$8,$AN$9:$AN$2088&amp;$AL$9:$AL$2088,0),1),"")</f>
        <v>11.143000000000001</v>
      </c>
      <c r="N28" s="53">
        <f t="array" ref="N28">IFERROR(INDEX($AM$9:$AM$2088,MATCH($C28&amp;N$8,$AN$9:$AN$2088&amp;$AL$9:$AL$2088,0),1),"")</f>
        <v>0.9879</v>
      </c>
      <c r="O28" s="53">
        <f t="array" ref="O28">IFERROR(INDEX($AM$9:$AM$2088,MATCH($C28&amp;O$8,$AN$9:$AN$2088&amp;$AL$9:$AL$2088,0),1),"")</f>
        <v>151.69999999999999</v>
      </c>
      <c r="P28" s="53">
        <f t="array" ref="P28">IFERROR(INDEX($AM$9:$AM$2088,MATCH($C28&amp;P$8,$AN$9:$AN$2088&amp;$AL$9:$AL$2088,0),1),"")</f>
        <v>10.528</v>
      </c>
      <c r="Q28" s="53" t="str">
        <f t="array" ref="Q28">IFERROR(INDEX($AM$9:$AM$2088,MATCH($C28&amp;Q$8,$AN$9:$AN$2088&amp;$AL$9:$AL$2088,0),1),"")</f>
        <v/>
      </c>
      <c r="R28" s="53" t="str">
        <f t="array" ref="R28">IFERROR(INDEX($AM$9:$AM$2088,MATCH($C28&amp;R$8,$AN$9:$AN$2088&amp;$AL$9:$AL$2088,0),1),"")</f>
        <v/>
      </c>
      <c r="S28" s="53">
        <f t="array" ref="S28">IFERROR(INDEX($AM$9:$AM$2088,MATCH($C28&amp;S$8,$AN$9:$AN$2088&amp;$AL$9:$AL$2088,0),1),"")</f>
        <v>19.756599999999999</v>
      </c>
      <c r="T28" s="53">
        <f t="array" ref="T28">IFERROR(INDEX($AM$9:$AM$2088,MATCH($C28&amp;T$8,$AN$9:$AN$2088&amp;$AL$9:$AL$2088,0),1),"")</f>
        <v>1.5708</v>
      </c>
      <c r="U28" s="53">
        <f t="array" ref="U28">IFERROR(INDEX($AM$9:$AM$2088,MATCH($C28&amp;U$8,$AN$9:$AN$2088&amp;$AL$9:$AL$2088,0),1),"")</f>
        <v>5.6656000000000004</v>
      </c>
      <c r="V28" s="53">
        <f t="array" ref="V28">IFERROR(INDEX($AM$9:$AM$2088,MATCH($C28&amp;V$8,$AN$9:$AN$2088&amp;$AL$9:$AL$2088,0),1),"")</f>
        <v>1.4414</v>
      </c>
      <c r="W28" s="53">
        <f t="array" ref="W28">IFERROR(INDEX($AM$9:$AM$2088,MATCH($C28&amp;W$8,$AN$9:$AN$2088&amp;$AL$9:$AL$2088,0),1),"")</f>
        <v>7.2862999999999998</v>
      </c>
      <c r="X28" s="53">
        <f t="array" ref="X28">IFERROR(INDEX($AM$9:$AM$2088,MATCH($C28&amp;X$8,$AN$9:$AN$2088&amp;$AL$9:$AL$2088,0),1),"")</f>
        <v>8.2392000000000003</v>
      </c>
      <c r="Y28" s="53">
        <f t="array" ref="Y28">IFERROR(INDEX($AM$9:$AM$2088,MATCH($C28&amp;Y$8,$AN$9:$AN$2088&amp;$AL$9:$AL$2088,0),1),"")</f>
        <v>16471.95</v>
      </c>
      <c r="Z28" s="53">
        <f t="array" ref="Z28">IFERROR(INDEX($AM$9:$AM$2088,MATCH($C28&amp;Z$8,$AN$9:$AN$2088&amp;$AL$9:$AL$2088,0),1),"")</f>
        <v>3.7216</v>
      </c>
      <c r="AA28" s="53">
        <f t="array" ref="AA28">IFERROR(INDEX($AM$9:$AM$2088,MATCH($C28&amp;AA$8,$AN$9:$AN$2088&amp;$AL$9:$AL$2088,0),1),"")</f>
        <v>87.409499999999994</v>
      </c>
      <c r="AB28" s="53">
        <f t="array" ref="AB28">IFERROR(INDEX($AM$9:$AM$2088,MATCH($C28&amp;AB$8,$AN$9:$AN$2088&amp;$AL$9:$AL$2088,0),1),"")</f>
        <v>1346.51</v>
      </c>
      <c r="AC28" s="53">
        <f t="array" ref="AC28">IFERROR(INDEX($AM$9:$AM$2088,MATCH($C28&amp;AC$8,$AN$9:$AN$2088&amp;$AL$9:$AL$2088,0),1),"")</f>
        <v>20.528300000000002</v>
      </c>
      <c r="AD28" s="53">
        <f t="array" ref="AD28">IFERROR(INDEX($AM$9:$AM$2088,MATCH($C28&amp;AD$8,$AN$9:$AN$2088&amp;$AL$9:$AL$2088,0),1),"")</f>
        <v>4.6439000000000004</v>
      </c>
      <c r="AE28" s="53">
        <f t="array" ref="AE28">IFERROR(INDEX($AM$9:$AM$2088,MATCH($C28&amp;AE$8,$AN$9:$AN$2088&amp;$AL$9:$AL$2088,0),1),"")</f>
        <v>1.6932</v>
      </c>
      <c r="AF28" s="53">
        <f t="array" ref="AF28">IFERROR(INDEX($AM$9:$AM$2088,MATCH($C28&amp;AF$8,$AN$9:$AN$2088&amp;$AL$9:$AL$2088,0),1),"")</f>
        <v>59.02</v>
      </c>
      <c r="AG28" s="53">
        <f t="array" ref="AG28">IFERROR(INDEX($AM$9:$AM$2088,MATCH($C28&amp;AG$8,$AN$9:$AN$2088&amp;$AL$9:$AL$2088,0),1),"")</f>
        <v>1.4188000000000001</v>
      </c>
      <c r="AH28" s="53">
        <f t="array" ref="AH28">IFERROR(INDEX($AM$9:$AM$2088,MATCH($C28&amp;AH$8,$AN$9:$AN$2088&amp;$AL$9:$AL$2088,0),1),"")</f>
        <v>36.253999999999998</v>
      </c>
      <c r="AI28" s="53">
        <f t="array" ref="AI28">IFERROR(INDEX($AM$9:$AM$2088,MATCH($C28&amp;AI$8,$AN$9:$AN$2088&amp;$AL$9:$AL$2088,0),1),"")</f>
        <v>18.018999999999998</v>
      </c>
      <c r="AL28" s="166" t="s">
        <v>6</v>
      </c>
      <c r="AM28" s="167">
        <v>8.5414999999999992</v>
      </c>
      <c r="AN28" s="166">
        <v>44956</v>
      </c>
    </row>
    <row r="29" spans="2:40" ht="20.100000000000001" customHeight="1" x14ac:dyDescent="0.25">
      <c r="B29" s="44">
        <f t="shared" si="0"/>
        <v>31</v>
      </c>
      <c r="C29" s="193">
        <f>IFERROR(IF(INDEX($AN$9:$AN$2088,SUM($B$9:B29),1)="","",INDEX($AN$9:$AN$2088,SUM($B$9:B29),1)),"")</f>
        <v>44928</v>
      </c>
      <c r="D29" s="53">
        <f t="array" ref="D29">IFERROR(INDEX($AM$9:$AM$2088,MATCH($C29&amp;D$8,$AN$9:$AN$2088&amp;$AL$9:$AL$2088,0),1),"")</f>
        <v>1.0683</v>
      </c>
      <c r="E29" s="53">
        <f t="array" ref="E29">IFERROR(INDEX($AM$9:$AM$2088,MATCH($C29&amp;E$8,$AN$9:$AN$2088&amp;$AL$9:$AL$2088,0),1),"")</f>
        <v>139.62</v>
      </c>
      <c r="F29" s="53">
        <f t="array" ref="F29">IFERROR(INDEX($AM$9:$AM$2088,MATCH($C29&amp;F$8,$AN$9:$AN$2088&amp;$AL$9:$AL$2088,0),1),"")</f>
        <v>1.9558</v>
      </c>
      <c r="G29" s="53">
        <f t="array" ref="G29">IFERROR(INDEX($AM$9:$AM$2088,MATCH($C29&amp;G$8,$AN$9:$AN$2088&amp;$AL$9:$AL$2088,0),1),"")</f>
        <v>24.175999999999998</v>
      </c>
      <c r="H29" s="53">
        <f t="array" ref="H29">IFERROR(INDEX($AM$9:$AM$2088,MATCH($C29&amp;H$8,$AN$9:$AN$2088&amp;$AL$9:$AL$2088,0),1),"")</f>
        <v>7.4374000000000002</v>
      </c>
      <c r="I29" s="53">
        <f t="array" ref="I29">IFERROR(INDEX($AM$9:$AM$2088,MATCH($C29&amp;I$8,$AN$9:$AN$2088&amp;$AL$9:$AL$2088,0),1),"")</f>
        <v>0.88629999999999998</v>
      </c>
      <c r="J29" s="53">
        <f t="array" ref="J29">IFERROR(INDEX($AM$9:$AM$2088,MATCH($C29&amp;J$8,$AN$9:$AN$2088&amp;$AL$9:$AL$2088,0),1),"")</f>
        <v>401.03</v>
      </c>
      <c r="K29" s="53">
        <f t="array" ref="K29">IFERROR(INDEX($AM$9:$AM$2088,MATCH($C29&amp;K$8,$AN$9:$AN$2088&amp;$AL$9:$AL$2088,0),1),"")</f>
        <v>4.6813000000000002</v>
      </c>
      <c r="L29" s="53">
        <f t="array" ref="L29">IFERROR(INDEX($AM$9:$AM$2088,MATCH($C29&amp;L$8,$AN$9:$AN$2088&amp;$AL$9:$AL$2088,0),1),"")</f>
        <v>4.9400000000000004</v>
      </c>
      <c r="M29" s="53">
        <f t="array" ref="M29">IFERROR(INDEX($AM$9:$AM$2088,MATCH($C29&amp;M$8,$AN$9:$AN$2088&amp;$AL$9:$AL$2088,0),1),"")</f>
        <v>11.1663</v>
      </c>
      <c r="N29" s="53">
        <f t="array" ref="N29">IFERROR(INDEX($AM$9:$AM$2088,MATCH($C29&amp;N$8,$AN$9:$AN$2088&amp;$AL$9:$AL$2088,0),1),"")</f>
        <v>0.98729999999999996</v>
      </c>
      <c r="O29" s="53">
        <f t="array" ref="O29">IFERROR(INDEX($AM$9:$AM$2088,MATCH($C29&amp;O$8,$AN$9:$AN$2088&amp;$AL$9:$AL$2088,0),1),"")</f>
        <v>151.69999999999999</v>
      </c>
      <c r="P29" s="53">
        <f t="array" ref="P29">IFERROR(INDEX($AM$9:$AM$2088,MATCH($C29&amp;P$8,$AN$9:$AN$2088&amp;$AL$9:$AL$2088,0),1),"")</f>
        <v>10.513500000000001</v>
      </c>
      <c r="Q29" s="53" t="str">
        <f t="array" ref="Q29">IFERROR(INDEX($AM$9:$AM$2088,MATCH($C29&amp;Q$8,$AN$9:$AN$2088&amp;$AL$9:$AL$2088,0),1),"")</f>
        <v/>
      </c>
      <c r="R29" s="53" t="str">
        <f t="array" ref="R29">IFERROR(INDEX($AM$9:$AM$2088,MATCH($C29&amp;R$8,$AN$9:$AN$2088&amp;$AL$9:$AL$2088,0),1),"")</f>
        <v/>
      </c>
      <c r="S29" s="53">
        <f t="array" ref="S29">IFERROR(INDEX($AM$9:$AM$2088,MATCH($C29&amp;S$8,$AN$9:$AN$2088&amp;$AL$9:$AL$2088,0),1),"")</f>
        <v>20.003900000000002</v>
      </c>
      <c r="T29" s="53">
        <f t="array" ref="T29">IFERROR(INDEX($AM$9:$AM$2088,MATCH($C29&amp;T$8,$AN$9:$AN$2088&amp;$AL$9:$AL$2088,0),1),"")</f>
        <v>1.5699000000000001</v>
      </c>
      <c r="U29" s="53">
        <f t="array" ref="U29">IFERROR(INDEX($AM$9:$AM$2088,MATCH($C29&amp;U$8,$AN$9:$AN$2088&amp;$AL$9:$AL$2088,0),1),"")</f>
        <v>5.7047999999999996</v>
      </c>
      <c r="V29" s="53">
        <f t="array" ref="V29">IFERROR(INDEX($AM$9:$AM$2088,MATCH($C29&amp;V$8,$AN$9:$AN$2088&amp;$AL$9:$AL$2088,0),1),"")</f>
        <v>1.4505999999999999</v>
      </c>
      <c r="W29" s="53">
        <f t="array" ref="W29">IFERROR(INDEX($AM$9:$AM$2088,MATCH($C29&amp;W$8,$AN$9:$AN$2088&amp;$AL$9:$AL$2088,0),1),"")</f>
        <v>7.3697999999999997</v>
      </c>
      <c r="X29" s="53">
        <f t="array" ref="X29">IFERROR(INDEX($AM$9:$AM$2088,MATCH($C29&amp;X$8,$AN$9:$AN$2088&amp;$AL$9:$AL$2088,0),1),"")</f>
        <v>8.3389000000000006</v>
      </c>
      <c r="Y29" s="53">
        <f t="array" ref="Y29">IFERROR(INDEX($AM$9:$AM$2088,MATCH($C29&amp;Y$8,$AN$9:$AN$2088&amp;$AL$9:$AL$2088,0),1),"")</f>
        <v>16631.78</v>
      </c>
      <c r="Z29" s="53">
        <f t="array" ref="Z29">IFERROR(INDEX($AM$9:$AM$2088,MATCH($C29&amp;Z$8,$AN$9:$AN$2088&amp;$AL$9:$AL$2088,0),1),"")</f>
        <v>3.7536999999999998</v>
      </c>
      <c r="AA29" s="53">
        <f t="array" ref="AA29">IFERROR(INDEX($AM$9:$AM$2088,MATCH($C29&amp;AA$8,$AN$9:$AN$2088&amp;$AL$9:$AL$2088,0),1),"")</f>
        <v>88.426000000000002</v>
      </c>
      <c r="AB29" s="53">
        <f t="array" ref="AB29">IFERROR(INDEX($AM$9:$AM$2088,MATCH($C29&amp;AB$8,$AN$9:$AN$2088&amp;$AL$9:$AL$2088,0),1),"")</f>
        <v>1357.8</v>
      </c>
      <c r="AC29" s="53">
        <f t="array" ref="AC29">IFERROR(INDEX($AM$9:$AM$2088,MATCH($C29&amp;AC$8,$AN$9:$AN$2088&amp;$AL$9:$AL$2088,0),1),"")</f>
        <v>20.831800000000001</v>
      </c>
      <c r="AD29" s="53">
        <f t="array" ref="AD29">IFERROR(INDEX($AM$9:$AM$2088,MATCH($C29&amp;AD$8,$AN$9:$AN$2088&amp;$AL$9:$AL$2088,0),1),"")</f>
        <v>4.7058999999999997</v>
      </c>
      <c r="AE29" s="53">
        <f t="array" ref="AE29">IFERROR(INDEX($AM$9:$AM$2088,MATCH($C29&amp;AE$8,$AN$9:$AN$2088&amp;$AL$9:$AL$2088,0),1),"")</f>
        <v>1.6886000000000001</v>
      </c>
      <c r="AF29" s="53">
        <f t="array" ref="AF29">IFERROR(INDEX($AM$9:$AM$2088,MATCH($C29&amp;AF$8,$AN$9:$AN$2088&amp;$AL$9:$AL$2088,0),1),"")</f>
        <v>59.634</v>
      </c>
      <c r="AG29" s="53">
        <f t="array" ref="AG29">IFERROR(INDEX($AM$9:$AM$2088,MATCH($C29&amp;AG$8,$AN$9:$AN$2088&amp;$AL$9:$AL$2088,0),1),"")</f>
        <v>1.4323999999999999</v>
      </c>
      <c r="AH29" s="53">
        <f t="array" ref="AH29">IFERROR(INDEX($AM$9:$AM$2088,MATCH($C29&amp;AH$8,$AN$9:$AN$2088&amp;$AL$9:$AL$2088,0),1),"")</f>
        <v>36.914999999999999</v>
      </c>
      <c r="AI29" s="53">
        <f t="array" ref="AI29">IFERROR(INDEX($AM$9:$AM$2088,MATCH($C29&amp;AI$8,$AN$9:$AN$2088&amp;$AL$9:$AL$2088,0),1),"")</f>
        <v>18.171900000000001</v>
      </c>
      <c r="AL29" s="166" t="s">
        <v>161</v>
      </c>
      <c r="AM29" s="167">
        <v>16335.28</v>
      </c>
      <c r="AN29" s="166">
        <v>44956</v>
      </c>
    </row>
    <row r="30" spans="2:40" ht="20.100000000000001" customHeight="1" x14ac:dyDescent="0.25">
      <c r="B30" s="44">
        <f t="shared" si="0"/>
        <v>31</v>
      </c>
      <c r="C30" s="193">
        <f>IFERROR(IF(INDEX($AN$9:$AN$2088,SUM($B$9:B30),1)="","",INDEX($AN$9:$AN$2088,SUM($B$9:B30),1)),"")</f>
        <v>44925</v>
      </c>
      <c r="D30" s="53">
        <f t="array" ref="D30">IFERROR(INDEX($AM$9:$AM$2088,MATCH($C30&amp;D$8,$AN$9:$AN$2088&amp;$AL$9:$AL$2088,0),1),"")</f>
        <v>1.0666</v>
      </c>
      <c r="E30" s="53">
        <f t="array" ref="E30">IFERROR(INDEX($AM$9:$AM$2088,MATCH($C30&amp;E$8,$AN$9:$AN$2088&amp;$AL$9:$AL$2088,0),1),"")</f>
        <v>140.66</v>
      </c>
      <c r="F30" s="53">
        <f t="array" ref="F30">IFERROR(INDEX($AM$9:$AM$2088,MATCH($C30&amp;F$8,$AN$9:$AN$2088&amp;$AL$9:$AL$2088,0),1),"")</f>
        <v>1.9558</v>
      </c>
      <c r="G30" s="53">
        <f t="array" ref="G30">IFERROR(INDEX($AM$9:$AM$2088,MATCH($C30&amp;G$8,$AN$9:$AN$2088&amp;$AL$9:$AL$2088,0),1),"")</f>
        <v>24.116</v>
      </c>
      <c r="H30" s="53">
        <f t="array" ref="H30">IFERROR(INDEX($AM$9:$AM$2088,MATCH($C30&amp;H$8,$AN$9:$AN$2088&amp;$AL$9:$AL$2088,0),1),"")</f>
        <v>7.4364999999999997</v>
      </c>
      <c r="I30" s="53">
        <f t="array" ref="I30">IFERROR(INDEX($AM$9:$AM$2088,MATCH($C30&amp;I$8,$AN$9:$AN$2088&amp;$AL$9:$AL$2088,0),1),"")</f>
        <v>0.88693</v>
      </c>
      <c r="J30" s="53">
        <f t="array" ref="J30">IFERROR(INDEX($AM$9:$AM$2088,MATCH($C30&amp;J$8,$AN$9:$AN$2088&amp;$AL$9:$AL$2088,0),1),"")</f>
        <v>400.87</v>
      </c>
      <c r="K30" s="53">
        <f t="array" ref="K30">IFERROR(INDEX($AM$9:$AM$2088,MATCH($C30&amp;K$8,$AN$9:$AN$2088&amp;$AL$9:$AL$2088,0),1),"")</f>
        <v>4.6807999999999996</v>
      </c>
      <c r="L30" s="53">
        <f t="array" ref="L30">IFERROR(INDEX($AM$9:$AM$2088,MATCH($C30&amp;L$8,$AN$9:$AN$2088&amp;$AL$9:$AL$2088,0),1),"")</f>
        <v>4.9494999999999996</v>
      </c>
      <c r="M30" s="53">
        <f t="array" ref="M30">IFERROR(INDEX($AM$9:$AM$2088,MATCH($C30&amp;M$8,$AN$9:$AN$2088&amp;$AL$9:$AL$2088,0),1),"")</f>
        <v>11.1218</v>
      </c>
      <c r="N30" s="53">
        <f t="array" ref="N30">IFERROR(INDEX($AM$9:$AM$2088,MATCH($C30&amp;N$8,$AN$9:$AN$2088&amp;$AL$9:$AL$2088,0),1),"")</f>
        <v>0.98470000000000002</v>
      </c>
      <c r="O30" s="53">
        <f t="array" ref="O30">IFERROR(INDEX($AM$9:$AM$2088,MATCH($C30&amp;O$8,$AN$9:$AN$2088&amp;$AL$9:$AL$2088,0),1),"")</f>
        <v>151.5</v>
      </c>
      <c r="P30" s="53">
        <f t="array" ref="P30">IFERROR(INDEX($AM$9:$AM$2088,MATCH($C30&amp;P$8,$AN$9:$AN$2088&amp;$AL$9:$AL$2088,0),1),"")</f>
        <v>10.5138</v>
      </c>
      <c r="Q30" s="53">
        <f t="array" ref="Q30">IFERROR(INDEX($AM$9:$AM$2088,MATCH($C30&amp;Q$8,$AN$9:$AN$2088&amp;$AL$9:$AL$2088,0),1),"")</f>
        <v>7.5365000000000002</v>
      </c>
      <c r="R30" s="53" t="str">
        <f t="array" ref="R30">IFERROR(INDEX($AM$9:$AM$2088,MATCH($C30&amp;R$8,$AN$9:$AN$2088&amp;$AL$9:$AL$2088,0),1),"")</f>
        <v/>
      </c>
      <c r="S30" s="53">
        <f t="array" ref="S30">IFERROR(INDEX($AM$9:$AM$2088,MATCH($C30&amp;S$8,$AN$9:$AN$2088&amp;$AL$9:$AL$2088,0),1),"")</f>
        <v>19.9649</v>
      </c>
      <c r="T30" s="53">
        <f t="array" ref="T30">IFERROR(INDEX($AM$9:$AM$2088,MATCH($C30&amp;T$8,$AN$9:$AN$2088&amp;$AL$9:$AL$2088,0),1),"")</f>
        <v>1.5692999999999999</v>
      </c>
      <c r="U30" s="53">
        <f t="array" ref="U30">IFERROR(INDEX($AM$9:$AM$2088,MATCH($C30&amp;U$8,$AN$9:$AN$2088&amp;$AL$9:$AL$2088,0),1),"")</f>
        <v>5.6386000000000003</v>
      </c>
      <c r="V30" s="53">
        <f t="array" ref="V30">IFERROR(INDEX($AM$9:$AM$2088,MATCH($C30&amp;V$8,$AN$9:$AN$2088&amp;$AL$9:$AL$2088,0),1),"")</f>
        <v>1.444</v>
      </c>
      <c r="W30" s="53">
        <f t="array" ref="W30">IFERROR(INDEX($AM$9:$AM$2088,MATCH($C30&amp;W$8,$AN$9:$AN$2088&amp;$AL$9:$AL$2088,0),1),"")</f>
        <v>7.3582000000000001</v>
      </c>
      <c r="X30" s="53">
        <f t="array" ref="X30">IFERROR(INDEX($AM$9:$AM$2088,MATCH($C30&amp;X$8,$AN$9:$AN$2088&amp;$AL$9:$AL$2088,0),1),"")</f>
        <v>8.3163</v>
      </c>
      <c r="Y30" s="53">
        <f t="array" ref="Y30">IFERROR(INDEX($AM$9:$AM$2088,MATCH($C30&amp;Y$8,$AN$9:$AN$2088&amp;$AL$9:$AL$2088,0),1),"")</f>
        <v>16519.82</v>
      </c>
      <c r="Z30" s="53">
        <f t="array" ref="Z30">IFERROR(INDEX($AM$9:$AM$2088,MATCH($C30&amp;Z$8,$AN$9:$AN$2088&amp;$AL$9:$AL$2088,0),1),"")</f>
        <v>3.7553999999999998</v>
      </c>
      <c r="AA30" s="53">
        <f t="array" ref="AA30">IFERROR(INDEX($AM$9:$AM$2088,MATCH($C30&amp;AA$8,$AN$9:$AN$2088&amp;$AL$9:$AL$2088,0),1),"")</f>
        <v>88.171000000000006</v>
      </c>
      <c r="AB30" s="53">
        <f t="array" ref="AB30">IFERROR(INDEX($AM$9:$AM$2088,MATCH($C30&amp;AB$8,$AN$9:$AN$2088&amp;$AL$9:$AL$2088,0),1),"")</f>
        <v>1344.09</v>
      </c>
      <c r="AC30" s="53">
        <f t="array" ref="AC30">IFERROR(INDEX($AM$9:$AM$2088,MATCH($C30&amp;AC$8,$AN$9:$AN$2088&amp;$AL$9:$AL$2088,0),1),"")</f>
        <v>20.856000000000002</v>
      </c>
      <c r="AD30" s="53">
        <f t="array" ref="AD30">IFERROR(INDEX($AM$9:$AM$2088,MATCH($C30&amp;AD$8,$AN$9:$AN$2088&amp;$AL$9:$AL$2088,0),1),"")</f>
        <v>4.6984000000000004</v>
      </c>
      <c r="AE30" s="53">
        <f t="array" ref="AE30">IFERROR(INDEX($AM$9:$AM$2088,MATCH($C30&amp;AE$8,$AN$9:$AN$2088&amp;$AL$9:$AL$2088,0),1),"")</f>
        <v>1.6798</v>
      </c>
      <c r="AF30" s="53">
        <f t="array" ref="AF30">IFERROR(INDEX($AM$9:$AM$2088,MATCH($C30&amp;AF$8,$AN$9:$AN$2088&amp;$AL$9:$AL$2088,0),1),"")</f>
        <v>59.32</v>
      </c>
      <c r="AG30" s="53">
        <f t="array" ref="AG30">IFERROR(INDEX($AM$9:$AM$2088,MATCH($C30&amp;AG$8,$AN$9:$AN$2088&amp;$AL$9:$AL$2088,0),1),"")</f>
        <v>1.43</v>
      </c>
      <c r="AH30" s="53">
        <f t="array" ref="AH30">IFERROR(INDEX($AM$9:$AM$2088,MATCH($C30&amp;AH$8,$AN$9:$AN$2088&amp;$AL$9:$AL$2088,0),1),"")</f>
        <v>36.835000000000001</v>
      </c>
      <c r="AI30" s="53">
        <f t="array" ref="AI30">IFERROR(INDEX($AM$9:$AM$2088,MATCH($C30&amp;AI$8,$AN$9:$AN$2088&amp;$AL$9:$AL$2088,0),1),"")</f>
        <v>18.098600000000001</v>
      </c>
      <c r="AL30" s="166" t="s">
        <v>116</v>
      </c>
      <c r="AM30" s="167">
        <v>3.7786</v>
      </c>
      <c r="AN30" s="166">
        <v>44956</v>
      </c>
    </row>
    <row r="31" spans="2:40" ht="20.100000000000001" customHeight="1" x14ac:dyDescent="0.25">
      <c r="B31" s="44">
        <f t="shared" si="0"/>
        <v>32</v>
      </c>
      <c r="C31" s="193">
        <f>IFERROR(IF(INDEX($AN$9:$AN$2088,SUM($B$9:B31),1)="","",INDEX($AN$9:$AN$2088,SUM($B$9:B31),1)),"")</f>
        <v>44924</v>
      </c>
      <c r="D31" s="53">
        <f t="array" ref="D31">IFERROR(INDEX($AM$9:$AM$2088,MATCH($C31&amp;D$8,$AN$9:$AN$2088&amp;$AL$9:$AL$2088,0),1),"")</f>
        <v>1.0649</v>
      </c>
      <c r="E31" s="53">
        <f t="array" ref="E31">IFERROR(INDEX($AM$9:$AM$2088,MATCH($C31&amp;E$8,$AN$9:$AN$2088&amp;$AL$9:$AL$2088,0),1),"")</f>
        <v>142.24</v>
      </c>
      <c r="F31" s="53">
        <f t="array" ref="F31">IFERROR(INDEX($AM$9:$AM$2088,MATCH($C31&amp;F$8,$AN$9:$AN$2088&amp;$AL$9:$AL$2088,0),1),"")</f>
        <v>1.9558</v>
      </c>
      <c r="G31" s="53">
        <f t="array" ref="G31">IFERROR(INDEX($AM$9:$AM$2088,MATCH($C31&amp;G$8,$AN$9:$AN$2088&amp;$AL$9:$AL$2088,0),1),"")</f>
        <v>24.190999999999999</v>
      </c>
      <c r="H31" s="53">
        <f t="array" ref="H31">IFERROR(INDEX($AM$9:$AM$2088,MATCH($C31&amp;H$8,$AN$9:$AN$2088&amp;$AL$9:$AL$2088,0),1),"")</f>
        <v>7.4364999999999997</v>
      </c>
      <c r="I31" s="53">
        <f t="array" ref="I31">IFERROR(INDEX($AM$9:$AM$2088,MATCH($C31&amp;I$8,$AN$9:$AN$2088&amp;$AL$9:$AL$2088,0),1),"")</f>
        <v>0.88549</v>
      </c>
      <c r="J31" s="53">
        <f t="array" ref="J31">IFERROR(INDEX($AM$9:$AM$2088,MATCH($C31&amp;J$8,$AN$9:$AN$2088&amp;$AL$9:$AL$2088,0),1),"")</f>
        <v>399.6</v>
      </c>
      <c r="K31" s="53">
        <f t="array" ref="K31">IFERROR(INDEX($AM$9:$AM$2088,MATCH($C31&amp;K$8,$AN$9:$AN$2088&amp;$AL$9:$AL$2088,0),1),"")</f>
        <v>4.6855000000000002</v>
      </c>
      <c r="L31" s="53">
        <f t="array" ref="L31">IFERROR(INDEX($AM$9:$AM$2088,MATCH($C31&amp;L$8,$AN$9:$AN$2088&amp;$AL$9:$AL$2088,0),1),"")</f>
        <v>4.9493</v>
      </c>
      <c r="M31" s="53">
        <f t="array" ref="M31">IFERROR(INDEX($AM$9:$AM$2088,MATCH($C31&amp;M$8,$AN$9:$AN$2088&amp;$AL$9:$AL$2088,0),1),"")</f>
        <v>11.157999999999999</v>
      </c>
      <c r="N31" s="53">
        <f t="array" ref="N31">IFERROR(INDEX($AM$9:$AM$2088,MATCH($C31&amp;N$8,$AN$9:$AN$2088&amp;$AL$9:$AL$2088,0),1),"")</f>
        <v>0.98399999999999999</v>
      </c>
      <c r="O31" s="53">
        <f t="array" ref="O31">IFERROR(INDEX($AM$9:$AM$2088,MATCH($C31&amp;O$8,$AN$9:$AN$2088&amp;$AL$9:$AL$2088,0),1),"")</f>
        <v>152.5</v>
      </c>
      <c r="P31" s="53">
        <f t="array" ref="P31">IFERROR(INDEX($AM$9:$AM$2088,MATCH($C31&amp;P$8,$AN$9:$AN$2088&amp;$AL$9:$AL$2088,0),1),"")</f>
        <v>10.55</v>
      </c>
      <c r="Q31" s="53">
        <f t="array" ref="Q31">IFERROR(INDEX($AM$9:$AM$2088,MATCH($C31&amp;Q$8,$AN$9:$AN$2088&amp;$AL$9:$AL$2088,0),1),"")</f>
        <v>7.5365000000000002</v>
      </c>
      <c r="R31" s="53" t="str">
        <f t="array" ref="R31">IFERROR(INDEX($AM$9:$AM$2088,MATCH($C31&amp;R$8,$AN$9:$AN$2088&amp;$AL$9:$AL$2088,0),1),"")</f>
        <v/>
      </c>
      <c r="S31" s="53">
        <f t="array" ref="S31">IFERROR(INDEX($AM$9:$AM$2088,MATCH($C31&amp;S$8,$AN$9:$AN$2088&amp;$AL$9:$AL$2088,0),1),"")</f>
        <v>19.934000000000001</v>
      </c>
      <c r="T31" s="53">
        <f t="array" ref="T31">IFERROR(INDEX($AM$9:$AM$2088,MATCH($C31&amp;T$8,$AN$9:$AN$2088&amp;$AL$9:$AL$2088,0),1),"")</f>
        <v>1.5859000000000001</v>
      </c>
      <c r="U31" s="53">
        <f t="array" ref="U31">IFERROR(INDEX($AM$9:$AM$2088,MATCH($C31&amp;U$8,$AN$9:$AN$2088&amp;$AL$9:$AL$2088,0),1),"")</f>
        <v>5.5350999999999999</v>
      </c>
      <c r="V31" s="53">
        <f t="array" ref="V31">IFERROR(INDEX($AM$9:$AM$2088,MATCH($C31&amp;V$8,$AN$9:$AN$2088&amp;$AL$9:$AL$2088,0),1),"")</f>
        <v>1.4475</v>
      </c>
      <c r="W31" s="53">
        <f t="array" ref="W31">IFERROR(INDEX($AM$9:$AM$2088,MATCH($C31&amp;W$8,$AN$9:$AN$2088&amp;$AL$9:$AL$2088,0),1),"")</f>
        <v>7.4150999999999998</v>
      </c>
      <c r="X31" s="53">
        <f t="array" ref="X31">IFERROR(INDEX($AM$9:$AM$2088,MATCH($C31&amp;X$8,$AN$9:$AN$2088&amp;$AL$9:$AL$2088,0),1),"")</f>
        <v>8.2994000000000003</v>
      </c>
      <c r="Y31" s="53">
        <f t="array" ref="Y31">IFERROR(INDEX($AM$9:$AM$2088,MATCH($C31&amp;Y$8,$AN$9:$AN$2088&amp;$AL$9:$AL$2088,0),1),"")</f>
        <v>16680.38</v>
      </c>
      <c r="Z31" s="53">
        <f t="array" ref="Z31">IFERROR(INDEX($AM$9:$AM$2088,MATCH($C31&amp;Z$8,$AN$9:$AN$2088&amp;$AL$9:$AL$2088,0),1),"")</f>
        <v>3.7574999999999998</v>
      </c>
      <c r="AA31" s="53">
        <f t="array" ref="AA31">IFERROR(INDEX($AM$9:$AM$2088,MATCH($C31&amp;AA$8,$AN$9:$AN$2088&amp;$AL$9:$AL$2088,0),1),"")</f>
        <v>88.229500000000002</v>
      </c>
      <c r="AB31" s="53">
        <f t="array" ref="AB31">IFERROR(INDEX($AM$9:$AM$2088,MATCH($C31&amp;AB$8,$AN$9:$AN$2088&amp;$AL$9:$AL$2088,0),1),"")</f>
        <v>1350.18</v>
      </c>
      <c r="AC31" s="53">
        <f t="array" ref="AC31">IFERROR(INDEX($AM$9:$AM$2088,MATCH($C31&amp;AC$8,$AN$9:$AN$2088&amp;$AL$9:$AL$2088,0),1),"")</f>
        <v>20.651</v>
      </c>
      <c r="AD31" s="53">
        <f t="array" ref="AD31">IFERROR(INDEX($AM$9:$AM$2088,MATCH($C31&amp;AD$8,$AN$9:$AN$2088&amp;$AL$9:$AL$2088,0),1),"")</f>
        <v>4.7106000000000003</v>
      </c>
      <c r="AE31" s="53">
        <f t="array" ref="AE31">IFERROR(INDEX($AM$9:$AM$2088,MATCH($C31&amp;AE$8,$AN$9:$AN$2088&amp;$AL$9:$AL$2088,0),1),"")</f>
        <v>1.6887000000000001</v>
      </c>
      <c r="AF31" s="53">
        <f t="array" ref="AF31">IFERROR(INDEX($AM$9:$AM$2088,MATCH($C31&amp;AF$8,$AN$9:$AN$2088&amp;$AL$9:$AL$2088,0),1),"")</f>
        <v>59.366999999999997</v>
      </c>
      <c r="AG31" s="53">
        <f t="array" ref="AG31">IFERROR(INDEX($AM$9:$AM$2088,MATCH($C31&amp;AG$8,$AN$9:$AN$2088&amp;$AL$9:$AL$2088,0),1),"")</f>
        <v>1.4359999999999999</v>
      </c>
      <c r="AH31" s="53">
        <f t="array" ref="AH31">IFERROR(INDEX($AM$9:$AM$2088,MATCH($C31&amp;AH$8,$AN$9:$AN$2088&amp;$AL$9:$AL$2088,0),1),"")</f>
        <v>36.877000000000002</v>
      </c>
      <c r="AI31" s="53">
        <f t="array" ref="AI31">IFERROR(INDEX($AM$9:$AM$2088,MATCH($C31&amp;AI$8,$AN$9:$AN$2088&amp;$AL$9:$AL$2088,0),1),"")</f>
        <v>18.1967</v>
      </c>
      <c r="AL31" s="166" t="s">
        <v>159</v>
      </c>
      <c r="AM31" s="167">
        <v>88.888499999999993</v>
      </c>
      <c r="AN31" s="166">
        <v>44956</v>
      </c>
    </row>
    <row r="32" spans="2:40" ht="20.100000000000001" customHeight="1" x14ac:dyDescent="0.25">
      <c r="B32" s="44">
        <f t="shared" si="0"/>
        <v>32</v>
      </c>
      <c r="C32" s="193">
        <f>IFERROR(IF(INDEX($AN$9:$AN$2088,SUM($B$9:B32),1)="","",INDEX($AN$9:$AN$2088,SUM($B$9:B32),1)),"")</f>
        <v>44923</v>
      </c>
      <c r="D32" s="53">
        <f t="array" ref="D32">IFERROR(INDEX($AM$9:$AM$2088,MATCH($C32&amp;D$8,$AN$9:$AN$2088&amp;$AL$9:$AL$2088,0),1),"")</f>
        <v>1.0640000000000001</v>
      </c>
      <c r="E32" s="53">
        <f t="array" ref="E32">IFERROR(INDEX($AM$9:$AM$2088,MATCH($C32&amp;E$8,$AN$9:$AN$2088&amp;$AL$9:$AL$2088,0),1),"")</f>
        <v>142.21</v>
      </c>
      <c r="F32" s="53">
        <f t="array" ref="F32">IFERROR(INDEX($AM$9:$AM$2088,MATCH($C32&amp;F$8,$AN$9:$AN$2088&amp;$AL$9:$AL$2088,0),1),"")</f>
        <v>1.9558</v>
      </c>
      <c r="G32" s="53">
        <f t="array" ref="G32">IFERROR(INDEX($AM$9:$AM$2088,MATCH($C32&amp;G$8,$AN$9:$AN$2088&amp;$AL$9:$AL$2088,0),1),"")</f>
        <v>24.251999999999999</v>
      </c>
      <c r="H32" s="53">
        <f t="array" ref="H32">IFERROR(INDEX($AM$9:$AM$2088,MATCH($C32&amp;H$8,$AN$9:$AN$2088&amp;$AL$9:$AL$2088,0),1),"")</f>
        <v>7.4364999999999997</v>
      </c>
      <c r="I32" s="53">
        <f t="array" ref="I32">IFERROR(INDEX($AM$9:$AM$2088,MATCH($C32&amp;I$8,$AN$9:$AN$2088&amp;$AL$9:$AL$2088,0),1),"")</f>
        <v>0.88058000000000003</v>
      </c>
      <c r="J32" s="53">
        <f t="array" ref="J32">IFERROR(INDEX($AM$9:$AM$2088,MATCH($C32&amp;J$8,$AN$9:$AN$2088&amp;$AL$9:$AL$2088,0),1),"")</f>
        <v>403.3</v>
      </c>
      <c r="K32" s="53">
        <f t="array" ref="K32">IFERROR(INDEX($AM$9:$AM$2088,MATCH($C32&amp;K$8,$AN$9:$AN$2088&amp;$AL$9:$AL$2088,0),1),"")</f>
        <v>4.7008000000000001</v>
      </c>
      <c r="L32" s="53">
        <f t="array" ref="L32">IFERROR(INDEX($AM$9:$AM$2088,MATCH($C32&amp;L$8,$AN$9:$AN$2088&amp;$AL$9:$AL$2088,0),1),"")</f>
        <v>4.9459999999999997</v>
      </c>
      <c r="M32" s="53">
        <f t="array" ref="M32">IFERROR(INDEX($AM$9:$AM$2088,MATCH($C32&amp;M$8,$AN$9:$AN$2088&amp;$AL$9:$AL$2088,0),1),"")</f>
        <v>11.1038</v>
      </c>
      <c r="N32" s="53">
        <f t="array" ref="N32">IFERROR(INDEX($AM$9:$AM$2088,MATCH($C32&amp;N$8,$AN$9:$AN$2088&amp;$AL$9:$AL$2088,0),1),"")</f>
        <v>0.98629999999999995</v>
      </c>
      <c r="O32" s="53">
        <f t="array" ref="O32">IFERROR(INDEX($AM$9:$AM$2088,MATCH($C32&amp;O$8,$AN$9:$AN$2088&amp;$AL$9:$AL$2088,0),1),"")</f>
        <v>151.9</v>
      </c>
      <c r="P32" s="53">
        <f t="array" ref="P32">IFERROR(INDEX($AM$9:$AM$2088,MATCH($C32&amp;P$8,$AN$9:$AN$2088&amp;$AL$9:$AL$2088,0),1),"")</f>
        <v>10.4495</v>
      </c>
      <c r="Q32" s="53">
        <f t="array" ref="Q32">IFERROR(INDEX($AM$9:$AM$2088,MATCH($C32&amp;Q$8,$AN$9:$AN$2088&amp;$AL$9:$AL$2088,0),1),"")</f>
        <v>7.5365000000000002</v>
      </c>
      <c r="R32" s="53" t="str">
        <f t="array" ref="R32">IFERROR(INDEX($AM$9:$AM$2088,MATCH($C32&amp;R$8,$AN$9:$AN$2088&amp;$AL$9:$AL$2088,0),1),"")</f>
        <v/>
      </c>
      <c r="S32" s="53">
        <f t="array" ref="S32">IFERROR(INDEX($AM$9:$AM$2088,MATCH($C32&amp;S$8,$AN$9:$AN$2088&amp;$AL$9:$AL$2088,0),1),"")</f>
        <v>19.914400000000001</v>
      </c>
      <c r="T32" s="53">
        <f t="array" ref="T32">IFERROR(INDEX($AM$9:$AM$2088,MATCH($C32&amp;T$8,$AN$9:$AN$2088&amp;$AL$9:$AL$2088,0),1),"")</f>
        <v>1.5660000000000001</v>
      </c>
      <c r="U32" s="53">
        <f t="array" ref="U32">IFERROR(INDEX($AM$9:$AM$2088,MATCH($C32&amp;U$8,$AN$9:$AN$2088&amp;$AL$9:$AL$2088,0),1),"")</f>
        <v>5.6109</v>
      </c>
      <c r="V32" s="53">
        <f t="array" ref="V32">IFERROR(INDEX($AM$9:$AM$2088,MATCH($C32&amp;V$8,$AN$9:$AN$2088&amp;$AL$9:$AL$2088,0),1),"")</f>
        <v>1.4360999999999999</v>
      </c>
      <c r="W32" s="53">
        <f t="array" ref="W32">IFERROR(INDEX($AM$9:$AM$2088,MATCH($C32&amp;W$8,$AN$9:$AN$2088&amp;$AL$9:$AL$2088,0),1),"")</f>
        <v>7.4223999999999997</v>
      </c>
      <c r="X32" s="53">
        <f t="array" ref="X32">IFERROR(INDEX($AM$9:$AM$2088,MATCH($C32&amp;X$8,$AN$9:$AN$2088&amp;$AL$9:$AL$2088,0),1),"")</f>
        <v>8.2931000000000008</v>
      </c>
      <c r="Y32" s="53">
        <f t="array" ref="Y32">IFERROR(INDEX($AM$9:$AM$2088,MATCH($C32&amp;Y$8,$AN$9:$AN$2088&amp;$AL$9:$AL$2088,0),1),"")</f>
        <v>16765.93</v>
      </c>
      <c r="Z32" s="53">
        <f t="array" ref="Z32">IFERROR(INDEX($AM$9:$AM$2088,MATCH($C32&amp;Z$8,$AN$9:$AN$2088&amp;$AL$9:$AL$2088,0),1),"")</f>
        <v>3.7526000000000002</v>
      </c>
      <c r="AA32" s="53">
        <f t="array" ref="AA32">IFERROR(INDEX($AM$9:$AM$2088,MATCH($C32&amp;AA$8,$AN$9:$AN$2088&amp;$AL$9:$AL$2088,0),1),"")</f>
        <v>88.094300000000004</v>
      </c>
      <c r="AB32" s="53">
        <f t="array" ref="AB32">IFERROR(INDEX($AM$9:$AM$2088,MATCH($C32&amp;AB$8,$AN$9:$AN$2088&amp;$AL$9:$AL$2088,0),1),"")</f>
        <v>1348.59</v>
      </c>
      <c r="AC32" s="53">
        <f t="array" ref="AC32">IFERROR(INDEX($AM$9:$AM$2088,MATCH($C32&amp;AC$8,$AN$9:$AN$2088&amp;$AL$9:$AL$2088,0),1),"")</f>
        <v>20.685600000000001</v>
      </c>
      <c r="AD32" s="53">
        <f t="array" ref="AD32">IFERROR(INDEX($AM$9:$AM$2088,MATCH($C32&amp;AD$8,$AN$9:$AN$2088&amp;$AL$9:$AL$2088,0),1),"")</f>
        <v>4.7054999999999998</v>
      </c>
      <c r="AE32" s="53">
        <f t="array" ref="AE32">IFERROR(INDEX($AM$9:$AM$2088,MATCH($C32&amp;AE$8,$AN$9:$AN$2088&amp;$AL$9:$AL$2088,0),1),"")</f>
        <v>1.6772</v>
      </c>
      <c r="AF32" s="53">
        <f t="array" ref="AF32">IFERROR(INDEX($AM$9:$AM$2088,MATCH($C32&amp;AF$8,$AN$9:$AN$2088&amp;$AL$9:$AL$2088,0),1),"")</f>
        <v>59.613</v>
      </c>
      <c r="AG32" s="53">
        <f t="array" ref="AG32">IFERROR(INDEX($AM$9:$AM$2088,MATCH($C32&amp;AG$8,$AN$9:$AN$2088&amp;$AL$9:$AL$2088,0),1),"")</f>
        <v>1.4322999999999999</v>
      </c>
      <c r="AH32" s="53">
        <f t="array" ref="AH32">IFERROR(INDEX($AM$9:$AM$2088,MATCH($C32&amp;AH$8,$AN$9:$AN$2088&amp;$AL$9:$AL$2088,0),1),"")</f>
        <v>36.953000000000003</v>
      </c>
      <c r="AI32" s="53">
        <f t="array" ref="AI32">IFERROR(INDEX($AM$9:$AM$2088,MATCH($C32&amp;AI$8,$AN$9:$AN$2088&amp;$AL$9:$AL$2088,0),1),"")</f>
        <v>18.289000000000001</v>
      </c>
      <c r="AL32" s="166" t="s">
        <v>164</v>
      </c>
      <c r="AM32" s="167">
        <v>1338.87</v>
      </c>
      <c r="AN32" s="166">
        <v>44956</v>
      </c>
    </row>
    <row r="33" spans="2:40" ht="20.100000000000001" customHeight="1" x14ac:dyDescent="0.25">
      <c r="B33" s="44">
        <f t="shared" si="0"/>
        <v>32</v>
      </c>
      <c r="C33" s="193">
        <f>IFERROR(IF(INDEX($AN$9:$AN$2088,SUM($B$9:B33),1)="","",INDEX($AN$9:$AN$2088,SUM($B$9:B33),1)),"")</f>
        <v>44922</v>
      </c>
      <c r="D33" s="53">
        <f t="array" ref="D33">IFERROR(INDEX($AM$9:$AM$2088,MATCH($C33&amp;D$8,$AN$9:$AN$2088&amp;$AL$9:$AL$2088,0),1),"")</f>
        <v>1.0624</v>
      </c>
      <c r="E33" s="53">
        <f t="array" ref="E33">IFERROR(INDEX($AM$9:$AM$2088,MATCH($C33&amp;E$8,$AN$9:$AN$2088&amp;$AL$9:$AL$2088,0),1),"")</f>
        <v>141.68</v>
      </c>
      <c r="F33" s="53">
        <f t="array" ref="F33">IFERROR(INDEX($AM$9:$AM$2088,MATCH($C33&amp;F$8,$AN$9:$AN$2088&amp;$AL$9:$AL$2088,0),1),"")</f>
        <v>1.9558</v>
      </c>
      <c r="G33" s="53">
        <f t="array" ref="G33">IFERROR(INDEX($AM$9:$AM$2088,MATCH($C33&amp;G$8,$AN$9:$AN$2088&amp;$AL$9:$AL$2088,0),1),"")</f>
        <v>24.26</v>
      </c>
      <c r="H33" s="53">
        <f t="array" ref="H33">IFERROR(INDEX($AM$9:$AM$2088,MATCH($C33&amp;H$8,$AN$9:$AN$2088&amp;$AL$9:$AL$2088,0),1),"")</f>
        <v>7.4366000000000003</v>
      </c>
      <c r="I33" s="53">
        <f t="array" ref="I33">IFERROR(INDEX($AM$9:$AM$2088,MATCH($C33&amp;I$8,$AN$9:$AN$2088&amp;$AL$9:$AL$2088,0),1),"")</f>
        <v>0.88332999999999995</v>
      </c>
      <c r="J33" s="53">
        <f t="array" ref="J33">IFERROR(INDEX($AM$9:$AM$2088,MATCH($C33&amp;J$8,$AN$9:$AN$2088&amp;$AL$9:$AL$2088,0),1),"")</f>
        <v>401.65</v>
      </c>
      <c r="K33" s="53">
        <f t="array" ref="K33">IFERROR(INDEX($AM$9:$AM$2088,MATCH($C33&amp;K$8,$AN$9:$AN$2088&amp;$AL$9:$AL$2088,0),1),"")</f>
        <v>4.6683000000000003</v>
      </c>
      <c r="L33" s="53">
        <f t="array" ref="L33">IFERROR(INDEX($AM$9:$AM$2088,MATCH($C33&amp;L$8,$AN$9:$AN$2088&amp;$AL$9:$AL$2088,0),1),"")</f>
        <v>4.9269999999999996</v>
      </c>
      <c r="M33" s="53">
        <f t="array" ref="M33">IFERROR(INDEX($AM$9:$AM$2088,MATCH($C33&amp;M$8,$AN$9:$AN$2088&amp;$AL$9:$AL$2088,0),1),"")</f>
        <v>11.128500000000001</v>
      </c>
      <c r="N33" s="53">
        <f t="array" ref="N33">IFERROR(INDEX($AM$9:$AM$2088,MATCH($C33&amp;N$8,$AN$9:$AN$2088&amp;$AL$9:$AL$2088,0),1),"")</f>
        <v>0.98850000000000005</v>
      </c>
      <c r="O33" s="53">
        <f t="array" ref="O33">IFERROR(INDEX($AM$9:$AM$2088,MATCH($C33&amp;O$8,$AN$9:$AN$2088&amp;$AL$9:$AL$2088,0),1),"")</f>
        <v>152.30000000000001</v>
      </c>
      <c r="P33" s="53">
        <f t="array" ref="P33">IFERROR(INDEX($AM$9:$AM$2088,MATCH($C33&amp;P$8,$AN$9:$AN$2088&amp;$AL$9:$AL$2088,0),1),"")</f>
        <v>10.4895</v>
      </c>
      <c r="Q33" s="53">
        <f t="array" ref="Q33">IFERROR(INDEX($AM$9:$AM$2088,MATCH($C33&amp;Q$8,$AN$9:$AN$2088&amp;$AL$9:$AL$2088,0),1),"")</f>
        <v>7.5374999999999996</v>
      </c>
      <c r="R33" s="53" t="str">
        <f t="array" ref="R33">IFERROR(INDEX($AM$9:$AM$2088,MATCH($C33&amp;R$8,$AN$9:$AN$2088&amp;$AL$9:$AL$2088,0),1),"")</f>
        <v/>
      </c>
      <c r="S33" s="53">
        <f t="array" ref="S33">IFERROR(INDEX($AM$9:$AM$2088,MATCH($C33&amp;S$8,$AN$9:$AN$2088&amp;$AL$9:$AL$2088,0),1),"")</f>
        <v>19.879899999999999</v>
      </c>
      <c r="T33" s="53">
        <f t="array" ref="T33">IFERROR(INDEX($AM$9:$AM$2088,MATCH($C33&amp;T$8,$AN$9:$AN$2088&amp;$AL$9:$AL$2088,0),1),"")</f>
        <v>1.577</v>
      </c>
      <c r="U33" s="53">
        <f t="array" ref="U33">IFERROR(INDEX($AM$9:$AM$2088,MATCH($C33&amp;U$8,$AN$9:$AN$2088&amp;$AL$9:$AL$2088,0),1),"")</f>
        <v>5.6035000000000004</v>
      </c>
      <c r="V33" s="53">
        <f t="array" ref="V33">IFERROR(INDEX($AM$9:$AM$2088,MATCH($C33&amp;V$8,$AN$9:$AN$2088&amp;$AL$9:$AL$2088,0),1),"")</f>
        <v>1.4383999999999999</v>
      </c>
      <c r="W33" s="53">
        <f t="array" ref="W33">IFERROR(INDEX($AM$9:$AM$2088,MATCH($C33&amp;W$8,$AN$9:$AN$2088&amp;$AL$9:$AL$2088,0),1),"")</f>
        <v>7.3994</v>
      </c>
      <c r="X33" s="53">
        <f t="array" ref="X33">IFERROR(INDEX($AM$9:$AM$2088,MATCH($C33&amp;X$8,$AN$9:$AN$2088&amp;$AL$9:$AL$2088,0),1),"")</f>
        <v>8.2873999999999999</v>
      </c>
      <c r="Y33" s="53">
        <f t="array" ref="Y33">IFERROR(INDEX($AM$9:$AM$2088,MATCH($C33&amp;Y$8,$AN$9:$AN$2088&amp;$AL$9:$AL$2088,0),1),"")</f>
        <v>16620.580000000002</v>
      </c>
      <c r="Z33" s="53">
        <f t="array" ref="Z33">IFERROR(INDEX($AM$9:$AM$2088,MATCH($C33&amp;Z$8,$AN$9:$AN$2088&amp;$AL$9:$AL$2088,0),1),"")</f>
        <v>3.7277999999999998</v>
      </c>
      <c r="AA33" s="53">
        <f t="array" ref="AA33">IFERROR(INDEX($AM$9:$AM$2088,MATCH($C33&amp;AA$8,$AN$9:$AN$2088&amp;$AL$9:$AL$2088,0),1),"")</f>
        <v>88.080799999999996</v>
      </c>
      <c r="AB33" s="53">
        <f t="array" ref="AB33">IFERROR(INDEX($AM$9:$AM$2088,MATCH($C33&amp;AB$8,$AN$9:$AN$2088&amp;$AL$9:$AL$2088,0),1),"")</f>
        <v>1349.85</v>
      </c>
      <c r="AC33" s="53">
        <f t="array" ref="AC33">IFERROR(INDEX($AM$9:$AM$2088,MATCH($C33&amp;AC$8,$AN$9:$AN$2088&amp;$AL$9:$AL$2088,0),1),"")</f>
        <v>20.551500000000001</v>
      </c>
      <c r="AD33" s="53">
        <f t="array" ref="AD33">IFERROR(INDEX($AM$9:$AM$2088,MATCH($C33&amp;AD$8,$AN$9:$AN$2088&amp;$AL$9:$AL$2088,0),1),"")</f>
        <v>4.6989999999999998</v>
      </c>
      <c r="AE33" s="53">
        <f t="array" ref="AE33">IFERROR(INDEX($AM$9:$AM$2088,MATCH($C33&amp;AE$8,$AN$9:$AN$2088&amp;$AL$9:$AL$2088,0),1),"")</f>
        <v>1.6916</v>
      </c>
      <c r="AF33" s="53">
        <f t="array" ref="AF33">IFERROR(INDEX($AM$9:$AM$2088,MATCH($C33&amp;AF$8,$AN$9:$AN$2088&amp;$AL$9:$AL$2088,0),1),"")</f>
        <v>59.356000000000002</v>
      </c>
      <c r="AG33" s="53">
        <f t="array" ref="AG33">IFERROR(INDEX($AM$9:$AM$2088,MATCH($C33&amp;AG$8,$AN$9:$AN$2088&amp;$AL$9:$AL$2088,0),1),"")</f>
        <v>1.43</v>
      </c>
      <c r="AH33" s="53">
        <f t="array" ref="AH33">IFERROR(INDEX($AM$9:$AM$2088,MATCH($C33&amp;AH$8,$AN$9:$AN$2088&amp;$AL$9:$AL$2088,0),1),"")</f>
        <v>36.774999999999999</v>
      </c>
      <c r="AI33" s="53">
        <f t="array" ref="AI33">IFERROR(INDEX($AM$9:$AM$2088,MATCH($C33&amp;AI$8,$AN$9:$AN$2088&amp;$AL$9:$AL$2088,0),1),"")</f>
        <v>18.318100000000001</v>
      </c>
      <c r="AL33" s="166" t="s">
        <v>47</v>
      </c>
      <c r="AM33" s="167">
        <v>20.486999999999998</v>
      </c>
      <c r="AN33" s="166">
        <v>44956</v>
      </c>
    </row>
    <row r="34" spans="2:40" ht="20.100000000000001" customHeight="1" x14ac:dyDescent="0.25">
      <c r="B34" s="44">
        <f t="shared" si="0"/>
        <v>32</v>
      </c>
      <c r="C34" s="193">
        <f>IFERROR(IF(INDEX($AN$9:$AN$2088,SUM($B$9:B34),1)="","",INDEX($AN$9:$AN$2088,SUM($B$9:B34),1)),"")</f>
        <v>44918</v>
      </c>
      <c r="D34" s="53">
        <f t="array" ref="D34">IFERROR(INDEX($AM$9:$AM$2088,MATCH($C34&amp;D$8,$AN$9:$AN$2088&amp;$AL$9:$AL$2088,0),1),"")</f>
        <v>1.0622</v>
      </c>
      <c r="E34" s="53">
        <f t="array" ref="E34">IFERROR(INDEX($AM$9:$AM$2088,MATCH($C34&amp;E$8,$AN$9:$AN$2088&amp;$AL$9:$AL$2088,0),1),"")</f>
        <v>140.86000000000001</v>
      </c>
      <c r="F34" s="53">
        <f t="array" ref="F34">IFERROR(INDEX($AM$9:$AM$2088,MATCH($C34&amp;F$8,$AN$9:$AN$2088&amp;$AL$9:$AL$2088,0),1),"")</f>
        <v>1.9558</v>
      </c>
      <c r="G34" s="53">
        <f t="array" ref="G34">IFERROR(INDEX($AM$9:$AM$2088,MATCH($C34&amp;G$8,$AN$9:$AN$2088&amp;$AL$9:$AL$2088,0),1),"")</f>
        <v>24.247</v>
      </c>
      <c r="H34" s="53">
        <f t="array" ref="H34">IFERROR(INDEX($AM$9:$AM$2088,MATCH($C34&amp;H$8,$AN$9:$AN$2088&amp;$AL$9:$AL$2088,0),1),"")</f>
        <v>7.4363999999999999</v>
      </c>
      <c r="I34" s="53">
        <f t="array" ref="I34">IFERROR(INDEX($AM$9:$AM$2088,MATCH($C34&amp;I$8,$AN$9:$AN$2088&amp;$AL$9:$AL$2088,0),1),"")</f>
        <v>0.88029999999999997</v>
      </c>
      <c r="J34" s="53">
        <f t="array" ref="J34">IFERROR(INDEX($AM$9:$AM$2088,MATCH($C34&amp;J$8,$AN$9:$AN$2088&amp;$AL$9:$AL$2088,0),1),"")</f>
        <v>400.68</v>
      </c>
      <c r="K34" s="53">
        <f t="array" ref="K34">IFERROR(INDEX($AM$9:$AM$2088,MATCH($C34&amp;K$8,$AN$9:$AN$2088&amp;$AL$9:$AL$2088,0),1),"")</f>
        <v>4.6422999999999996</v>
      </c>
      <c r="L34" s="53">
        <f t="array" ref="L34">IFERROR(INDEX($AM$9:$AM$2088,MATCH($C34&amp;L$8,$AN$9:$AN$2088&amp;$AL$9:$AL$2088,0),1),"")</f>
        <v>4.9055999999999997</v>
      </c>
      <c r="M34" s="53">
        <f t="array" ref="M34">IFERROR(INDEX($AM$9:$AM$2088,MATCH($C34&amp;M$8,$AN$9:$AN$2088&amp;$AL$9:$AL$2088,0),1),"")</f>
        <v>11.1045</v>
      </c>
      <c r="N34" s="53">
        <f t="array" ref="N34">IFERROR(INDEX($AM$9:$AM$2088,MATCH($C34&amp;N$8,$AN$9:$AN$2088&amp;$AL$9:$AL$2088,0),1),"")</f>
        <v>0.98670000000000002</v>
      </c>
      <c r="O34" s="53">
        <f t="array" ref="O34">IFERROR(INDEX($AM$9:$AM$2088,MATCH($C34&amp;O$8,$AN$9:$AN$2088&amp;$AL$9:$AL$2088,0),1),"")</f>
        <v>152.30000000000001</v>
      </c>
      <c r="P34" s="53">
        <f t="array" ref="P34">IFERROR(INDEX($AM$9:$AM$2088,MATCH($C34&amp;P$8,$AN$9:$AN$2088&amp;$AL$9:$AL$2088,0),1),"")</f>
        <v>10.444800000000001</v>
      </c>
      <c r="Q34" s="53">
        <f t="array" ref="Q34">IFERROR(INDEX($AM$9:$AM$2088,MATCH($C34&amp;Q$8,$AN$9:$AN$2088&amp;$AL$9:$AL$2088,0),1),"")</f>
        <v>7.5369999999999999</v>
      </c>
      <c r="R34" s="53" t="str">
        <f t="array" ref="R34">IFERROR(INDEX($AM$9:$AM$2088,MATCH($C34&amp;R$8,$AN$9:$AN$2088&amp;$AL$9:$AL$2088,0),1),"")</f>
        <v/>
      </c>
      <c r="S34" s="53">
        <f t="array" ref="S34">IFERROR(INDEX($AM$9:$AM$2088,MATCH($C34&amp;S$8,$AN$9:$AN$2088&amp;$AL$9:$AL$2088,0),1),"")</f>
        <v>19.843</v>
      </c>
      <c r="T34" s="53">
        <f t="array" ref="T34">IFERROR(INDEX($AM$9:$AM$2088,MATCH($C34&amp;T$8,$AN$9:$AN$2088&amp;$AL$9:$AL$2088,0),1),"")</f>
        <v>1.5857000000000001</v>
      </c>
      <c r="U34" s="53">
        <f t="array" ref="U34">IFERROR(INDEX($AM$9:$AM$2088,MATCH($C34&amp;U$8,$AN$9:$AN$2088&amp;$AL$9:$AL$2088,0),1),"")</f>
        <v>5.4833999999999996</v>
      </c>
      <c r="V34" s="53">
        <f t="array" ref="V34">IFERROR(INDEX($AM$9:$AM$2088,MATCH($C34&amp;V$8,$AN$9:$AN$2088&amp;$AL$9:$AL$2088,0),1),"")</f>
        <v>1.4433</v>
      </c>
      <c r="W34" s="53">
        <f t="array" ref="W34">IFERROR(INDEX($AM$9:$AM$2088,MATCH($C34&amp;W$8,$AN$9:$AN$2088&amp;$AL$9:$AL$2088,0),1),"")</f>
        <v>7.4198000000000004</v>
      </c>
      <c r="X34" s="53">
        <f t="array" ref="X34">IFERROR(INDEX($AM$9:$AM$2088,MATCH($C34&amp;X$8,$AN$9:$AN$2088&amp;$AL$9:$AL$2088,0),1),"")</f>
        <v>8.2878000000000007</v>
      </c>
      <c r="Y34" s="53">
        <f t="array" ref="Y34">IFERROR(INDEX($AM$9:$AM$2088,MATCH($C34&amp;Y$8,$AN$9:$AN$2088&amp;$AL$9:$AL$2088,0),1),"")</f>
        <v>16569.18</v>
      </c>
      <c r="Z34" s="53">
        <f t="array" ref="Z34">IFERROR(INDEX($AM$9:$AM$2088,MATCH($C34&amp;Z$8,$AN$9:$AN$2088&amp;$AL$9:$AL$2088,0),1),"")</f>
        <v>3.7040000000000002</v>
      </c>
      <c r="AA34" s="53">
        <f t="array" ref="AA34">IFERROR(INDEX($AM$9:$AM$2088,MATCH($C34&amp;AA$8,$AN$9:$AN$2088&amp;$AL$9:$AL$2088,0),1),"")</f>
        <v>87.957999999999998</v>
      </c>
      <c r="AB34" s="53">
        <f t="array" ref="AB34">IFERROR(INDEX($AM$9:$AM$2088,MATCH($C34&amp;AB$8,$AN$9:$AN$2088&amp;$AL$9:$AL$2088,0),1),"")</f>
        <v>1359.5</v>
      </c>
      <c r="AC34" s="53">
        <f t="array" ref="AC34">IFERROR(INDEX($AM$9:$AM$2088,MATCH($C34&amp;AC$8,$AN$9:$AN$2088&amp;$AL$9:$AL$2088,0),1),"")</f>
        <v>20.711500000000001</v>
      </c>
      <c r="AD34" s="53">
        <f t="array" ref="AD34">IFERROR(INDEX($AM$9:$AM$2088,MATCH($C34&amp;AD$8,$AN$9:$AN$2088&amp;$AL$9:$AL$2088,0),1),"")</f>
        <v>4.7001999999999997</v>
      </c>
      <c r="AE34" s="53">
        <f t="array" ref="AE34">IFERROR(INDEX($AM$9:$AM$2088,MATCH($C34&amp;AE$8,$AN$9:$AN$2088&amp;$AL$9:$AL$2088,0),1),"")</f>
        <v>1.6887000000000001</v>
      </c>
      <c r="AF34" s="53">
        <f t="array" ref="AF34">IFERROR(INDEX($AM$9:$AM$2088,MATCH($C34&amp;AF$8,$AN$9:$AN$2088&amp;$AL$9:$AL$2088,0),1),"")</f>
        <v>58.622999999999998</v>
      </c>
      <c r="AG34" s="53">
        <f t="array" ref="AG34">IFERROR(INDEX($AM$9:$AM$2088,MATCH($C34&amp;AG$8,$AN$9:$AN$2088&amp;$AL$9:$AL$2088,0),1),"")</f>
        <v>1.4337</v>
      </c>
      <c r="AH34" s="53">
        <f t="array" ref="AH34">IFERROR(INDEX($AM$9:$AM$2088,MATCH($C34&amp;AH$8,$AN$9:$AN$2088&amp;$AL$9:$AL$2088,0),1),"")</f>
        <v>36.841999999999999</v>
      </c>
      <c r="AI34" s="53">
        <f t="array" ref="AI34">IFERROR(INDEX($AM$9:$AM$2088,MATCH($C34&amp;AI$8,$AN$9:$AN$2088&amp;$AL$9:$AL$2088,0),1),"")</f>
        <v>18.104800000000001</v>
      </c>
      <c r="AL34" s="166" t="s">
        <v>170</v>
      </c>
      <c r="AM34" s="167">
        <v>4.6272000000000002</v>
      </c>
      <c r="AN34" s="166">
        <v>44956</v>
      </c>
    </row>
    <row r="35" spans="2:40" ht="20.100000000000001" customHeight="1" x14ac:dyDescent="0.25">
      <c r="B35" s="44">
        <f t="shared" si="0"/>
        <v>32</v>
      </c>
      <c r="C35" s="193">
        <f>IFERROR(IF(INDEX($AN$9:$AN$2088,SUM($B$9:B35),1)="","",INDEX($AN$9:$AN$2088,SUM($B$9:B35),1)),"")</f>
        <v>44917</v>
      </c>
      <c r="D35" s="53">
        <f t="array" ref="D35">IFERROR(INDEX($AM$9:$AM$2088,MATCH($C35&amp;D$8,$AN$9:$AN$2088&amp;$AL$9:$AL$2088,0),1),"")</f>
        <v>1.0632999999999999</v>
      </c>
      <c r="E35" s="53">
        <f t="array" ref="E35">IFERROR(INDEX($AM$9:$AM$2088,MATCH($C35&amp;E$8,$AN$9:$AN$2088&amp;$AL$9:$AL$2088,0),1),"")</f>
        <v>140.41999999999999</v>
      </c>
      <c r="F35" s="53">
        <f t="array" ref="F35">IFERROR(INDEX($AM$9:$AM$2088,MATCH($C35&amp;F$8,$AN$9:$AN$2088&amp;$AL$9:$AL$2088,0),1),"")</f>
        <v>1.9558</v>
      </c>
      <c r="G35" s="53">
        <f t="array" ref="G35">IFERROR(INDEX($AM$9:$AM$2088,MATCH($C35&amp;G$8,$AN$9:$AN$2088&amp;$AL$9:$AL$2088,0),1),"")</f>
        <v>24.215</v>
      </c>
      <c r="H35" s="53">
        <f t="array" ref="H35">IFERROR(INDEX($AM$9:$AM$2088,MATCH($C35&amp;H$8,$AN$9:$AN$2088&amp;$AL$9:$AL$2088,0),1),"")</f>
        <v>7.4367000000000001</v>
      </c>
      <c r="I35" s="53">
        <f t="array" ref="I35">IFERROR(INDEX($AM$9:$AM$2088,MATCH($C35&amp;I$8,$AN$9:$AN$2088&amp;$AL$9:$AL$2088,0),1),"")</f>
        <v>0.88243000000000005</v>
      </c>
      <c r="J35" s="53">
        <f t="array" ref="J35">IFERROR(INDEX($AM$9:$AM$2088,MATCH($C35&amp;J$8,$AN$9:$AN$2088&amp;$AL$9:$AL$2088,0),1),"")</f>
        <v>402.13</v>
      </c>
      <c r="K35" s="53">
        <f t="array" ref="K35">IFERROR(INDEX($AM$9:$AM$2088,MATCH($C35&amp;K$8,$AN$9:$AN$2088&amp;$AL$9:$AL$2088,0),1),"")</f>
        <v>4.6443000000000003</v>
      </c>
      <c r="L35" s="53">
        <f t="array" ref="L35">IFERROR(INDEX($AM$9:$AM$2088,MATCH($C35&amp;L$8,$AN$9:$AN$2088&amp;$AL$9:$AL$2088,0),1),"")</f>
        <v>4.8993000000000002</v>
      </c>
      <c r="M35" s="53">
        <f t="array" ref="M35">IFERROR(INDEX($AM$9:$AM$2088,MATCH($C35&amp;M$8,$AN$9:$AN$2088&amp;$AL$9:$AL$2088,0),1),"")</f>
        <v>11.05</v>
      </c>
      <c r="N35" s="53">
        <f t="array" ref="N35">IFERROR(INDEX($AM$9:$AM$2088,MATCH($C35&amp;N$8,$AN$9:$AN$2088&amp;$AL$9:$AL$2088,0),1),"")</f>
        <v>0.98519999999999996</v>
      </c>
      <c r="O35" s="53">
        <f t="array" ref="O35">IFERROR(INDEX($AM$9:$AM$2088,MATCH($C35&amp;O$8,$AN$9:$AN$2088&amp;$AL$9:$AL$2088,0),1),"")</f>
        <v>153.30000000000001</v>
      </c>
      <c r="P35" s="53">
        <f t="array" ref="P35">IFERROR(INDEX($AM$9:$AM$2088,MATCH($C35&amp;P$8,$AN$9:$AN$2088&amp;$AL$9:$AL$2088,0),1),"")</f>
        <v>10.4123</v>
      </c>
      <c r="Q35" s="53">
        <f t="array" ref="Q35">IFERROR(INDEX($AM$9:$AM$2088,MATCH($C35&amp;Q$8,$AN$9:$AN$2088&amp;$AL$9:$AL$2088,0),1),"")</f>
        <v>7.5380000000000003</v>
      </c>
      <c r="R35" s="53" t="str">
        <f t="array" ref="R35">IFERROR(INDEX($AM$9:$AM$2088,MATCH($C35&amp;R$8,$AN$9:$AN$2088&amp;$AL$9:$AL$2088,0),1),"")</f>
        <v/>
      </c>
      <c r="S35" s="53">
        <f t="array" ref="S35">IFERROR(INDEX($AM$9:$AM$2088,MATCH($C35&amp;S$8,$AN$9:$AN$2088&amp;$AL$9:$AL$2088,0),1),"")</f>
        <v>19.8553</v>
      </c>
      <c r="T35" s="53">
        <f t="array" ref="T35">IFERROR(INDEX($AM$9:$AM$2088,MATCH($C35&amp;T$8,$AN$9:$AN$2088&amp;$AL$9:$AL$2088,0),1),"")</f>
        <v>1.5804</v>
      </c>
      <c r="U35" s="53">
        <f t="array" ref="U35">IFERROR(INDEX($AM$9:$AM$2088,MATCH($C35&amp;U$8,$AN$9:$AN$2088&amp;$AL$9:$AL$2088,0),1),"")</f>
        <v>5.5385999999999997</v>
      </c>
      <c r="V35" s="53">
        <f t="array" ref="V35">IFERROR(INDEX($AM$9:$AM$2088,MATCH($C35&amp;V$8,$AN$9:$AN$2088&amp;$AL$9:$AL$2088,0),1),"")</f>
        <v>1.4483999999999999</v>
      </c>
      <c r="W35" s="53">
        <f t="array" ref="W35">IFERROR(INDEX($AM$9:$AM$2088,MATCH($C35&amp;W$8,$AN$9:$AN$2088&amp;$AL$9:$AL$2088,0),1),"")</f>
        <v>7.4229000000000003</v>
      </c>
      <c r="X35" s="53">
        <f t="array" ref="X35">IFERROR(INDEX($AM$9:$AM$2088,MATCH($C35&amp;X$8,$AN$9:$AN$2088&amp;$AL$9:$AL$2088,0),1),"")</f>
        <v>8.2882999999999996</v>
      </c>
      <c r="Y35" s="53">
        <f t="array" ref="Y35">IFERROR(INDEX($AM$9:$AM$2088,MATCH($C35&amp;Y$8,$AN$9:$AN$2088&amp;$AL$9:$AL$2088,0),1),"")</f>
        <v>16525.91</v>
      </c>
      <c r="Z35" s="53">
        <f t="array" ref="Z35">IFERROR(INDEX($AM$9:$AM$2088,MATCH($C35&amp;Z$8,$AN$9:$AN$2088&amp;$AL$9:$AL$2088,0),1),"")</f>
        <v>3.6941999999999999</v>
      </c>
      <c r="AA35" s="53">
        <f t="array" ref="AA35">IFERROR(INDEX($AM$9:$AM$2088,MATCH($C35&amp;AA$8,$AN$9:$AN$2088&amp;$AL$9:$AL$2088,0),1),"")</f>
        <v>88.036500000000004</v>
      </c>
      <c r="AB35" s="53">
        <f t="array" ref="AB35">IFERROR(INDEX($AM$9:$AM$2088,MATCH($C35&amp;AB$8,$AN$9:$AN$2088&amp;$AL$9:$AL$2088,0),1),"")</f>
        <v>1361.75</v>
      </c>
      <c r="AC35" s="53">
        <f t="array" ref="AC35">IFERROR(INDEX($AM$9:$AM$2088,MATCH($C35&amp;AC$8,$AN$9:$AN$2088&amp;$AL$9:$AL$2088,0),1),"")</f>
        <v>20.848500000000001</v>
      </c>
      <c r="AD35" s="53">
        <f t="array" ref="AD35">IFERROR(INDEX($AM$9:$AM$2088,MATCH($C35&amp;AD$8,$AN$9:$AN$2088&amp;$AL$9:$AL$2088,0),1),"")</f>
        <v>4.7050999999999998</v>
      </c>
      <c r="AE35" s="53">
        <f t="array" ref="AE35">IFERROR(INDEX($AM$9:$AM$2088,MATCH($C35&amp;AE$8,$AN$9:$AN$2088&amp;$AL$9:$AL$2088,0),1),"")</f>
        <v>1.6918</v>
      </c>
      <c r="AF35" s="53">
        <f t="array" ref="AF35">IFERROR(INDEX($AM$9:$AM$2088,MATCH($C35&amp;AF$8,$AN$9:$AN$2088&amp;$AL$9:$AL$2088,0),1),"")</f>
        <v>58.704999999999998</v>
      </c>
      <c r="AG35" s="53">
        <f t="array" ref="AG35">IFERROR(INDEX($AM$9:$AM$2088,MATCH($C35&amp;AG$8,$AN$9:$AN$2088&amp;$AL$9:$AL$2088,0),1),"")</f>
        <v>1.4356</v>
      </c>
      <c r="AH35" s="53">
        <f t="array" ref="AH35">IFERROR(INDEX($AM$9:$AM$2088,MATCH($C35&amp;AH$8,$AN$9:$AN$2088&amp;$AL$9:$AL$2088,0),1),"")</f>
        <v>36.848999999999997</v>
      </c>
      <c r="AI35" s="53">
        <f t="array" ref="AI35">IFERROR(INDEX($AM$9:$AM$2088,MATCH($C35&amp;AI$8,$AN$9:$AN$2088&amp;$AL$9:$AL$2088,0),1),"")</f>
        <v>18.223800000000001</v>
      </c>
      <c r="AL35" s="166" t="s">
        <v>176</v>
      </c>
      <c r="AM35" s="167">
        <v>1.6778</v>
      </c>
      <c r="AN35" s="166">
        <v>44956</v>
      </c>
    </row>
    <row r="36" spans="2:40" ht="20.100000000000001" customHeight="1" x14ac:dyDescent="0.25">
      <c r="B36" s="44">
        <f t="shared" si="0"/>
        <v>32</v>
      </c>
      <c r="C36" s="193">
        <f>IFERROR(IF(INDEX($AN$9:$AN$2088,SUM($B$9:B36),1)="","",INDEX($AN$9:$AN$2088,SUM($B$9:B36),1)),"")</f>
        <v>44916</v>
      </c>
      <c r="D36" s="53">
        <f t="array" ref="D36">IFERROR(INDEX($AM$9:$AM$2088,MATCH($C36&amp;D$8,$AN$9:$AN$2088&amp;$AL$9:$AL$2088,0),1),"")</f>
        <v>1.0636000000000001</v>
      </c>
      <c r="E36" s="53">
        <f t="array" ref="E36">IFERROR(INDEX($AM$9:$AM$2088,MATCH($C36&amp;E$8,$AN$9:$AN$2088&amp;$AL$9:$AL$2088,0),1),"")</f>
        <v>140.29</v>
      </c>
      <c r="F36" s="53">
        <f t="array" ref="F36">IFERROR(INDEX($AM$9:$AM$2088,MATCH($C36&amp;F$8,$AN$9:$AN$2088&amp;$AL$9:$AL$2088,0),1),"")</f>
        <v>1.9558</v>
      </c>
      <c r="G36" s="53">
        <f t="array" ref="G36">IFERROR(INDEX($AM$9:$AM$2088,MATCH($C36&amp;G$8,$AN$9:$AN$2088&amp;$AL$9:$AL$2088,0),1),"")</f>
        <v>24.218</v>
      </c>
      <c r="H36" s="53">
        <f t="array" ref="H36">IFERROR(INDEX($AM$9:$AM$2088,MATCH($C36&amp;H$8,$AN$9:$AN$2088&amp;$AL$9:$AL$2088,0),1),"")</f>
        <v>7.4379999999999997</v>
      </c>
      <c r="I36" s="53">
        <f t="array" ref="I36">IFERROR(INDEX($AM$9:$AM$2088,MATCH($C36&amp;I$8,$AN$9:$AN$2088&amp;$AL$9:$AL$2088,0),1),"")</f>
        <v>0.87651000000000001</v>
      </c>
      <c r="J36" s="53">
        <f t="array" ref="J36">IFERROR(INDEX($AM$9:$AM$2088,MATCH($C36&amp;J$8,$AN$9:$AN$2088&amp;$AL$9:$AL$2088,0),1),"")</f>
        <v>402.93</v>
      </c>
      <c r="K36" s="53">
        <f t="array" ref="K36">IFERROR(INDEX($AM$9:$AM$2088,MATCH($C36&amp;K$8,$AN$9:$AN$2088&amp;$AL$9:$AL$2088,0),1),"")</f>
        <v>4.6665000000000001</v>
      </c>
      <c r="L36" s="53">
        <f t="array" ref="L36">IFERROR(INDEX($AM$9:$AM$2088,MATCH($C36&amp;L$8,$AN$9:$AN$2088&amp;$AL$9:$AL$2088,0),1),"")</f>
        <v>4.8936999999999999</v>
      </c>
      <c r="M36" s="53">
        <f t="array" ref="M36">IFERROR(INDEX($AM$9:$AM$2088,MATCH($C36&amp;M$8,$AN$9:$AN$2088&amp;$AL$9:$AL$2088,0),1),"")</f>
        <v>11.0623</v>
      </c>
      <c r="N36" s="53">
        <f t="array" ref="N36">IFERROR(INDEX($AM$9:$AM$2088,MATCH($C36&amp;N$8,$AN$9:$AN$2088&amp;$AL$9:$AL$2088,0),1),"")</f>
        <v>0.98360000000000003</v>
      </c>
      <c r="O36" s="53">
        <f t="array" ref="O36">IFERROR(INDEX($AM$9:$AM$2088,MATCH($C36&amp;O$8,$AN$9:$AN$2088&amp;$AL$9:$AL$2088,0),1),"")</f>
        <v>152.1</v>
      </c>
      <c r="P36" s="53">
        <f t="array" ref="P36">IFERROR(INDEX($AM$9:$AM$2088,MATCH($C36&amp;P$8,$AN$9:$AN$2088&amp;$AL$9:$AL$2088,0),1),"")</f>
        <v>10.430899999999999</v>
      </c>
      <c r="Q36" s="53">
        <f t="array" ref="Q36">IFERROR(INDEX($AM$9:$AM$2088,MATCH($C36&amp;Q$8,$AN$9:$AN$2088&amp;$AL$9:$AL$2088,0),1),"")</f>
        <v>7.5419</v>
      </c>
      <c r="R36" s="53" t="str">
        <f t="array" ref="R36">IFERROR(INDEX($AM$9:$AM$2088,MATCH($C36&amp;R$8,$AN$9:$AN$2088&amp;$AL$9:$AL$2088,0),1),"")</f>
        <v/>
      </c>
      <c r="S36" s="53">
        <f t="array" ref="S36">IFERROR(INDEX($AM$9:$AM$2088,MATCH($C36&amp;S$8,$AN$9:$AN$2088&amp;$AL$9:$AL$2088,0),1),"")</f>
        <v>19.854099999999999</v>
      </c>
      <c r="T36" s="53">
        <f t="array" ref="T36">IFERROR(INDEX($AM$9:$AM$2088,MATCH($C36&amp;T$8,$AN$9:$AN$2088&amp;$AL$9:$AL$2088,0),1),"")</f>
        <v>1.5859000000000001</v>
      </c>
      <c r="U36" s="53">
        <f t="array" ref="U36">IFERROR(INDEX($AM$9:$AM$2088,MATCH($C36&amp;U$8,$AN$9:$AN$2088&amp;$AL$9:$AL$2088,0),1),"")</f>
        <v>5.4912999999999998</v>
      </c>
      <c r="V36" s="53">
        <f t="array" ref="V36">IFERROR(INDEX($AM$9:$AM$2088,MATCH($C36&amp;V$8,$AN$9:$AN$2088&amp;$AL$9:$AL$2088,0),1),"")</f>
        <v>1.4475</v>
      </c>
      <c r="W36" s="53">
        <f t="array" ref="W36">IFERROR(INDEX($AM$9:$AM$2088,MATCH($C36&amp;W$8,$AN$9:$AN$2088&amp;$AL$9:$AL$2088,0),1),"")</f>
        <v>7.4218999999999999</v>
      </c>
      <c r="X36" s="53">
        <f t="array" ref="X36">IFERROR(INDEX($AM$9:$AM$2088,MATCH($C36&amp;X$8,$AN$9:$AN$2088&amp;$AL$9:$AL$2088,0),1),"")</f>
        <v>8.2902000000000005</v>
      </c>
      <c r="Y36" s="53">
        <f t="array" ref="Y36">IFERROR(INDEX($AM$9:$AM$2088,MATCH($C36&amp;Y$8,$AN$9:$AN$2088&amp;$AL$9:$AL$2088,0),1),"")</f>
        <v>16573.77</v>
      </c>
      <c r="Z36" s="53">
        <f t="array" ref="Z36">IFERROR(INDEX($AM$9:$AM$2088,MATCH($C36&amp;Z$8,$AN$9:$AN$2088&amp;$AL$9:$AL$2088,0),1),"")</f>
        <v>3.6989000000000001</v>
      </c>
      <c r="AA36" s="53">
        <f t="array" ref="AA36">IFERROR(INDEX($AM$9:$AM$2088,MATCH($C36&amp;AA$8,$AN$9:$AN$2088&amp;$AL$9:$AL$2088,0),1),"")</f>
        <v>88.108999999999995</v>
      </c>
      <c r="AB36" s="53">
        <f t="array" ref="AB36">IFERROR(INDEX($AM$9:$AM$2088,MATCH($C36&amp;AB$8,$AN$9:$AN$2088&amp;$AL$9:$AL$2088,0),1),"")</f>
        <v>1367.63</v>
      </c>
      <c r="AC36" s="53">
        <f t="array" ref="AC36">IFERROR(INDEX($AM$9:$AM$2088,MATCH($C36&amp;AC$8,$AN$9:$AN$2088&amp;$AL$9:$AL$2088,0),1),"")</f>
        <v>20.991900000000001</v>
      </c>
      <c r="AD36" s="53">
        <f t="array" ref="AD36">IFERROR(INDEX($AM$9:$AM$2088,MATCH($C36&amp;AD$8,$AN$9:$AN$2088&amp;$AL$9:$AL$2088,0),1),"")</f>
        <v>4.7196999999999996</v>
      </c>
      <c r="AE36" s="53">
        <f t="array" ref="AE36">IFERROR(INDEX($AM$9:$AM$2088,MATCH($C36&amp;AE$8,$AN$9:$AN$2088&amp;$AL$9:$AL$2088,0),1),"")</f>
        <v>1.6850000000000001</v>
      </c>
      <c r="AF36" s="53">
        <f t="array" ref="AF36">IFERROR(INDEX($AM$9:$AM$2088,MATCH($C36&amp;AF$8,$AN$9:$AN$2088&amp;$AL$9:$AL$2088,0),1),"")</f>
        <v>58.555999999999997</v>
      </c>
      <c r="AG36" s="53">
        <f t="array" ref="AG36">IFERROR(INDEX($AM$9:$AM$2088,MATCH($C36&amp;AG$8,$AN$9:$AN$2088&amp;$AL$9:$AL$2088,0),1),"")</f>
        <v>1.4366000000000001</v>
      </c>
      <c r="AH36" s="53">
        <f t="array" ref="AH36">IFERROR(INDEX($AM$9:$AM$2088,MATCH($C36&amp;AH$8,$AN$9:$AN$2088&amp;$AL$9:$AL$2088,0),1),"")</f>
        <v>36.906999999999996</v>
      </c>
      <c r="AI36" s="53">
        <f t="array" ref="AI36">IFERROR(INDEX($AM$9:$AM$2088,MATCH($C36&amp;AI$8,$AN$9:$AN$2088&amp;$AL$9:$AL$2088,0),1),"")</f>
        <v>18.352900000000002</v>
      </c>
      <c r="AL36" s="166" t="s">
        <v>180</v>
      </c>
      <c r="AM36" s="167">
        <v>59.47</v>
      </c>
      <c r="AN36" s="166">
        <v>44956</v>
      </c>
    </row>
    <row r="37" spans="2:40" ht="20.100000000000001" customHeight="1" x14ac:dyDescent="0.25">
      <c r="B37" s="44">
        <f t="shared" si="0"/>
        <v>32</v>
      </c>
      <c r="C37" s="193">
        <f>IFERROR(IF(INDEX($AN$9:$AN$2088,SUM($B$9:B37),1)="","",INDEX($AN$9:$AN$2088,SUM($B$9:B37),1)),"")</f>
        <v>44915</v>
      </c>
      <c r="D37" s="53">
        <f t="array" ref="D37">IFERROR(INDEX($AM$9:$AM$2088,MATCH($C37&amp;D$8,$AN$9:$AN$2088&amp;$AL$9:$AL$2088,0),1),"")</f>
        <v>1.0599000000000001</v>
      </c>
      <c r="E37" s="53">
        <f t="array" ref="E37">IFERROR(INDEX($AM$9:$AM$2088,MATCH($C37&amp;E$8,$AN$9:$AN$2088&amp;$AL$9:$AL$2088,0),1),"")</f>
        <v>140.58000000000001</v>
      </c>
      <c r="F37" s="53">
        <f t="array" ref="F37">IFERROR(INDEX($AM$9:$AM$2088,MATCH($C37&amp;F$8,$AN$9:$AN$2088&amp;$AL$9:$AL$2088,0),1),"")</f>
        <v>1.9558</v>
      </c>
      <c r="G37" s="53">
        <f t="array" ref="G37">IFERROR(INDEX($AM$9:$AM$2088,MATCH($C37&amp;G$8,$AN$9:$AN$2088&amp;$AL$9:$AL$2088,0),1),"")</f>
        <v>24.181000000000001</v>
      </c>
      <c r="H37" s="53">
        <f t="array" ref="H37">IFERROR(INDEX($AM$9:$AM$2088,MATCH($C37&amp;H$8,$AN$9:$AN$2088&amp;$AL$9:$AL$2088,0),1),"")</f>
        <v>7.4387999999999996</v>
      </c>
      <c r="I37" s="53">
        <f t="array" ref="I37">IFERROR(INDEX($AM$9:$AM$2088,MATCH($C37&amp;I$8,$AN$9:$AN$2088&amp;$AL$9:$AL$2088,0),1),"")</f>
        <v>0.87529999999999997</v>
      </c>
      <c r="J37" s="53">
        <f t="array" ref="J37">IFERROR(INDEX($AM$9:$AM$2088,MATCH($C37&amp;J$8,$AN$9:$AN$2088&amp;$AL$9:$AL$2088,0),1),"")</f>
        <v>403.88</v>
      </c>
      <c r="K37" s="53">
        <f t="array" ref="K37">IFERROR(INDEX($AM$9:$AM$2088,MATCH($C37&amp;K$8,$AN$9:$AN$2088&amp;$AL$9:$AL$2088,0),1),"")</f>
        <v>4.6757</v>
      </c>
      <c r="L37" s="53">
        <f t="array" ref="L37">IFERROR(INDEX($AM$9:$AM$2088,MATCH($C37&amp;L$8,$AN$9:$AN$2088&amp;$AL$9:$AL$2088,0),1),"")</f>
        <v>4.9124999999999996</v>
      </c>
      <c r="M37" s="53">
        <f t="array" ref="M37">IFERROR(INDEX($AM$9:$AM$2088,MATCH($C37&amp;M$8,$AN$9:$AN$2088&amp;$AL$9:$AL$2088,0),1),"")</f>
        <v>11.061500000000001</v>
      </c>
      <c r="N37" s="53">
        <f t="array" ref="N37">IFERROR(INDEX($AM$9:$AM$2088,MATCH($C37&amp;N$8,$AN$9:$AN$2088&amp;$AL$9:$AL$2088,0),1),"")</f>
        <v>0.98540000000000005</v>
      </c>
      <c r="O37" s="53">
        <f t="array" ref="O37">IFERROR(INDEX($AM$9:$AM$2088,MATCH($C37&amp;O$8,$AN$9:$AN$2088&amp;$AL$9:$AL$2088,0),1),"")</f>
        <v>151.5</v>
      </c>
      <c r="P37" s="53">
        <f t="array" ref="P37">IFERROR(INDEX($AM$9:$AM$2088,MATCH($C37&amp;P$8,$AN$9:$AN$2088&amp;$AL$9:$AL$2088,0),1),"")</f>
        <v>10.5098</v>
      </c>
      <c r="Q37" s="53">
        <f t="array" ref="Q37">IFERROR(INDEX($AM$9:$AM$2088,MATCH($C37&amp;Q$8,$AN$9:$AN$2088&amp;$AL$9:$AL$2088,0),1),"")</f>
        <v>7.5471000000000004</v>
      </c>
      <c r="R37" s="53" t="str">
        <f t="array" ref="R37">IFERROR(INDEX($AM$9:$AM$2088,MATCH($C37&amp;R$8,$AN$9:$AN$2088&amp;$AL$9:$AL$2088,0),1),"")</f>
        <v/>
      </c>
      <c r="S37" s="53">
        <f t="array" ref="S37">IFERROR(INDEX($AM$9:$AM$2088,MATCH($C37&amp;S$8,$AN$9:$AN$2088&amp;$AL$9:$AL$2088,0),1),"")</f>
        <v>19.7744</v>
      </c>
      <c r="T37" s="53">
        <f t="array" ref="T37">IFERROR(INDEX($AM$9:$AM$2088,MATCH($C37&amp;T$8,$AN$9:$AN$2088&amp;$AL$9:$AL$2088,0),1),"")</f>
        <v>1.5972</v>
      </c>
      <c r="U37" s="53">
        <f t="array" ref="U37">IFERROR(INDEX($AM$9:$AM$2088,MATCH($C37&amp;U$8,$AN$9:$AN$2088&amp;$AL$9:$AL$2088,0),1),"")</f>
        <v>5.6234000000000002</v>
      </c>
      <c r="V37" s="53">
        <f t="array" ref="V37">IFERROR(INDEX($AM$9:$AM$2088,MATCH($C37&amp;V$8,$AN$9:$AN$2088&amp;$AL$9:$AL$2088,0),1),"")</f>
        <v>1.4451000000000001</v>
      </c>
      <c r="W37" s="53">
        <f t="array" ref="W37">IFERROR(INDEX($AM$9:$AM$2088,MATCH($C37&amp;W$8,$AN$9:$AN$2088&amp;$AL$9:$AL$2088,0),1),"")</f>
        <v>7.39</v>
      </c>
      <c r="X37" s="53">
        <f t="array" ref="X37">IFERROR(INDEX($AM$9:$AM$2088,MATCH($C37&amp;X$8,$AN$9:$AN$2088&amp;$AL$9:$AL$2088,0),1),"")</f>
        <v>8.2487999999999992</v>
      </c>
      <c r="Y37" s="53">
        <f t="array" ref="Y37">IFERROR(INDEX($AM$9:$AM$2088,MATCH($C37&amp;Y$8,$AN$9:$AN$2088&amp;$AL$9:$AL$2088,0),1),"")</f>
        <v>16537.09</v>
      </c>
      <c r="Z37" s="53">
        <f t="array" ref="Z37">IFERROR(INDEX($AM$9:$AM$2088,MATCH($C37&amp;Z$8,$AN$9:$AN$2088&amp;$AL$9:$AL$2088,0),1),"")</f>
        <v>3.6758999999999999</v>
      </c>
      <c r="AA37" s="53">
        <f t="array" ref="AA37">IFERROR(INDEX($AM$9:$AM$2088,MATCH($C37&amp;AA$8,$AN$9:$AN$2088&amp;$AL$9:$AL$2088,0),1),"")</f>
        <v>87.664900000000003</v>
      </c>
      <c r="AB37" s="53">
        <f t="array" ref="AB37">IFERROR(INDEX($AM$9:$AM$2088,MATCH($C37&amp;AB$8,$AN$9:$AN$2088&amp;$AL$9:$AL$2088,0),1),"")</f>
        <v>1363.73</v>
      </c>
      <c r="AC37" s="53">
        <f t="array" ref="AC37">IFERROR(INDEX($AM$9:$AM$2088,MATCH($C37&amp;AC$8,$AN$9:$AN$2088&amp;$AL$9:$AL$2088,0),1),"")</f>
        <v>20.935500000000001</v>
      </c>
      <c r="AD37" s="53">
        <f t="array" ref="AD37">IFERROR(INDEX($AM$9:$AM$2088,MATCH($C37&amp;AD$8,$AN$9:$AN$2088&amp;$AL$9:$AL$2088,0),1),"")</f>
        <v>4.6990999999999996</v>
      </c>
      <c r="AE37" s="53">
        <f t="array" ref="AE37">IFERROR(INDEX($AM$9:$AM$2088,MATCH($C37&amp;AE$8,$AN$9:$AN$2088&amp;$AL$9:$AL$2088,0),1),"")</f>
        <v>1.6816</v>
      </c>
      <c r="AF37" s="53">
        <f t="array" ref="AF37">IFERROR(INDEX($AM$9:$AM$2088,MATCH($C37&amp;AF$8,$AN$9:$AN$2088&amp;$AL$9:$AL$2088,0),1),"")</f>
        <v>58.548999999999999</v>
      </c>
      <c r="AG37" s="53">
        <f t="array" ref="AG37">IFERROR(INDEX($AM$9:$AM$2088,MATCH($C37&amp;AG$8,$AN$9:$AN$2088&amp;$AL$9:$AL$2088,0),1),"")</f>
        <v>1.4347000000000001</v>
      </c>
      <c r="AH37" s="53">
        <f t="array" ref="AH37">IFERROR(INDEX($AM$9:$AM$2088,MATCH($C37&amp;AH$8,$AN$9:$AN$2088&amp;$AL$9:$AL$2088,0),1),"")</f>
        <v>36.853000000000002</v>
      </c>
      <c r="AI37" s="53">
        <f t="array" ref="AI37">IFERROR(INDEX($AM$9:$AM$2088,MATCH($C37&amp;AI$8,$AN$9:$AN$2088&amp;$AL$9:$AL$2088,0),1),"")</f>
        <v>18.4239</v>
      </c>
      <c r="AL37" s="166" t="s">
        <v>184</v>
      </c>
      <c r="AM37" s="167">
        <v>1.431</v>
      </c>
      <c r="AN37" s="166">
        <v>44956</v>
      </c>
    </row>
    <row r="38" spans="2:40" ht="20.100000000000001" customHeight="1" x14ac:dyDescent="0.25">
      <c r="B38" s="44">
        <f t="shared" si="0"/>
        <v>32</v>
      </c>
      <c r="C38" s="193">
        <f>IFERROR(IF(INDEX($AN$9:$AN$2088,SUM($B$9:B38),1)="","",INDEX($AN$9:$AN$2088,SUM($B$9:B38),1)),"")</f>
        <v>44914</v>
      </c>
      <c r="D38" s="53">
        <f t="array" ref="D38">IFERROR(INDEX($AM$9:$AM$2088,MATCH($C38&amp;D$8,$AN$9:$AN$2088&amp;$AL$9:$AL$2088,0),1),"")</f>
        <v>1.0598000000000001</v>
      </c>
      <c r="E38" s="53">
        <f t="array" ref="E38">IFERROR(INDEX($AM$9:$AM$2088,MATCH($C38&amp;E$8,$AN$9:$AN$2088&amp;$AL$9:$AL$2088,0),1),"")</f>
        <v>144.65</v>
      </c>
      <c r="F38" s="53">
        <f t="array" ref="F38">IFERROR(INDEX($AM$9:$AM$2088,MATCH($C38&amp;F$8,$AN$9:$AN$2088&amp;$AL$9:$AL$2088,0),1),"")</f>
        <v>1.9558</v>
      </c>
      <c r="G38" s="53">
        <f t="array" ref="G38">IFERROR(INDEX($AM$9:$AM$2088,MATCH($C38&amp;G$8,$AN$9:$AN$2088&amp;$AL$9:$AL$2088,0),1),"")</f>
        <v>24.233000000000001</v>
      </c>
      <c r="H38" s="53">
        <f t="array" ref="H38">IFERROR(INDEX($AM$9:$AM$2088,MATCH($C38&amp;H$8,$AN$9:$AN$2088&amp;$AL$9:$AL$2088,0),1),"")</f>
        <v>7.4382000000000001</v>
      </c>
      <c r="I38" s="53">
        <f t="array" ref="I38">IFERROR(INDEX($AM$9:$AM$2088,MATCH($C38&amp;I$8,$AN$9:$AN$2088&amp;$AL$9:$AL$2088,0),1),"")</f>
        <v>0.87117999999999995</v>
      </c>
      <c r="J38" s="53">
        <f t="array" ref="J38">IFERROR(INDEX($AM$9:$AM$2088,MATCH($C38&amp;J$8,$AN$9:$AN$2088&amp;$AL$9:$AL$2088,0),1),"")</f>
        <v>403.18</v>
      </c>
      <c r="K38" s="53">
        <f t="array" ref="K38">IFERROR(INDEX($AM$9:$AM$2088,MATCH($C38&amp;K$8,$AN$9:$AN$2088&amp;$AL$9:$AL$2088,0),1),"")</f>
        <v>4.6852999999999998</v>
      </c>
      <c r="L38" s="53">
        <f t="array" ref="L38">IFERROR(INDEX($AM$9:$AM$2088,MATCH($C38&amp;L$8,$AN$9:$AN$2088&amp;$AL$9:$AL$2088,0),1),"")</f>
        <v>4.9107000000000003</v>
      </c>
      <c r="M38" s="53">
        <f t="array" ref="M38">IFERROR(INDEX($AM$9:$AM$2088,MATCH($C38&amp;M$8,$AN$9:$AN$2088&amp;$AL$9:$AL$2088,0),1),"")</f>
        <v>11.0063</v>
      </c>
      <c r="N38" s="53">
        <f t="array" ref="N38">IFERROR(INDEX($AM$9:$AM$2088,MATCH($C38&amp;N$8,$AN$9:$AN$2088&amp;$AL$9:$AL$2088,0),1),"")</f>
        <v>0.98839999999999995</v>
      </c>
      <c r="O38" s="53">
        <f t="array" ref="O38">IFERROR(INDEX($AM$9:$AM$2088,MATCH($C38&amp;O$8,$AN$9:$AN$2088&amp;$AL$9:$AL$2088,0),1),"")</f>
        <v>151.9</v>
      </c>
      <c r="P38" s="53">
        <f t="array" ref="P38">IFERROR(INDEX($AM$9:$AM$2088,MATCH($C38&amp;P$8,$AN$9:$AN$2088&amp;$AL$9:$AL$2088,0),1),"")</f>
        <v>10.5025</v>
      </c>
      <c r="Q38" s="53">
        <f t="array" ref="Q38">IFERROR(INDEX($AM$9:$AM$2088,MATCH($C38&amp;Q$8,$AN$9:$AN$2088&amp;$AL$9:$AL$2088,0),1),"")</f>
        <v>7.5395000000000003</v>
      </c>
      <c r="R38" s="53" t="str">
        <f t="array" ref="R38">IFERROR(INDEX($AM$9:$AM$2088,MATCH($C38&amp;R$8,$AN$9:$AN$2088&amp;$AL$9:$AL$2088,0),1),"")</f>
        <v/>
      </c>
      <c r="S38" s="53">
        <f t="array" ref="S38">IFERROR(INDEX($AM$9:$AM$2088,MATCH($C38&amp;S$8,$AN$9:$AN$2088&amp;$AL$9:$AL$2088,0),1),"")</f>
        <v>19.767600000000002</v>
      </c>
      <c r="T38" s="53">
        <f t="array" ref="T38">IFERROR(INDEX($AM$9:$AM$2088,MATCH($C38&amp;T$8,$AN$9:$AN$2088&amp;$AL$9:$AL$2088,0),1),"")</f>
        <v>1.5793999999999999</v>
      </c>
      <c r="U38" s="53">
        <f t="array" ref="U38">IFERROR(INDEX($AM$9:$AM$2088,MATCH($C38&amp;U$8,$AN$9:$AN$2088&amp;$AL$9:$AL$2088,0),1),"")</f>
        <v>5.6326999999999998</v>
      </c>
      <c r="V38" s="53">
        <f t="array" ref="V38">IFERROR(INDEX($AM$9:$AM$2088,MATCH($C38&amp;V$8,$AN$9:$AN$2088&amp;$AL$9:$AL$2088,0),1),"")</f>
        <v>1.4472</v>
      </c>
      <c r="W38" s="53">
        <f t="array" ref="W38">IFERROR(INDEX($AM$9:$AM$2088,MATCH($C38&amp;W$8,$AN$9:$AN$2088&amp;$AL$9:$AL$2088,0),1),"")</f>
        <v>7.3901000000000003</v>
      </c>
      <c r="X38" s="53">
        <f t="array" ref="X38">IFERROR(INDEX($AM$9:$AM$2088,MATCH($C38&amp;X$8,$AN$9:$AN$2088&amp;$AL$9:$AL$2088,0),1),"")</f>
        <v>8.2428000000000008</v>
      </c>
      <c r="Y38" s="53">
        <f t="array" ref="Y38">IFERROR(INDEX($AM$9:$AM$2088,MATCH($C38&amp;Y$8,$AN$9:$AN$2088&amp;$AL$9:$AL$2088,0),1),"")</f>
        <v>16506.72</v>
      </c>
      <c r="Z38" s="53">
        <f t="array" ref="Z38">IFERROR(INDEX($AM$9:$AM$2088,MATCH($C38&amp;Z$8,$AN$9:$AN$2088&amp;$AL$9:$AL$2088,0),1),"")</f>
        <v>3.6551</v>
      </c>
      <c r="AA38" s="53">
        <f t="array" ref="AA38">IFERROR(INDEX($AM$9:$AM$2088,MATCH($C38&amp;AA$8,$AN$9:$AN$2088&amp;$AL$9:$AL$2088,0),1),"")</f>
        <v>87.5321</v>
      </c>
      <c r="AB38" s="53">
        <f t="array" ref="AB38">IFERROR(INDEX($AM$9:$AM$2088,MATCH($C38&amp;AB$8,$AN$9:$AN$2088&amp;$AL$9:$AL$2088,0),1),"")</f>
        <v>1377.17</v>
      </c>
      <c r="AC38" s="53">
        <f t="array" ref="AC38">IFERROR(INDEX($AM$9:$AM$2088,MATCH($C38&amp;AC$8,$AN$9:$AN$2088&amp;$AL$9:$AL$2088,0),1),"")</f>
        <v>20.974299999999999</v>
      </c>
      <c r="AD38" s="53">
        <f t="array" ref="AD38">IFERROR(INDEX($AM$9:$AM$2088,MATCH($C38&amp;AD$8,$AN$9:$AN$2088&amp;$AL$9:$AL$2088,0),1),"")</f>
        <v>4.6912000000000003</v>
      </c>
      <c r="AE38" s="53">
        <f t="array" ref="AE38">IFERROR(INDEX($AM$9:$AM$2088,MATCH($C38&amp;AE$8,$AN$9:$AN$2088&amp;$AL$9:$AL$2088,0),1),"")</f>
        <v>1.6632</v>
      </c>
      <c r="AF38" s="53">
        <f t="array" ref="AF38">IFERROR(INDEX($AM$9:$AM$2088,MATCH($C38&amp;AF$8,$AN$9:$AN$2088&amp;$AL$9:$AL$2088,0),1),"")</f>
        <v>58.649000000000001</v>
      </c>
      <c r="AG38" s="53">
        <f t="array" ref="AG38">IFERROR(INDEX($AM$9:$AM$2088,MATCH($C38&amp;AG$8,$AN$9:$AN$2088&amp;$AL$9:$AL$2088,0),1),"")</f>
        <v>1.4378</v>
      </c>
      <c r="AH38" s="53">
        <f t="array" ref="AH38">IFERROR(INDEX($AM$9:$AM$2088,MATCH($C38&amp;AH$8,$AN$9:$AN$2088&amp;$AL$9:$AL$2088,0),1),"")</f>
        <v>36.923000000000002</v>
      </c>
      <c r="AI38" s="53">
        <f t="array" ref="AI38">IFERROR(INDEX($AM$9:$AM$2088,MATCH($C38&amp;AI$8,$AN$9:$AN$2088&amp;$AL$9:$AL$2088,0),1),"")</f>
        <v>18.307400000000001</v>
      </c>
      <c r="AL38" s="166" t="s">
        <v>190</v>
      </c>
      <c r="AM38" s="167">
        <v>35.68</v>
      </c>
      <c r="AN38" s="166">
        <v>44956</v>
      </c>
    </row>
    <row r="39" spans="2:40" ht="20.100000000000001" customHeight="1" x14ac:dyDescent="0.25">
      <c r="B39" s="44">
        <f t="shared" si="0"/>
        <v>32</v>
      </c>
      <c r="C39" s="193">
        <f>IFERROR(IF(INDEX($AN$9:$AN$2088,SUM($B$9:B39),1)="","",INDEX($AN$9:$AN$2088,SUM($B$9:B39),1)),"")</f>
        <v>44911</v>
      </c>
      <c r="D39" s="53">
        <f t="array" ref="D39">IFERROR(INDEX($AM$9:$AM$2088,MATCH($C39&amp;D$8,$AN$9:$AN$2088&amp;$AL$9:$AL$2088,0),1),"")</f>
        <v>1.0619000000000001</v>
      </c>
      <c r="E39" s="53">
        <f t="array" ref="E39">IFERROR(INDEX($AM$9:$AM$2088,MATCH($C39&amp;E$8,$AN$9:$AN$2088&amp;$AL$9:$AL$2088,0),1),"")</f>
        <v>145.53</v>
      </c>
      <c r="F39" s="53">
        <f t="array" ref="F39">IFERROR(INDEX($AM$9:$AM$2088,MATCH($C39&amp;F$8,$AN$9:$AN$2088&amp;$AL$9:$AL$2088,0),1),"")</f>
        <v>1.9558</v>
      </c>
      <c r="G39" s="53">
        <f t="array" ref="G39">IFERROR(INDEX($AM$9:$AM$2088,MATCH($C39&amp;G$8,$AN$9:$AN$2088&amp;$AL$9:$AL$2088,0),1),"")</f>
        <v>24.262</v>
      </c>
      <c r="H39" s="53">
        <f t="array" ref="H39">IFERROR(INDEX($AM$9:$AM$2088,MATCH($C39&amp;H$8,$AN$9:$AN$2088&amp;$AL$9:$AL$2088,0),1),"")</f>
        <v>7.4379</v>
      </c>
      <c r="I39" s="53">
        <f t="array" ref="I39">IFERROR(INDEX($AM$9:$AM$2088,MATCH($C39&amp;I$8,$AN$9:$AN$2088&amp;$AL$9:$AL$2088,0),1),"")</f>
        <v>0.87233000000000005</v>
      </c>
      <c r="J39" s="53">
        <f t="array" ref="J39">IFERROR(INDEX($AM$9:$AM$2088,MATCH($C39&amp;J$8,$AN$9:$AN$2088&amp;$AL$9:$AL$2088,0),1),"")</f>
        <v>407.1</v>
      </c>
      <c r="K39" s="53">
        <f t="array" ref="K39">IFERROR(INDEX($AM$9:$AM$2088,MATCH($C39&amp;K$8,$AN$9:$AN$2088&amp;$AL$9:$AL$2088,0),1),"")</f>
        <v>4.6924999999999999</v>
      </c>
      <c r="L39" s="53">
        <f t="array" ref="L39">IFERROR(INDEX($AM$9:$AM$2088,MATCH($C39&amp;L$8,$AN$9:$AN$2088&amp;$AL$9:$AL$2088,0),1),"")</f>
        <v>4.9212999999999996</v>
      </c>
      <c r="M39" s="53">
        <f t="array" ref="M39">IFERROR(INDEX($AM$9:$AM$2088,MATCH($C39&amp;M$8,$AN$9:$AN$2088&amp;$AL$9:$AL$2088,0),1),"")</f>
        <v>11.0153</v>
      </c>
      <c r="N39" s="53">
        <f t="array" ref="N39">IFERROR(INDEX($AM$9:$AM$2088,MATCH($C39&amp;N$8,$AN$9:$AN$2088&amp;$AL$9:$AL$2088,0),1),"")</f>
        <v>0.9879</v>
      </c>
      <c r="O39" s="53">
        <f t="array" ref="O39">IFERROR(INDEX($AM$9:$AM$2088,MATCH($C39&amp;O$8,$AN$9:$AN$2088&amp;$AL$9:$AL$2088,0),1),"")</f>
        <v>150.1</v>
      </c>
      <c r="P39" s="53">
        <f t="array" ref="P39">IFERROR(INDEX($AM$9:$AM$2088,MATCH($C39&amp;P$8,$AN$9:$AN$2088&amp;$AL$9:$AL$2088,0),1),"")</f>
        <v>10.4833</v>
      </c>
      <c r="Q39" s="53">
        <f t="array" ref="Q39">IFERROR(INDEX($AM$9:$AM$2088,MATCH($C39&amp;Q$8,$AN$9:$AN$2088&amp;$AL$9:$AL$2088,0),1),"")</f>
        <v>7.5385</v>
      </c>
      <c r="R39" s="53" t="str">
        <f t="array" ref="R39">IFERROR(INDEX($AM$9:$AM$2088,MATCH($C39&amp;R$8,$AN$9:$AN$2088&amp;$AL$9:$AL$2088,0),1),"")</f>
        <v/>
      </c>
      <c r="S39" s="53">
        <f t="array" ref="S39">IFERROR(INDEX($AM$9:$AM$2088,MATCH($C39&amp;S$8,$AN$9:$AN$2088&amp;$AL$9:$AL$2088,0),1),"")</f>
        <v>19.803899999999999</v>
      </c>
      <c r="T39" s="53">
        <f t="array" ref="T39">IFERROR(INDEX($AM$9:$AM$2088,MATCH($C39&amp;T$8,$AN$9:$AN$2088&amp;$AL$9:$AL$2088,0),1),"")</f>
        <v>1.5866</v>
      </c>
      <c r="U39" s="53">
        <f t="array" ref="U39">IFERROR(INDEX($AM$9:$AM$2088,MATCH($C39&amp;U$8,$AN$9:$AN$2088&amp;$AL$9:$AL$2088,0),1),"")</f>
        <v>5.6233000000000004</v>
      </c>
      <c r="V39" s="53">
        <f t="array" ref="V39">IFERROR(INDEX($AM$9:$AM$2088,MATCH($C39&amp;V$8,$AN$9:$AN$2088&amp;$AL$9:$AL$2088,0),1),"")</f>
        <v>1.4505999999999999</v>
      </c>
      <c r="W39" s="53">
        <f t="array" ref="W39">IFERROR(INDEX($AM$9:$AM$2088,MATCH($C39&amp;W$8,$AN$9:$AN$2088&amp;$AL$9:$AL$2088,0),1),"")</f>
        <v>7.4036999999999997</v>
      </c>
      <c r="X39" s="53">
        <f t="array" ref="X39">IFERROR(INDEX($AM$9:$AM$2088,MATCH($C39&amp;X$8,$AN$9:$AN$2088&amp;$AL$9:$AL$2088,0),1),"")</f>
        <v>8.2631999999999994</v>
      </c>
      <c r="Y39" s="53">
        <f t="array" ref="Y39">IFERROR(INDEX($AM$9:$AM$2088,MATCH($C39&amp;Y$8,$AN$9:$AN$2088&amp;$AL$9:$AL$2088,0),1),"")</f>
        <v>16575.47</v>
      </c>
      <c r="Z39" s="53">
        <f t="array" ref="Z39">IFERROR(INDEX($AM$9:$AM$2088,MATCH($C39&amp;Z$8,$AN$9:$AN$2088&amp;$AL$9:$AL$2088,0),1),"")</f>
        <v>3.6688999999999998</v>
      </c>
      <c r="AA39" s="53">
        <f t="array" ref="AA39">IFERROR(INDEX($AM$9:$AM$2088,MATCH($C39&amp;AA$8,$AN$9:$AN$2088&amp;$AL$9:$AL$2088,0),1),"")</f>
        <v>87.823999999999998</v>
      </c>
      <c r="AB39" s="53">
        <f t="array" ref="AB39">IFERROR(INDEX($AM$9:$AM$2088,MATCH($C39&amp;AB$8,$AN$9:$AN$2088&amp;$AL$9:$AL$2088,0),1),"")</f>
        <v>1389.7</v>
      </c>
      <c r="AC39" s="53">
        <f t="array" ref="AC39">IFERROR(INDEX($AM$9:$AM$2088,MATCH($C39&amp;AC$8,$AN$9:$AN$2088&amp;$AL$9:$AL$2088,0),1),"")</f>
        <v>21.063400000000001</v>
      </c>
      <c r="AD39" s="53">
        <f t="array" ref="AD39">IFERROR(INDEX($AM$9:$AM$2088,MATCH($C39&amp;AD$8,$AN$9:$AN$2088&amp;$AL$9:$AL$2088,0),1),"")</f>
        <v>4.6984000000000004</v>
      </c>
      <c r="AE39" s="53">
        <f t="array" ref="AE39">IFERROR(INDEX($AM$9:$AM$2088,MATCH($C39&amp;AE$8,$AN$9:$AN$2088&amp;$AL$9:$AL$2088,0),1),"")</f>
        <v>1.6687000000000001</v>
      </c>
      <c r="AF39" s="53">
        <f t="array" ref="AF39">IFERROR(INDEX($AM$9:$AM$2088,MATCH($C39&amp;AF$8,$AN$9:$AN$2088&amp;$AL$9:$AL$2088,0),1),"")</f>
        <v>58.966999999999999</v>
      </c>
      <c r="AG39" s="53">
        <f t="array" ref="AG39">IFERROR(INDEX($AM$9:$AM$2088,MATCH($C39&amp;AG$8,$AN$9:$AN$2088&amp;$AL$9:$AL$2088,0),1),"")</f>
        <v>1.4413</v>
      </c>
      <c r="AH39" s="53">
        <f t="array" ref="AH39">IFERROR(INDEX($AM$9:$AM$2088,MATCH($C39&amp;AH$8,$AN$9:$AN$2088&amp;$AL$9:$AL$2088,0),1),"")</f>
        <v>37.145000000000003</v>
      </c>
      <c r="AI39" s="53">
        <f t="array" ref="AI39">IFERROR(INDEX($AM$9:$AM$2088,MATCH($C39&amp;AI$8,$AN$9:$AN$2088&amp;$AL$9:$AL$2088,0),1),"")</f>
        <v>18.6708</v>
      </c>
      <c r="AL39" s="166" t="s">
        <v>240</v>
      </c>
      <c r="AM39" s="167">
        <v>18.888999999999999</v>
      </c>
      <c r="AN39" s="166">
        <v>44956</v>
      </c>
    </row>
    <row r="40" spans="2:40" ht="20.100000000000001" customHeight="1" x14ac:dyDescent="0.25">
      <c r="B40" s="44">
        <f t="shared" si="0"/>
        <v>32</v>
      </c>
      <c r="C40" s="193">
        <f>IFERROR(IF(INDEX($AN$9:$AN$2088,SUM($B$9:B40),1)="","",INDEX($AN$9:$AN$2088,SUM($B$9:B40),1)),"")</f>
        <v>44910</v>
      </c>
      <c r="D40" s="53">
        <f t="array" ref="D40">IFERROR(INDEX($AM$9:$AM$2088,MATCH($C40&amp;D$8,$AN$9:$AN$2088&amp;$AL$9:$AL$2088,0),1),"")</f>
        <v>1.0621</v>
      </c>
      <c r="E40" s="53">
        <f t="array" ref="E40">IFERROR(INDEX($AM$9:$AM$2088,MATCH($C40&amp;E$8,$AN$9:$AN$2088&amp;$AL$9:$AL$2088,0),1),"")</f>
        <v>145.07</v>
      </c>
      <c r="F40" s="53">
        <f t="array" ref="F40">IFERROR(INDEX($AM$9:$AM$2088,MATCH($C40&amp;F$8,$AN$9:$AN$2088&amp;$AL$9:$AL$2088,0),1),"")</f>
        <v>1.9558</v>
      </c>
      <c r="G40" s="53">
        <f t="array" ref="G40">IFERROR(INDEX($AM$9:$AM$2088,MATCH($C40&amp;G$8,$AN$9:$AN$2088&amp;$AL$9:$AL$2088,0),1),"")</f>
        <v>24.27</v>
      </c>
      <c r="H40" s="53">
        <f t="array" ref="H40">IFERROR(INDEX($AM$9:$AM$2088,MATCH($C40&amp;H$8,$AN$9:$AN$2088&amp;$AL$9:$AL$2088,0),1),"")</f>
        <v>7.4386999999999999</v>
      </c>
      <c r="I40" s="53">
        <f t="array" ref="I40">IFERROR(INDEX($AM$9:$AM$2088,MATCH($C40&amp;I$8,$AN$9:$AN$2088&amp;$AL$9:$AL$2088,0),1),"")</f>
        <v>0.86194000000000004</v>
      </c>
      <c r="J40" s="53">
        <f t="array" ref="J40">IFERROR(INDEX($AM$9:$AM$2088,MATCH($C40&amp;J$8,$AN$9:$AN$2088&amp;$AL$9:$AL$2088,0),1),"")</f>
        <v>406.4</v>
      </c>
      <c r="K40" s="53">
        <f t="array" ref="K40">IFERROR(INDEX($AM$9:$AM$2088,MATCH($C40&amp;K$8,$AN$9:$AN$2088&amp;$AL$9:$AL$2088,0),1),"")</f>
        <v>4.6890000000000001</v>
      </c>
      <c r="L40" s="53">
        <f t="array" ref="L40">IFERROR(INDEX($AM$9:$AM$2088,MATCH($C40&amp;L$8,$AN$9:$AN$2088&amp;$AL$9:$AL$2088,0),1),"")</f>
        <v>4.9219999999999997</v>
      </c>
      <c r="M40" s="53">
        <f t="array" ref="M40">IFERROR(INDEX($AM$9:$AM$2088,MATCH($C40&amp;M$8,$AN$9:$AN$2088&amp;$AL$9:$AL$2088,0),1),"")</f>
        <v>10.898</v>
      </c>
      <c r="N40" s="53">
        <f t="array" ref="N40">IFERROR(INDEX($AM$9:$AM$2088,MATCH($C40&amp;N$8,$AN$9:$AN$2088&amp;$AL$9:$AL$2088,0),1),"")</f>
        <v>0.98619999999999997</v>
      </c>
      <c r="O40" s="53">
        <f t="array" ref="O40">IFERROR(INDEX($AM$9:$AM$2088,MATCH($C40&amp;O$8,$AN$9:$AN$2088&amp;$AL$9:$AL$2088,0),1),"")</f>
        <v>150.9</v>
      </c>
      <c r="P40" s="53">
        <f t="array" ref="P40">IFERROR(INDEX($AM$9:$AM$2088,MATCH($C40&amp;P$8,$AN$9:$AN$2088&amp;$AL$9:$AL$2088,0),1),"")</f>
        <v>10.401300000000001</v>
      </c>
      <c r="Q40" s="53">
        <f t="array" ref="Q40">IFERROR(INDEX($AM$9:$AM$2088,MATCH($C40&amp;Q$8,$AN$9:$AN$2088&amp;$AL$9:$AL$2088,0),1),"")</f>
        <v>7.5395000000000003</v>
      </c>
      <c r="R40" s="53" t="str">
        <f t="array" ref="R40">IFERROR(INDEX($AM$9:$AM$2088,MATCH($C40&amp;R$8,$AN$9:$AN$2088&amp;$AL$9:$AL$2088,0),1),"")</f>
        <v/>
      </c>
      <c r="S40" s="53">
        <f t="array" ref="S40">IFERROR(INDEX($AM$9:$AM$2088,MATCH($C40&amp;S$8,$AN$9:$AN$2088&amp;$AL$9:$AL$2088,0),1),"")</f>
        <v>19.806000000000001</v>
      </c>
      <c r="T40" s="53">
        <f t="array" ref="T40">IFERROR(INDEX($AM$9:$AM$2088,MATCH($C40&amp;T$8,$AN$9:$AN$2088&amp;$AL$9:$AL$2088,0),1),"")</f>
        <v>1.5694999999999999</v>
      </c>
      <c r="U40" s="53">
        <f t="array" ref="U40">IFERROR(INDEX($AM$9:$AM$2088,MATCH($C40&amp;U$8,$AN$9:$AN$2088&amp;$AL$9:$AL$2088,0),1),"")</f>
        <v>5.6246999999999998</v>
      </c>
      <c r="V40" s="53">
        <f t="array" ref="V40">IFERROR(INDEX($AM$9:$AM$2088,MATCH($C40&amp;V$8,$AN$9:$AN$2088&amp;$AL$9:$AL$2088,0),1),"")</f>
        <v>1.4442999999999999</v>
      </c>
      <c r="W40" s="53">
        <f t="array" ref="W40">IFERROR(INDEX($AM$9:$AM$2088,MATCH($C40&amp;W$8,$AN$9:$AN$2088&amp;$AL$9:$AL$2088,0),1),"")</f>
        <v>7.4006999999999996</v>
      </c>
      <c r="X40" s="53">
        <f t="array" ref="X40">IFERROR(INDEX($AM$9:$AM$2088,MATCH($C40&amp;X$8,$AN$9:$AN$2088&amp;$AL$9:$AL$2088,0),1),"")</f>
        <v>8.2551000000000005</v>
      </c>
      <c r="Y40" s="53">
        <f t="array" ref="Y40">IFERROR(INDEX($AM$9:$AM$2088,MATCH($C40&amp;Y$8,$AN$9:$AN$2088&amp;$AL$9:$AL$2088,0),1),"")</f>
        <v>16591.400000000001</v>
      </c>
      <c r="Z40" s="53">
        <f t="array" ref="Z40">IFERROR(INDEX($AM$9:$AM$2088,MATCH($C40&amp;Z$8,$AN$9:$AN$2088&amp;$AL$9:$AL$2088,0),1),"")</f>
        <v>3.6387999999999998</v>
      </c>
      <c r="AA40" s="53">
        <f t="array" ref="AA40">IFERROR(INDEX($AM$9:$AM$2088,MATCH($C40&amp;AA$8,$AN$9:$AN$2088&amp;$AL$9:$AL$2088,0),1),"")</f>
        <v>87.935500000000005</v>
      </c>
      <c r="AB40" s="53">
        <f t="array" ref="AB40">IFERROR(INDEX($AM$9:$AM$2088,MATCH($C40&amp;AB$8,$AN$9:$AN$2088&amp;$AL$9:$AL$2088,0),1),"")</f>
        <v>1393.97</v>
      </c>
      <c r="AC40" s="53">
        <f t="array" ref="AC40">IFERROR(INDEX($AM$9:$AM$2088,MATCH($C40&amp;AC$8,$AN$9:$AN$2088&amp;$AL$9:$AL$2088,0),1),"")</f>
        <v>20.943100000000001</v>
      </c>
      <c r="AD40" s="53">
        <f t="array" ref="AD40">IFERROR(INDEX($AM$9:$AM$2088,MATCH($C40&amp;AD$8,$AN$9:$AN$2088&amp;$AL$9:$AL$2088,0),1),"")</f>
        <v>4.6917999999999997</v>
      </c>
      <c r="AE40" s="53">
        <f t="array" ref="AE40">IFERROR(INDEX($AM$9:$AM$2088,MATCH($C40&amp;AE$8,$AN$9:$AN$2088&amp;$AL$9:$AL$2088,0),1),"")</f>
        <v>1.6628000000000001</v>
      </c>
      <c r="AF40" s="53">
        <f t="array" ref="AF40">IFERROR(INDEX($AM$9:$AM$2088,MATCH($C40&amp;AF$8,$AN$9:$AN$2088&amp;$AL$9:$AL$2088,0),1),"")</f>
        <v>59.296999999999997</v>
      </c>
      <c r="AG40" s="53">
        <f t="array" ref="AG40">IFERROR(INDEX($AM$9:$AM$2088,MATCH($C40&amp;AG$8,$AN$9:$AN$2088&amp;$AL$9:$AL$2088,0),1),"")</f>
        <v>1.4406000000000001</v>
      </c>
      <c r="AH40" s="53">
        <f t="array" ref="AH40">IFERROR(INDEX($AM$9:$AM$2088,MATCH($C40&amp;AH$8,$AN$9:$AN$2088&amp;$AL$9:$AL$2088,0),1),"")</f>
        <v>37.119999999999997</v>
      </c>
      <c r="AI40" s="53">
        <f t="array" ref="AI40">IFERROR(INDEX($AM$9:$AM$2088,MATCH($C40&amp;AI$8,$AN$9:$AN$2088&amp;$AL$9:$AL$2088,0),1),"")</f>
        <v>18.3599</v>
      </c>
      <c r="AL40" s="166"/>
      <c r="AM40" s="167">
        <v>44953</v>
      </c>
      <c r="AN40" s="166">
        <v>44953</v>
      </c>
    </row>
    <row r="41" spans="2:40" ht="20.100000000000001" customHeight="1" x14ac:dyDescent="0.25">
      <c r="B41" s="44">
        <f t="shared" si="0"/>
        <v>32</v>
      </c>
      <c r="C41" s="193">
        <f>IFERROR(IF(INDEX($AN$9:$AN$2088,SUM($B$9:B41),1)="","",INDEX($AN$9:$AN$2088,SUM($B$9:B41),1)),"")</f>
        <v>44909</v>
      </c>
      <c r="D41" s="53">
        <f t="array" ref="D41">IFERROR(INDEX($AM$9:$AM$2088,MATCH($C41&amp;D$8,$AN$9:$AN$2088&amp;$AL$9:$AL$2088,0),1),"")</f>
        <v>1.0649</v>
      </c>
      <c r="E41" s="53">
        <f t="array" ref="E41">IFERROR(INDEX($AM$9:$AM$2088,MATCH($C41&amp;E$8,$AN$9:$AN$2088&amp;$AL$9:$AL$2088,0),1),"")</f>
        <v>143.68</v>
      </c>
      <c r="F41" s="53">
        <f t="array" ref="F41">IFERROR(INDEX($AM$9:$AM$2088,MATCH($C41&amp;F$8,$AN$9:$AN$2088&amp;$AL$9:$AL$2088,0),1),"")</f>
        <v>1.9558</v>
      </c>
      <c r="G41" s="53">
        <f t="array" ref="G41">IFERROR(INDEX($AM$9:$AM$2088,MATCH($C41&amp;G$8,$AN$9:$AN$2088&amp;$AL$9:$AL$2088,0),1),"")</f>
        <v>24.276</v>
      </c>
      <c r="H41" s="53">
        <f t="array" ref="H41">IFERROR(INDEX($AM$9:$AM$2088,MATCH($C41&amp;H$8,$AN$9:$AN$2088&amp;$AL$9:$AL$2088,0),1),"")</f>
        <v>7.4391999999999996</v>
      </c>
      <c r="I41" s="53">
        <f t="array" ref="I41">IFERROR(INDEX($AM$9:$AM$2088,MATCH($C41&amp;I$8,$AN$9:$AN$2088&amp;$AL$9:$AL$2088,0),1),"")</f>
        <v>0.86117999999999995</v>
      </c>
      <c r="J41" s="53">
        <f t="array" ref="J41">IFERROR(INDEX($AM$9:$AM$2088,MATCH($C41&amp;J$8,$AN$9:$AN$2088&amp;$AL$9:$AL$2088,0),1),"")</f>
        <v>406.63</v>
      </c>
      <c r="K41" s="53">
        <f t="array" ref="K41">IFERROR(INDEX($AM$9:$AM$2088,MATCH($C41&amp;K$8,$AN$9:$AN$2088&amp;$AL$9:$AL$2088,0),1),"")</f>
        <v>4.681</v>
      </c>
      <c r="L41" s="53">
        <f t="array" ref="L41">IFERROR(INDEX($AM$9:$AM$2088,MATCH($C41&amp;L$8,$AN$9:$AN$2088&amp;$AL$9:$AL$2088,0),1),"")</f>
        <v>4.9248000000000003</v>
      </c>
      <c r="M41" s="53">
        <f t="array" ref="M41">IFERROR(INDEX($AM$9:$AM$2088,MATCH($C41&amp;M$8,$AN$9:$AN$2088&amp;$AL$9:$AL$2088,0),1),"")</f>
        <v>10.863799999999999</v>
      </c>
      <c r="N41" s="53">
        <f t="array" ref="N41">IFERROR(INDEX($AM$9:$AM$2088,MATCH($C41&amp;N$8,$AN$9:$AN$2088&amp;$AL$9:$AL$2088,0),1),"")</f>
        <v>0.98650000000000004</v>
      </c>
      <c r="O41" s="53">
        <f t="array" ref="O41">IFERROR(INDEX($AM$9:$AM$2088,MATCH($C41&amp;O$8,$AN$9:$AN$2088&amp;$AL$9:$AL$2088,0),1),"")</f>
        <v>150.9</v>
      </c>
      <c r="P41" s="53">
        <f t="array" ref="P41">IFERROR(INDEX($AM$9:$AM$2088,MATCH($C41&amp;P$8,$AN$9:$AN$2088&amp;$AL$9:$AL$2088,0),1),"")</f>
        <v>10.362</v>
      </c>
      <c r="Q41" s="53">
        <f t="array" ref="Q41">IFERROR(INDEX($AM$9:$AM$2088,MATCH($C41&amp;Q$8,$AN$9:$AN$2088&amp;$AL$9:$AL$2088,0),1),"")</f>
        <v>7.5380000000000003</v>
      </c>
      <c r="R41" s="53" t="str">
        <f t="array" ref="R41">IFERROR(INDEX($AM$9:$AM$2088,MATCH($C41&amp;R$8,$AN$9:$AN$2088&amp;$AL$9:$AL$2088,0),1),"")</f>
        <v/>
      </c>
      <c r="S41" s="53">
        <f t="array" ref="S41">IFERROR(INDEX($AM$9:$AM$2088,MATCH($C41&amp;S$8,$AN$9:$AN$2088&amp;$AL$9:$AL$2088,0),1),"")</f>
        <v>19.857900000000001</v>
      </c>
      <c r="T41" s="53">
        <f t="array" ref="T41">IFERROR(INDEX($AM$9:$AM$2088,MATCH($C41&amp;T$8,$AN$9:$AN$2088&amp;$AL$9:$AL$2088,0),1),"")</f>
        <v>1.5509999999999999</v>
      </c>
      <c r="U41" s="53">
        <f t="array" ref="U41">IFERROR(INDEX($AM$9:$AM$2088,MATCH($C41&amp;U$8,$AN$9:$AN$2088&amp;$AL$9:$AL$2088,0),1),"")</f>
        <v>5.6841999999999997</v>
      </c>
      <c r="V41" s="53">
        <f t="array" ref="V41">IFERROR(INDEX($AM$9:$AM$2088,MATCH($C41&amp;V$8,$AN$9:$AN$2088&amp;$AL$9:$AL$2088,0),1),"")</f>
        <v>1.4440999999999999</v>
      </c>
      <c r="W41" s="53">
        <f t="array" ref="W41">IFERROR(INDEX($AM$9:$AM$2088,MATCH($C41&amp;W$8,$AN$9:$AN$2088&amp;$AL$9:$AL$2088,0),1),"")</f>
        <v>7.4009</v>
      </c>
      <c r="X41" s="53">
        <f t="array" ref="X41">IFERROR(INDEX($AM$9:$AM$2088,MATCH($C41&amp;X$8,$AN$9:$AN$2088&amp;$AL$9:$AL$2088,0),1),"")</f>
        <v>8.2751000000000001</v>
      </c>
      <c r="Y41" s="53">
        <f t="array" ref="Y41">IFERROR(INDEX($AM$9:$AM$2088,MATCH($C41&amp;Y$8,$AN$9:$AN$2088&amp;$AL$9:$AL$2088,0),1),"")</f>
        <v>16599.509999999998</v>
      </c>
      <c r="Z41" s="53">
        <f t="array" ref="Z41">IFERROR(INDEX($AM$9:$AM$2088,MATCH($C41&amp;Z$8,$AN$9:$AN$2088&amp;$AL$9:$AL$2088,0),1),"")</f>
        <v>3.6326999999999998</v>
      </c>
      <c r="AA41" s="53">
        <f t="array" ref="AA41">IFERROR(INDEX($AM$9:$AM$2088,MATCH($C41&amp;AA$8,$AN$9:$AN$2088&amp;$AL$9:$AL$2088,0),1),"")</f>
        <v>87.843500000000006</v>
      </c>
      <c r="AB41" s="53">
        <f t="array" ref="AB41">IFERROR(INDEX($AM$9:$AM$2088,MATCH($C41&amp;AB$8,$AN$9:$AN$2088&amp;$AL$9:$AL$2088,0),1),"")</f>
        <v>1379.99</v>
      </c>
      <c r="AC41" s="53">
        <f t="array" ref="AC41">IFERROR(INDEX($AM$9:$AM$2088,MATCH($C41&amp;AC$8,$AN$9:$AN$2088&amp;$AL$9:$AL$2088,0),1),"")</f>
        <v>20.863499999999998</v>
      </c>
      <c r="AD41" s="53">
        <f t="array" ref="AD41">IFERROR(INDEX($AM$9:$AM$2088,MATCH($C41&amp;AD$8,$AN$9:$AN$2088&amp;$AL$9:$AL$2088,0),1),"")</f>
        <v>4.6764999999999999</v>
      </c>
      <c r="AE41" s="53">
        <f t="array" ref="AE41">IFERROR(INDEX($AM$9:$AM$2088,MATCH($C41&amp;AE$8,$AN$9:$AN$2088&amp;$AL$9:$AL$2088,0),1),"")</f>
        <v>1.6508</v>
      </c>
      <c r="AF41" s="53">
        <f t="array" ref="AF41">IFERROR(INDEX($AM$9:$AM$2088,MATCH($C41&amp;AF$8,$AN$9:$AN$2088&amp;$AL$9:$AL$2088,0),1),"")</f>
        <v>59.326000000000001</v>
      </c>
      <c r="AG41" s="53">
        <f t="array" ref="AG41">IFERROR(INDEX($AM$9:$AM$2088,MATCH($C41&amp;AG$8,$AN$9:$AN$2088&amp;$AL$9:$AL$2088,0),1),"")</f>
        <v>1.4349000000000001</v>
      </c>
      <c r="AH41" s="53">
        <f t="array" ref="AH41">IFERROR(INDEX($AM$9:$AM$2088,MATCH($C41&amp;AH$8,$AN$9:$AN$2088&amp;$AL$9:$AL$2088,0),1),"")</f>
        <v>36.850999999999999</v>
      </c>
      <c r="AI41" s="53">
        <f t="array" ref="AI41">IFERROR(INDEX($AM$9:$AM$2088,MATCH($C41&amp;AI$8,$AN$9:$AN$2088&amp;$AL$9:$AL$2088,0),1),"")</f>
        <v>18.2563</v>
      </c>
      <c r="AL41" s="168" t="s">
        <v>0</v>
      </c>
      <c r="AM41" s="167">
        <v>1.0865</v>
      </c>
      <c r="AN41" s="166">
        <v>44953</v>
      </c>
    </row>
    <row r="42" spans="2:40" ht="20.100000000000001" customHeight="1" x14ac:dyDescent="0.25">
      <c r="B42" s="44">
        <f t="shared" si="0"/>
        <v>32</v>
      </c>
      <c r="C42" s="193">
        <f>IFERROR(IF(INDEX($AN$9:$AN$2088,SUM($B$9:B42),1)="","",INDEX($AN$9:$AN$2088,SUM($B$9:B42),1)),"")</f>
        <v>44908</v>
      </c>
      <c r="D42" s="53">
        <f t="array" ref="D42">IFERROR(INDEX($AM$9:$AM$2088,MATCH($C42&amp;D$8,$AN$9:$AN$2088&amp;$AL$9:$AL$2088,0),1),"")</f>
        <v>1.0545</v>
      </c>
      <c r="E42" s="53">
        <f t="array" ref="E42">IFERROR(INDEX($AM$9:$AM$2088,MATCH($C42&amp;E$8,$AN$9:$AN$2088&amp;$AL$9:$AL$2088,0),1),"")</f>
        <v>144.85</v>
      </c>
      <c r="F42" s="53">
        <f t="array" ref="F42">IFERROR(INDEX($AM$9:$AM$2088,MATCH($C42&amp;F$8,$AN$9:$AN$2088&amp;$AL$9:$AL$2088,0),1),"")</f>
        <v>1.9558</v>
      </c>
      <c r="G42" s="53">
        <f t="array" ref="G42">IFERROR(INDEX($AM$9:$AM$2088,MATCH($C42&amp;G$8,$AN$9:$AN$2088&amp;$AL$9:$AL$2088,0),1),"")</f>
        <v>24.286999999999999</v>
      </c>
      <c r="H42" s="53">
        <f t="array" ref="H42">IFERROR(INDEX($AM$9:$AM$2088,MATCH($C42&amp;H$8,$AN$9:$AN$2088&amp;$AL$9:$AL$2088,0),1),"")</f>
        <v>7.4390999999999998</v>
      </c>
      <c r="I42" s="53">
        <f t="array" ref="I42">IFERROR(INDEX($AM$9:$AM$2088,MATCH($C42&amp;I$8,$AN$9:$AN$2088&amp;$AL$9:$AL$2088,0),1),"")</f>
        <v>0.85753000000000001</v>
      </c>
      <c r="J42" s="53">
        <f t="array" ref="J42">IFERROR(INDEX($AM$9:$AM$2088,MATCH($C42&amp;J$8,$AN$9:$AN$2088&amp;$AL$9:$AL$2088,0),1),"")</f>
        <v>409.65</v>
      </c>
      <c r="K42" s="53">
        <f t="array" ref="K42">IFERROR(INDEX($AM$9:$AM$2088,MATCH($C42&amp;K$8,$AN$9:$AN$2088&amp;$AL$9:$AL$2088,0),1),"")</f>
        <v>4.6938000000000004</v>
      </c>
      <c r="L42" s="53">
        <f t="array" ref="L42">IFERROR(INDEX($AM$9:$AM$2088,MATCH($C42&amp;L$8,$AN$9:$AN$2088&amp;$AL$9:$AL$2088,0),1),"")</f>
        <v>4.9298000000000002</v>
      </c>
      <c r="M42" s="53">
        <f t="array" ref="M42">IFERROR(INDEX($AM$9:$AM$2088,MATCH($C42&amp;M$8,$AN$9:$AN$2088&amp;$AL$9:$AL$2088,0),1),"")</f>
        <v>10.8965</v>
      </c>
      <c r="N42" s="53">
        <f t="array" ref="N42">IFERROR(INDEX($AM$9:$AM$2088,MATCH($C42&amp;N$8,$AN$9:$AN$2088&amp;$AL$9:$AL$2088,0),1),"")</f>
        <v>0.9869</v>
      </c>
      <c r="O42" s="53">
        <f t="array" ref="O42">IFERROR(INDEX($AM$9:$AM$2088,MATCH($C42&amp;O$8,$AN$9:$AN$2088&amp;$AL$9:$AL$2088,0),1),"")</f>
        <v>151.1</v>
      </c>
      <c r="P42" s="53">
        <f t="array" ref="P42">IFERROR(INDEX($AM$9:$AM$2088,MATCH($C42&amp;P$8,$AN$9:$AN$2088&amp;$AL$9:$AL$2088,0),1),"")</f>
        <v>10.4679</v>
      </c>
      <c r="Q42" s="53">
        <f t="array" ref="Q42">IFERROR(INDEX($AM$9:$AM$2088,MATCH($C42&amp;Q$8,$AN$9:$AN$2088&amp;$AL$9:$AL$2088,0),1),"")</f>
        <v>7.5495000000000001</v>
      </c>
      <c r="R42" s="53" t="str">
        <f t="array" ref="R42">IFERROR(INDEX($AM$9:$AM$2088,MATCH($C42&amp;R$8,$AN$9:$AN$2088&amp;$AL$9:$AL$2088,0),1),"")</f>
        <v/>
      </c>
      <c r="S42" s="53">
        <f t="array" ref="S42">IFERROR(INDEX($AM$9:$AM$2088,MATCH($C42&amp;S$8,$AN$9:$AN$2088&amp;$AL$9:$AL$2088,0),1),"")</f>
        <v>19.664899999999999</v>
      </c>
      <c r="T42" s="53">
        <f t="array" ref="T42">IFERROR(INDEX($AM$9:$AM$2088,MATCH($C42&amp;T$8,$AN$9:$AN$2088&amp;$AL$9:$AL$2088,0),1),"")</f>
        <v>1.5552999999999999</v>
      </c>
      <c r="U42" s="53">
        <f t="array" ref="U42">IFERROR(INDEX($AM$9:$AM$2088,MATCH($C42&amp;U$8,$AN$9:$AN$2088&amp;$AL$9:$AL$2088,0),1),"")</f>
        <v>5.5784000000000002</v>
      </c>
      <c r="V42" s="53">
        <f t="array" ref="V42">IFERROR(INDEX($AM$9:$AM$2088,MATCH($C42&amp;V$8,$AN$9:$AN$2088&amp;$AL$9:$AL$2088,0),1),"")</f>
        <v>1.4340999999999999</v>
      </c>
      <c r="W42" s="53">
        <f t="array" ref="W42">IFERROR(INDEX($AM$9:$AM$2088,MATCH($C42&amp;W$8,$AN$9:$AN$2088&amp;$AL$9:$AL$2088,0),1),"")</f>
        <v>7.3636999999999997</v>
      </c>
      <c r="X42" s="53">
        <f t="array" ref="X42">IFERROR(INDEX($AM$9:$AM$2088,MATCH($C42&amp;X$8,$AN$9:$AN$2088&amp;$AL$9:$AL$2088,0),1),"")</f>
        <v>8.2033000000000005</v>
      </c>
      <c r="Y42" s="53">
        <f t="array" ref="Y42">IFERROR(INDEX($AM$9:$AM$2088,MATCH($C42&amp;Y$8,$AN$9:$AN$2088&amp;$AL$9:$AL$2088,0),1),"")</f>
        <v>16521.810000000001</v>
      </c>
      <c r="Z42" s="53">
        <f t="array" ref="Z42">IFERROR(INDEX($AM$9:$AM$2088,MATCH($C42&amp;Z$8,$AN$9:$AN$2088&amp;$AL$9:$AL$2088,0),1),"")</f>
        <v>3.6265999999999998</v>
      </c>
      <c r="AA42" s="53">
        <f t="array" ref="AA42">IFERROR(INDEX($AM$9:$AM$2088,MATCH($C42&amp;AA$8,$AN$9:$AN$2088&amp;$AL$9:$AL$2088,0),1),"")</f>
        <v>87.296499999999995</v>
      </c>
      <c r="AB42" s="53">
        <f t="array" ref="AB42">IFERROR(INDEX($AM$9:$AM$2088,MATCH($C42&amp;AB$8,$AN$9:$AN$2088&amp;$AL$9:$AL$2088,0),1),"")</f>
        <v>1378.75</v>
      </c>
      <c r="AC42" s="53">
        <f t="array" ref="AC42">IFERROR(INDEX($AM$9:$AM$2088,MATCH($C42&amp;AC$8,$AN$9:$AN$2088&amp;$AL$9:$AL$2088,0),1),"")</f>
        <v>20.9435</v>
      </c>
      <c r="AD42" s="53">
        <f t="array" ref="AD42">IFERROR(INDEX($AM$9:$AM$2088,MATCH($C42&amp;AD$8,$AN$9:$AN$2088&amp;$AL$9:$AL$2088,0),1),"")</f>
        <v>4.6703999999999999</v>
      </c>
      <c r="AE42" s="53">
        <f t="array" ref="AE42">IFERROR(INDEX($AM$9:$AM$2088,MATCH($C42&amp;AE$8,$AN$9:$AN$2088&amp;$AL$9:$AL$2088,0),1),"")</f>
        <v>1.6464000000000001</v>
      </c>
      <c r="AF42" s="53">
        <f t="array" ref="AF42">IFERROR(INDEX($AM$9:$AM$2088,MATCH($C42&amp;AF$8,$AN$9:$AN$2088&amp;$AL$9:$AL$2088,0),1),"")</f>
        <v>58.851999999999997</v>
      </c>
      <c r="AG42" s="53">
        <f t="array" ref="AG42">IFERROR(INDEX($AM$9:$AM$2088,MATCH($C42&amp;AG$8,$AN$9:$AN$2088&amp;$AL$9:$AL$2088,0),1),"")</f>
        <v>1.4288000000000001</v>
      </c>
      <c r="AH42" s="53">
        <f t="array" ref="AH42">IFERROR(INDEX($AM$9:$AM$2088,MATCH($C42&amp;AH$8,$AN$9:$AN$2088&amp;$AL$9:$AL$2088,0),1),"")</f>
        <v>36.707000000000001</v>
      </c>
      <c r="AI42" s="53">
        <f t="array" ref="AI42">IFERROR(INDEX($AM$9:$AM$2088,MATCH($C42&amp;AI$8,$AN$9:$AN$2088&amp;$AL$9:$AL$2088,0),1),"")</f>
        <v>18.685500000000001</v>
      </c>
      <c r="AL42" s="166" t="s">
        <v>5</v>
      </c>
      <c r="AM42" s="167">
        <v>141.1</v>
      </c>
      <c r="AN42" s="166">
        <v>44953</v>
      </c>
    </row>
    <row r="43" spans="2:40" ht="20.100000000000001" customHeight="1" x14ac:dyDescent="0.25">
      <c r="B43" s="44">
        <f t="shared" si="0"/>
        <v>32</v>
      </c>
      <c r="C43" s="193">
        <f>IFERROR(IF(INDEX($AN$9:$AN$2088,SUM($B$9:B43),1)="","",INDEX($AN$9:$AN$2088,SUM($B$9:B43),1)),"")</f>
        <v>44907</v>
      </c>
      <c r="D43" s="53">
        <f t="array" ref="D43">IFERROR(INDEX($AM$9:$AM$2088,MATCH($C43&amp;D$8,$AN$9:$AN$2088&amp;$AL$9:$AL$2088,0),1),"")</f>
        <v>1.0562</v>
      </c>
      <c r="E43" s="53">
        <f t="array" ref="E43">IFERROR(INDEX($AM$9:$AM$2088,MATCH($C43&amp;E$8,$AN$9:$AN$2088&amp;$AL$9:$AL$2088,0),1),"")</f>
        <v>144.86000000000001</v>
      </c>
      <c r="F43" s="53">
        <f t="array" ref="F43">IFERROR(INDEX($AM$9:$AM$2088,MATCH($C43&amp;F$8,$AN$9:$AN$2088&amp;$AL$9:$AL$2088,0),1),"")</f>
        <v>1.9558</v>
      </c>
      <c r="G43" s="53">
        <f t="array" ref="G43">IFERROR(INDEX($AM$9:$AM$2088,MATCH($C43&amp;G$8,$AN$9:$AN$2088&amp;$AL$9:$AL$2088,0),1),"")</f>
        <v>24.306999999999999</v>
      </c>
      <c r="H43" s="53">
        <f t="array" ref="H43">IFERROR(INDEX($AM$9:$AM$2088,MATCH($C43&amp;H$8,$AN$9:$AN$2088&amp;$AL$9:$AL$2088,0),1),"")</f>
        <v>7.4379</v>
      </c>
      <c r="I43" s="53">
        <f t="array" ref="I43">IFERROR(INDEX($AM$9:$AM$2088,MATCH($C43&amp;I$8,$AN$9:$AN$2088&amp;$AL$9:$AL$2088,0),1),"")</f>
        <v>0.86006000000000005</v>
      </c>
      <c r="J43" s="53">
        <f t="array" ref="J43">IFERROR(INDEX($AM$9:$AM$2088,MATCH($C43&amp;J$8,$AN$9:$AN$2088&amp;$AL$9:$AL$2088,0),1),"")</f>
        <v>416.78</v>
      </c>
      <c r="K43" s="53">
        <f t="array" ref="K43">IFERROR(INDEX($AM$9:$AM$2088,MATCH($C43&amp;K$8,$AN$9:$AN$2088&amp;$AL$9:$AL$2088,0),1),"")</f>
        <v>4.6923000000000004</v>
      </c>
      <c r="L43" s="53">
        <f t="array" ref="L43">IFERROR(INDEX($AM$9:$AM$2088,MATCH($C43&amp;L$8,$AN$9:$AN$2088&amp;$AL$9:$AL$2088,0),1),"")</f>
        <v>4.9318</v>
      </c>
      <c r="M43" s="53">
        <f t="array" ref="M43">IFERROR(INDEX($AM$9:$AM$2088,MATCH($C43&amp;M$8,$AN$9:$AN$2088&amp;$AL$9:$AL$2088,0),1),"")</f>
        <v>10.907500000000001</v>
      </c>
      <c r="N43" s="53">
        <f t="array" ref="N43">IFERROR(INDEX($AM$9:$AM$2088,MATCH($C43&amp;N$8,$AN$9:$AN$2088&amp;$AL$9:$AL$2088,0),1),"")</f>
        <v>0.98550000000000004</v>
      </c>
      <c r="O43" s="53">
        <f t="array" ref="O43">IFERROR(INDEX($AM$9:$AM$2088,MATCH($C43&amp;O$8,$AN$9:$AN$2088&amp;$AL$9:$AL$2088,0),1),"")</f>
        <v>150.69999999999999</v>
      </c>
      <c r="P43" s="53">
        <f t="array" ref="P43">IFERROR(INDEX($AM$9:$AM$2088,MATCH($C43&amp;P$8,$AN$9:$AN$2088&amp;$AL$9:$AL$2088,0),1),"")</f>
        <v>10.5548</v>
      </c>
      <c r="Q43" s="53">
        <f t="array" ref="Q43">IFERROR(INDEX($AM$9:$AM$2088,MATCH($C43&amp;Q$8,$AN$9:$AN$2088&amp;$AL$9:$AL$2088,0),1),"")</f>
        <v>7.5540000000000003</v>
      </c>
      <c r="R43" s="53" t="str">
        <f t="array" ref="R43">IFERROR(INDEX($AM$9:$AM$2088,MATCH($C43&amp;R$8,$AN$9:$AN$2088&amp;$AL$9:$AL$2088,0),1),"")</f>
        <v/>
      </c>
      <c r="S43" s="53">
        <f t="array" ref="S43">IFERROR(INDEX($AM$9:$AM$2088,MATCH($C43&amp;S$8,$AN$9:$AN$2088&amp;$AL$9:$AL$2088,0),1),"")</f>
        <v>19.691299999999998</v>
      </c>
      <c r="T43" s="53">
        <f t="array" ref="T43">IFERROR(INDEX($AM$9:$AM$2088,MATCH($C43&amp;T$8,$AN$9:$AN$2088&amp;$AL$9:$AL$2088,0),1),"")</f>
        <v>1.5625</v>
      </c>
      <c r="U43" s="53">
        <f t="array" ref="U43">IFERROR(INDEX($AM$9:$AM$2088,MATCH($C43&amp;U$8,$AN$9:$AN$2088&amp;$AL$9:$AL$2088,0),1),"")</f>
        <v>5.556</v>
      </c>
      <c r="V43" s="53">
        <f t="array" ref="V43">IFERROR(INDEX($AM$9:$AM$2088,MATCH($C43&amp;V$8,$AN$9:$AN$2088&amp;$AL$9:$AL$2088,0),1),"")</f>
        <v>1.4428000000000001</v>
      </c>
      <c r="W43" s="53">
        <f t="array" ref="W43">IFERROR(INDEX($AM$9:$AM$2088,MATCH($C43&amp;W$8,$AN$9:$AN$2088&amp;$AL$9:$AL$2088,0),1),"")</f>
        <v>7.367</v>
      </c>
      <c r="X43" s="53">
        <f t="array" ref="X43">IFERROR(INDEX($AM$9:$AM$2088,MATCH($C43&amp;X$8,$AN$9:$AN$2088&amp;$AL$9:$AL$2088,0),1),"")</f>
        <v>8.2103000000000002</v>
      </c>
      <c r="Y43" s="53">
        <f t="array" ref="Y43">IFERROR(INDEX($AM$9:$AM$2088,MATCH($C43&amp;Y$8,$AN$9:$AN$2088&amp;$AL$9:$AL$2088,0),1),"")</f>
        <v>16524.63</v>
      </c>
      <c r="Z43" s="53">
        <f t="array" ref="Z43">IFERROR(INDEX($AM$9:$AM$2088,MATCH($C43&amp;Z$8,$AN$9:$AN$2088&amp;$AL$9:$AL$2088,0),1),"")</f>
        <v>3.6232000000000002</v>
      </c>
      <c r="AA43" s="53">
        <f t="array" ref="AA43">IFERROR(INDEX($AM$9:$AM$2088,MATCH($C43&amp;AA$8,$AN$9:$AN$2088&amp;$AL$9:$AL$2088,0),1),"")</f>
        <v>87.253</v>
      </c>
      <c r="AB43" s="53">
        <f t="array" ref="AB43">IFERROR(INDEX($AM$9:$AM$2088,MATCH($C43&amp;AB$8,$AN$9:$AN$2088&amp;$AL$9:$AL$2088,0),1),"")</f>
        <v>1377.93</v>
      </c>
      <c r="AC43" s="53">
        <f t="array" ref="AC43">IFERROR(INDEX($AM$9:$AM$2088,MATCH($C43&amp;AC$8,$AN$9:$AN$2088&amp;$AL$9:$AL$2088,0),1),"")</f>
        <v>20.904699999999998</v>
      </c>
      <c r="AD43" s="53">
        <f t="array" ref="AD43">IFERROR(INDEX($AM$9:$AM$2088,MATCH($C43&amp;AD$8,$AN$9:$AN$2088&amp;$AL$9:$AL$2088,0),1),"")</f>
        <v>4.6651999999999996</v>
      </c>
      <c r="AE43" s="53">
        <f t="array" ref="AE43">IFERROR(INDEX($AM$9:$AM$2088,MATCH($C43&amp;AE$8,$AN$9:$AN$2088&amp;$AL$9:$AL$2088,0),1),"")</f>
        <v>1.6523000000000001</v>
      </c>
      <c r="AF43" s="53">
        <f t="array" ref="AF43">IFERROR(INDEX($AM$9:$AM$2088,MATCH($C43&amp;AF$8,$AN$9:$AN$2088&amp;$AL$9:$AL$2088,0),1),"")</f>
        <v>58.787999999999997</v>
      </c>
      <c r="AG43" s="53">
        <f t="array" ref="AG43">IFERROR(INDEX($AM$9:$AM$2088,MATCH($C43&amp;AG$8,$AN$9:$AN$2088&amp;$AL$9:$AL$2088,0),1),"")</f>
        <v>1.4283999999999999</v>
      </c>
      <c r="AH43" s="53">
        <f t="array" ref="AH43">IFERROR(INDEX($AM$9:$AM$2088,MATCH($C43&amp;AH$8,$AN$9:$AN$2088&amp;$AL$9:$AL$2088,0),1),"")</f>
        <v>36.707999999999998</v>
      </c>
      <c r="AI43" s="53">
        <f t="array" ref="AI43">IFERROR(INDEX($AM$9:$AM$2088,MATCH($C43&amp;AI$8,$AN$9:$AN$2088&amp;$AL$9:$AL$2088,0),1),"")</f>
        <v>18.4697</v>
      </c>
      <c r="AL43" s="166" t="s">
        <v>73</v>
      </c>
      <c r="AM43" s="167">
        <v>1.9558</v>
      </c>
      <c r="AN43" s="166">
        <v>44953</v>
      </c>
    </row>
    <row r="44" spans="2:40" ht="20.100000000000001" customHeight="1" x14ac:dyDescent="0.25">
      <c r="B44" s="44">
        <f t="shared" si="0"/>
        <v>32</v>
      </c>
      <c r="C44" s="193">
        <f>IFERROR(IF(INDEX($AN$9:$AN$2088,SUM($B$9:B44),1)="","",INDEX($AN$9:$AN$2088,SUM($B$9:B44),1)),"")</f>
        <v>44904</v>
      </c>
      <c r="D44" s="53">
        <f t="array" ref="D44">IFERROR(INDEX($AM$9:$AM$2088,MATCH($C44&amp;D$8,$AN$9:$AN$2088&amp;$AL$9:$AL$2088,0),1),"")</f>
        <v>1.0559000000000001</v>
      </c>
      <c r="E44" s="53">
        <f t="array" ref="E44">IFERROR(INDEX($AM$9:$AM$2088,MATCH($C44&amp;E$8,$AN$9:$AN$2088&amp;$AL$9:$AL$2088,0),1),"")</f>
        <v>143.30000000000001</v>
      </c>
      <c r="F44" s="53">
        <f t="array" ref="F44">IFERROR(INDEX($AM$9:$AM$2088,MATCH($C44&amp;F$8,$AN$9:$AN$2088&amp;$AL$9:$AL$2088,0),1),"")</f>
        <v>1.9558</v>
      </c>
      <c r="G44" s="53">
        <f t="array" ref="G44">IFERROR(INDEX($AM$9:$AM$2088,MATCH($C44&amp;G$8,$AN$9:$AN$2088&amp;$AL$9:$AL$2088,0),1),"")</f>
        <v>24.292999999999999</v>
      </c>
      <c r="H44" s="53">
        <f t="array" ref="H44">IFERROR(INDEX($AM$9:$AM$2088,MATCH($C44&amp;H$8,$AN$9:$AN$2088&amp;$AL$9:$AL$2088,0),1),"")</f>
        <v>7.4379</v>
      </c>
      <c r="I44" s="53">
        <f t="array" ref="I44">IFERROR(INDEX($AM$9:$AM$2088,MATCH($C44&amp;I$8,$AN$9:$AN$2088&amp;$AL$9:$AL$2088,0),1),"")</f>
        <v>0.85950000000000004</v>
      </c>
      <c r="J44" s="53">
        <f t="array" ref="J44">IFERROR(INDEX($AM$9:$AM$2088,MATCH($C44&amp;J$8,$AN$9:$AN$2088&amp;$AL$9:$AL$2088,0),1),"")</f>
        <v>417.53</v>
      </c>
      <c r="K44" s="53">
        <f t="array" ref="K44">IFERROR(INDEX($AM$9:$AM$2088,MATCH($C44&amp;K$8,$AN$9:$AN$2088&amp;$AL$9:$AL$2088,0),1),"")</f>
        <v>4.6868999999999996</v>
      </c>
      <c r="L44" s="53">
        <f t="array" ref="L44">IFERROR(INDEX($AM$9:$AM$2088,MATCH($C44&amp;L$8,$AN$9:$AN$2088&amp;$AL$9:$AL$2088,0),1),"")</f>
        <v>4.9223999999999997</v>
      </c>
      <c r="M44" s="53">
        <f t="array" ref="M44">IFERROR(INDEX($AM$9:$AM$2088,MATCH($C44&amp;M$8,$AN$9:$AN$2088&amp;$AL$9:$AL$2088,0),1),"")</f>
        <v>10.918799999999999</v>
      </c>
      <c r="N44" s="53">
        <f t="array" ref="N44">IFERROR(INDEX($AM$9:$AM$2088,MATCH($C44&amp;N$8,$AN$9:$AN$2088&amp;$AL$9:$AL$2088,0),1),"")</f>
        <v>0.98560000000000003</v>
      </c>
      <c r="O44" s="53">
        <f t="array" ref="O44">IFERROR(INDEX($AM$9:$AM$2088,MATCH($C44&amp;O$8,$AN$9:$AN$2088&amp;$AL$9:$AL$2088,0),1),"")</f>
        <v>149.5</v>
      </c>
      <c r="P44" s="53">
        <f t="array" ref="P44">IFERROR(INDEX($AM$9:$AM$2088,MATCH($C44&amp;P$8,$AN$9:$AN$2088&amp;$AL$9:$AL$2088,0),1),"")</f>
        <v>10.5345</v>
      </c>
      <c r="Q44" s="53">
        <f t="array" ref="Q44">IFERROR(INDEX($AM$9:$AM$2088,MATCH($C44&amp;Q$8,$AN$9:$AN$2088&amp;$AL$9:$AL$2088,0),1),"")</f>
        <v>7.5549999999999997</v>
      </c>
      <c r="R44" s="53" t="str">
        <f t="array" ref="R44">IFERROR(INDEX($AM$9:$AM$2088,MATCH($C44&amp;R$8,$AN$9:$AN$2088&amp;$AL$9:$AL$2088,0),1),"")</f>
        <v/>
      </c>
      <c r="S44" s="53">
        <f t="array" ref="S44">IFERROR(INDEX($AM$9:$AM$2088,MATCH($C44&amp;S$8,$AN$9:$AN$2088&amp;$AL$9:$AL$2088,0),1),"")</f>
        <v>19.687200000000001</v>
      </c>
      <c r="T44" s="53">
        <f t="array" ref="T44">IFERROR(INDEX($AM$9:$AM$2088,MATCH($C44&amp;T$8,$AN$9:$AN$2088&amp;$AL$9:$AL$2088,0),1),"")</f>
        <v>1.5552999999999999</v>
      </c>
      <c r="U44" s="53">
        <f t="array" ref="U44">IFERROR(INDEX($AM$9:$AM$2088,MATCH($C44&amp;U$8,$AN$9:$AN$2088&amp;$AL$9:$AL$2088,0),1),"")</f>
        <v>5.5457000000000001</v>
      </c>
      <c r="V44" s="53">
        <f t="array" ref="V44">IFERROR(INDEX($AM$9:$AM$2088,MATCH($C44&amp;V$8,$AN$9:$AN$2088&amp;$AL$9:$AL$2088,0),1),"")</f>
        <v>1.4379999999999999</v>
      </c>
      <c r="W44" s="53">
        <f t="array" ref="W44">IFERROR(INDEX($AM$9:$AM$2088,MATCH($C44&amp;W$8,$AN$9:$AN$2088&amp;$AL$9:$AL$2088,0),1),"")</f>
        <v>7.3475000000000001</v>
      </c>
      <c r="X44" s="53">
        <f t="array" ref="X44">IFERROR(INDEX($AM$9:$AM$2088,MATCH($C44&amp;X$8,$AN$9:$AN$2088&amp;$AL$9:$AL$2088,0),1),"")</f>
        <v>8.2169000000000008</v>
      </c>
      <c r="Y44" s="53">
        <f t="array" ref="Y44">IFERROR(INDEX($AM$9:$AM$2088,MATCH($C44&amp;Y$8,$AN$9:$AN$2088&amp;$AL$9:$AL$2088,0),1),"")</f>
        <v>16453.46</v>
      </c>
      <c r="Z44" s="53">
        <f t="array" ref="Z44">IFERROR(INDEX($AM$9:$AM$2088,MATCH($C44&amp;Z$8,$AN$9:$AN$2088&amp;$AL$9:$AL$2088,0),1),"")</f>
        <v>3.6128</v>
      </c>
      <c r="AA44" s="53">
        <f t="array" ref="AA44">IFERROR(INDEX($AM$9:$AM$2088,MATCH($C44&amp;AA$8,$AN$9:$AN$2088&amp;$AL$9:$AL$2088,0),1),"")</f>
        <v>86.953500000000005</v>
      </c>
      <c r="AB44" s="53">
        <f t="array" ref="AB44">IFERROR(INDEX($AM$9:$AM$2088,MATCH($C44&amp;AB$8,$AN$9:$AN$2088&amp;$AL$9:$AL$2088,0),1),"")</f>
        <v>1373.94</v>
      </c>
      <c r="AC44" s="53">
        <f t="array" ref="AC44">IFERROR(INDEX($AM$9:$AM$2088,MATCH($C44&amp;AC$8,$AN$9:$AN$2088&amp;$AL$9:$AL$2088,0),1),"")</f>
        <v>20.849</v>
      </c>
      <c r="AD44" s="53">
        <f t="array" ref="AD44">IFERROR(INDEX($AM$9:$AM$2088,MATCH($C44&amp;AD$8,$AN$9:$AN$2088&amp;$AL$9:$AL$2088,0),1),"")</f>
        <v>4.6512000000000002</v>
      </c>
      <c r="AE44" s="53">
        <f t="array" ref="AE44">IFERROR(INDEX($AM$9:$AM$2088,MATCH($C44&amp;AE$8,$AN$9:$AN$2088&amp;$AL$9:$AL$2088,0),1),"")</f>
        <v>1.6482000000000001</v>
      </c>
      <c r="AF44" s="53">
        <f t="array" ref="AF44">IFERROR(INDEX($AM$9:$AM$2088,MATCH($C44&amp;AF$8,$AN$9:$AN$2088&amp;$AL$9:$AL$2088,0),1),"")</f>
        <v>58.47</v>
      </c>
      <c r="AG44" s="53">
        <f t="array" ref="AG44">IFERROR(INDEX($AM$9:$AM$2088,MATCH($C44&amp;AG$8,$AN$9:$AN$2088&amp;$AL$9:$AL$2088,0),1),"")</f>
        <v>1.4259999999999999</v>
      </c>
      <c r="AH44" s="53">
        <f t="array" ref="AH44">IFERROR(INDEX($AM$9:$AM$2088,MATCH($C44&amp;AH$8,$AN$9:$AN$2088&amp;$AL$9:$AL$2088,0),1),"")</f>
        <v>36.655999999999999</v>
      </c>
      <c r="AI44" s="53">
        <f t="array" ref="AI44">IFERROR(INDEX($AM$9:$AM$2088,MATCH($C44&amp;AI$8,$AN$9:$AN$2088&amp;$AL$9:$AL$2088,0),1),"")</f>
        <v>18.235800000000001</v>
      </c>
      <c r="AL44" s="166" t="s">
        <v>77</v>
      </c>
      <c r="AM44" s="167">
        <v>23.826000000000001</v>
      </c>
      <c r="AN44" s="166">
        <v>44953</v>
      </c>
    </row>
    <row r="45" spans="2:40" ht="20.100000000000001" customHeight="1" x14ac:dyDescent="0.25">
      <c r="B45" s="44">
        <f t="shared" si="0"/>
        <v>32</v>
      </c>
      <c r="C45" s="193">
        <f>IFERROR(IF(INDEX($AN$9:$AN$2088,SUM($B$9:B45),1)="","",INDEX($AN$9:$AN$2088,SUM($B$9:B45),1)),"")</f>
        <v>44903</v>
      </c>
      <c r="D45" s="53">
        <f t="array" ref="D45">IFERROR(INDEX($AM$9:$AM$2088,MATCH($C45&amp;D$8,$AN$9:$AN$2088&amp;$AL$9:$AL$2088,0),1),"")</f>
        <v>1.0519000000000001</v>
      </c>
      <c r="E45" s="53">
        <f t="array" ref="E45">IFERROR(INDEX($AM$9:$AM$2088,MATCH($C45&amp;E$8,$AN$9:$AN$2088&amp;$AL$9:$AL$2088,0),1),"")</f>
        <v>143.75</v>
      </c>
      <c r="F45" s="53">
        <f t="array" ref="F45">IFERROR(INDEX($AM$9:$AM$2088,MATCH($C45&amp;F$8,$AN$9:$AN$2088&amp;$AL$9:$AL$2088,0),1),"")</f>
        <v>1.9558</v>
      </c>
      <c r="G45" s="53">
        <f t="array" ref="G45">IFERROR(INDEX($AM$9:$AM$2088,MATCH($C45&amp;G$8,$AN$9:$AN$2088&amp;$AL$9:$AL$2088,0),1),"")</f>
        <v>24.324000000000002</v>
      </c>
      <c r="H45" s="53">
        <f t="array" ref="H45">IFERROR(INDEX($AM$9:$AM$2088,MATCH($C45&amp;H$8,$AN$9:$AN$2088&amp;$AL$9:$AL$2088,0),1),"")</f>
        <v>7.4382000000000001</v>
      </c>
      <c r="I45" s="53">
        <f t="array" ref="I45">IFERROR(INDEX($AM$9:$AM$2088,MATCH($C45&amp;I$8,$AN$9:$AN$2088&amp;$AL$9:$AL$2088,0),1),"")</f>
        <v>0.86258000000000001</v>
      </c>
      <c r="J45" s="53">
        <f t="array" ref="J45">IFERROR(INDEX($AM$9:$AM$2088,MATCH($C45&amp;J$8,$AN$9:$AN$2088&amp;$AL$9:$AL$2088,0),1),"")</f>
        <v>417.66</v>
      </c>
      <c r="K45" s="53">
        <f t="array" ref="K45">IFERROR(INDEX($AM$9:$AM$2088,MATCH($C45&amp;K$8,$AN$9:$AN$2088&amp;$AL$9:$AL$2088,0),1),"")</f>
        <v>4.6852999999999998</v>
      </c>
      <c r="L45" s="53">
        <f t="array" ref="L45">IFERROR(INDEX($AM$9:$AM$2088,MATCH($C45&amp;L$8,$AN$9:$AN$2088&amp;$AL$9:$AL$2088,0),1),"")</f>
        <v>4.9131</v>
      </c>
      <c r="M45" s="53">
        <f t="array" ref="M45">IFERROR(INDEX($AM$9:$AM$2088,MATCH($C45&amp;M$8,$AN$9:$AN$2088&amp;$AL$9:$AL$2088,0),1),"")</f>
        <v>10.906000000000001</v>
      </c>
      <c r="N45" s="53">
        <f t="array" ref="N45">IFERROR(INDEX($AM$9:$AM$2088,MATCH($C45&amp;N$8,$AN$9:$AN$2088&amp;$AL$9:$AL$2088,0),1),"")</f>
        <v>0.9889</v>
      </c>
      <c r="O45" s="53">
        <f t="array" ref="O45">IFERROR(INDEX($AM$9:$AM$2088,MATCH($C45&amp;O$8,$AN$9:$AN$2088&amp;$AL$9:$AL$2088,0),1),"")</f>
        <v>149.5</v>
      </c>
      <c r="P45" s="53">
        <f t="array" ref="P45">IFERROR(INDEX($AM$9:$AM$2088,MATCH($C45&amp;P$8,$AN$9:$AN$2088&amp;$AL$9:$AL$2088,0),1),"")</f>
        <v>10.488</v>
      </c>
      <c r="Q45" s="53">
        <f t="array" ref="Q45">IFERROR(INDEX($AM$9:$AM$2088,MATCH($C45&amp;Q$8,$AN$9:$AN$2088&amp;$AL$9:$AL$2088,0),1),"")</f>
        <v>7.5552999999999999</v>
      </c>
      <c r="R45" s="53" t="str">
        <f t="array" ref="R45">IFERROR(INDEX($AM$9:$AM$2088,MATCH($C45&amp;R$8,$AN$9:$AN$2088&amp;$AL$9:$AL$2088,0),1),"")</f>
        <v/>
      </c>
      <c r="S45" s="53">
        <f t="array" ref="S45">IFERROR(INDEX($AM$9:$AM$2088,MATCH($C45&amp;S$8,$AN$9:$AN$2088&amp;$AL$9:$AL$2088,0),1),"")</f>
        <v>19.6114</v>
      </c>
      <c r="T45" s="53">
        <f t="array" ref="T45">IFERROR(INDEX($AM$9:$AM$2088,MATCH($C45&amp;T$8,$AN$9:$AN$2088&amp;$AL$9:$AL$2088,0),1),"")</f>
        <v>1.5589999999999999</v>
      </c>
      <c r="U45" s="53">
        <f t="array" ref="U45">IFERROR(INDEX($AM$9:$AM$2088,MATCH($C45&amp;U$8,$AN$9:$AN$2088&amp;$AL$9:$AL$2088,0),1),"")</f>
        <v>5.4880000000000004</v>
      </c>
      <c r="V45" s="53">
        <f t="array" ref="V45">IFERROR(INDEX($AM$9:$AM$2088,MATCH($C45&amp;V$8,$AN$9:$AN$2088&amp;$AL$9:$AL$2088,0),1),"")</f>
        <v>1.4307000000000001</v>
      </c>
      <c r="W45" s="53">
        <f t="array" ref="W45">IFERROR(INDEX($AM$9:$AM$2088,MATCH($C45&amp;W$8,$AN$9:$AN$2088&amp;$AL$9:$AL$2088,0),1),"")</f>
        <v>7.3323999999999998</v>
      </c>
      <c r="X45" s="53">
        <f t="array" ref="X45">IFERROR(INDEX($AM$9:$AM$2088,MATCH($C45&amp;X$8,$AN$9:$AN$2088&amp;$AL$9:$AL$2088,0),1),"")</f>
        <v>8.1889000000000003</v>
      </c>
      <c r="Y45" s="53">
        <f t="array" ref="Y45">IFERROR(INDEX($AM$9:$AM$2088,MATCH($C45&amp;Y$8,$AN$9:$AN$2088&amp;$AL$9:$AL$2088,0),1),"")</f>
        <v>16423.919999999998</v>
      </c>
      <c r="Z45" s="53">
        <f t="array" ref="Z45">IFERROR(INDEX($AM$9:$AM$2088,MATCH($C45&amp;Z$8,$AN$9:$AN$2088&amp;$AL$9:$AL$2088,0),1),"")</f>
        <v>3.6206</v>
      </c>
      <c r="AA45" s="53">
        <f t="array" ref="AA45">IFERROR(INDEX($AM$9:$AM$2088,MATCH($C45&amp;AA$8,$AN$9:$AN$2088&amp;$AL$9:$AL$2088,0),1),"")</f>
        <v>86.6755</v>
      </c>
      <c r="AB45" s="53">
        <f t="array" ref="AB45">IFERROR(INDEX($AM$9:$AM$2088,MATCH($C45&amp;AB$8,$AN$9:$AN$2088&amp;$AL$9:$AL$2088,0),1),"")</f>
        <v>1387.06</v>
      </c>
      <c r="AC45" s="53">
        <f t="array" ref="AC45">IFERROR(INDEX($AM$9:$AM$2088,MATCH($C45&amp;AC$8,$AN$9:$AN$2088&amp;$AL$9:$AL$2088,0),1),"")</f>
        <v>20.698899999999998</v>
      </c>
      <c r="AD45" s="53">
        <f t="array" ref="AD45">IFERROR(INDEX($AM$9:$AM$2088,MATCH($C45&amp;AD$8,$AN$9:$AN$2088&amp;$AL$9:$AL$2088,0),1),"")</f>
        <v>4.6257000000000001</v>
      </c>
      <c r="AE45" s="53">
        <f t="array" ref="AE45">IFERROR(INDEX($AM$9:$AM$2088,MATCH($C45&amp;AE$8,$AN$9:$AN$2088&amp;$AL$9:$AL$2088,0),1),"")</f>
        <v>1.6547000000000001</v>
      </c>
      <c r="AF45" s="53">
        <f t="array" ref="AF45">IFERROR(INDEX($AM$9:$AM$2088,MATCH($C45&amp;AF$8,$AN$9:$AN$2088&amp;$AL$9:$AL$2088,0),1),"")</f>
        <v>58.232999999999997</v>
      </c>
      <c r="AG45" s="53">
        <f t="array" ref="AG45">IFERROR(INDEX($AM$9:$AM$2088,MATCH($C45&amp;AG$8,$AN$9:$AN$2088&amp;$AL$9:$AL$2088,0),1),"")</f>
        <v>1.4256</v>
      </c>
      <c r="AH45" s="53">
        <f t="array" ref="AH45">IFERROR(INDEX($AM$9:$AM$2088,MATCH($C45&amp;AH$8,$AN$9:$AN$2088&amp;$AL$9:$AL$2088,0),1),"")</f>
        <v>36.558999999999997</v>
      </c>
      <c r="AI45" s="53">
        <f t="array" ref="AI45">IFERROR(INDEX($AM$9:$AM$2088,MATCH($C45&amp;AI$8,$AN$9:$AN$2088&amp;$AL$9:$AL$2088,0),1),"")</f>
        <v>18.022500000000001</v>
      </c>
      <c r="AL45" s="166" t="s">
        <v>79</v>
      </c>
      <c r="AM45" s="167">
        <v>7.4378000000000002</v>
      </c>
      <c r="AN45" s="166">
        <v>44953</v>
      </c>
    </row>
    <row r="46" spans="2:40" ht="20.100000000000001" customHeight="1" x14ac:dyDescent="0.25">
      <c r="B46" s="44">
        <f t="shared" si="0"/>
        <v>32</v>
      </c>
      <c r="C46" s="193">
        <f>IFERROR(IF(INDEX($AN$9:$AN$2088,SUM($B$9:B46),1)="","",INDEX($AN$9:$AN$2088,SUM($B$9:B46),1)),"")</f>
        <v>44902</v>
      </c>
      <c r="D46" s="53">
        <f t="array" ref="D46">IFERROR(INDEX($AM$9:$AM$2088,MATCH($C46&amp;D$8,$AN$9:$AN$2088&amp;$AL$9:$AL$2088,0),1),"")</f>
        <v>1.0528999999999999</v>
      </c>
      <c r="E46" s="53">
        <f t="array" ref="E46">IFERROR(INDEX($AM$9:$AM$2088,MATCH($C46&amp;E$8,$AN$9:$AN$2088&amp;$AL$9:$AL$2088,0),1),"")</f>
        <v>144.44</v>
      </c>
      <c r="F46" s="53">
        <f t="array" ref="F46">IFERROR(INDEX($AM$9:$AM$2088,MATCH($C46&amp;F$8,$AN$9:$AN$2088&amp;$AL$9:$AL$2088,0),1),"")</f>
        <v>1.9558</v>
      </c>
      <c r="G46" s="53">
        <f t="array" ref="G46">IFERROR(INDEX($AM$9:$AM$2088,MATCH($C46&amp;G$8,$AN$9:$AN$2088&amp;$AL$9:$AL$2088,0),1),"")</f>
        <v>24.321999999999999</v>
      </c>
      <c r="H46" s="53">
        <f t="array" ref="H46">IFERROR(INDEX($AM$9:$AM$2088,MATCH($C46&amp;H$8,$AN$9:$AN$2088&amp;$AL$9:$AL$2088,0),1),"")</f>
        <v>7.4382000000000001</v>
      </c>
      <c r="I46" s="53">
        <f t="array" ref="I46">IFERROR(INDEX($AM$9:$AM$2088,MATCH($C46&amp;I$8,$AN$9:$AN$2088&amp;$AL$9:$AL$2088,0),1),"")</f>
        <v>0.86407999999999996</v>
      </c>
      <c r="J46" s="53">
        <f t="array" ref="J46">IFERROR(INDEX($AM$9:$AM$2088,MATCH($C46&amp;J$8,$AN$9:$AN$2088&amp;$AL$9:$AL$2088,0),1),"")</f>
        <v>410.63</v>
      </c>
      <c r="K46" s="53">
        <f t="array" ref="K46">IFERROR(INDEX($AM$9:$AM$2088,MATCH($C46&amp;K$8,$AN$9:$AN$2088&amp;$AL$9:$AL$2088,0),1),"")</f>
        <v>4.7003000000000004</v>
      </c>
      <c r="L46" s="53">
        <f t="array" ref="L46">IFERROR(INDEX($AM$9:$AM$2088,MATCH($C46&amp;L$8,$AN$9:$AN$2088&amp;$AL$9:$AL$2088,0),1),"")</f>
        <v>4.9180000000000001</v>
      </c>
      <c r="M46" s="53">
        <f t="array" ref="M46">IFERROR(INDEX($AM$9:$AM$2088,MATCH($C46&amp;M$8,$AN$9:$AN$2088&amp;$AL$9:$AL$2088,0),1),"")</f>
        <v>10.919</v>
      </c>
      <c r="N46" s="53">
        <f t="array" ref="N46">IFERROR(INDEX($AM$9:$AM$2088,MATCH($C46&amp;N$8,$AN$9:$AN$2088&amp;$AL$9:$AL$2088,0),1),"")</f>
        <v>0.98929999999999996</v>
      </c>
      <c r="O46" s="53">
        <f t="array" ref="O46">IFERROR(INDEX($AM$9:$AM$2088,MATCH($C46&amp;O$8,$AN$9:$AN$2088&amp;$AL$9:$AL$2088,0),1),"")</f>
        <v>148.69999999999999</v>
      </c>
      <c r="P46" s="53">
        <f t="array" ref="P46">IFERROR(INDEX($AM$9:$AM$2088,MATCH($C46&amp;P$8,$AN$9:$AN$2088&amp;$AL$9:$AL$2088,0),1),"")</f>
        <v>10.525499999999999</v>
      </c>
      <c r="Q46" s="53">
        <f t="array" ref="Q46">IFERROR(INDEX($AM$9:$AM$2088,MATCH($C46&amp;Q$8,$AN$9:$AN$2088&amp;$AL$9:$AL$2088,0),1),"")</f>
        <v>7.5525000000000002</v>
      </c>
      <c r="R46" s="53" t="str">
        <f t="array" ref="R46">IFERROR(INDEX($AM$9:$AM$2088,MATCH($C46&amp;R$8,$AN$9:$AN$2088&amp;$AL$9:$AL$2088,0),1),"")</f>
        <v/>
      </c>
      <c r="S46" s="53">
        <f t="array" ref="S46">IFERROR(INDEX($AM$9:$AM$2088,MATCH($C46&amp;S$8,$AN$9:$AN$2088&amp;$AL$9:$AL$2088,0),1),"")</f>
        <v>19.625599999999999</v>
      </c>
      <c r="T46" s="53">
        <f t="array" ref="T46">IFERROR(INDEX($AM$9:$AM$2088,MATCH($C46&amp;T$8,$AN$9:$AN$2088&amp;$AL$9:$AL$2088,0),1),"")</f>
        <v>1.5728</v>
      </c>
      <c r="U46" s="53">
        <f t="array" ref="U46">IFERROR(INDEX($AM$9:$AM$2088,MATCH($C46&amp;U$8,$AN$9:$AN$2088&amp;$AL$9:$AL$2088,0),1),"")</f>
        <v>5.5023</v>
      </c>
      <c r="V46" s="53">
        <f t="array" ref="V46">IFERROR(INDEX($AM$9:$AM$2088,MATCH($C46&amp;V$8,$AN$9:$AN$2088&amp;$AL$9:$AL$2088,0),1),"")</f>
        <v>1.4387000000000001</v>
      </c>
      <c r="W46" s="53">
        <f t="array" ref="W46">IFERROR(INDEX($AM$9:$AM$2088,MATCH($C46&amp;W$8,$AN$9:$AN$2088&amp;$AL$9:$AL$2088,0),1),"")</f>
        <v>7.3475999999999999</v>
      </c>
      <c r="X46" s="53">
        <f t="array" ref="X46">IFERROR(INDEX($AM$9:$AM$2088,MATCH($C46&amp;X$8,$AN$9:$AN$2088&amp;$AL$9:$AL$2088,0),1),"")</f>
        <v>8.1997</v>
      </c>
      <c r="Y46" s="53">
        <f t="array" ref="Y46">IFERROR(INDEX($AM$9:$AM$2088,MATCH($C46&amp;Y$8,$AN$9:$AN$2088&amp;$AL$9:$AL$2088,0),1),"")</f>
        <v>16465.169999999998</v>
      </c>
      <c r="Z46" s="53">
        <f t="array" ref="Z46">IFERROR(INDEX($AM$9:$AM$2088,MATCH($C46&amp;Z$8,$AN$9:$AN$2088&amp;$AL$9:$AL$2088,0),1),"")</f>
        <v>3.6259999999999999</v>
      </c>
      <c r="AA46" s="53">
        <f t="array" ref="AA46">IFERROR(INDEX($AM$9:$AM$2088,MATCH($C46&amp;AA$8,$AN$9:$AN$2088&amp;$AL$9:$AL$2088,0),1),"")</f>
        <v>86.691999999999993</v>
      </c>
      <c r="AB46" s="53">
        <f t="array" ref="AB46">IFERROR(INDEX($AM$9:$AM$2088,MATCH($C46&amp;AB$8,$AN$9:$AN$2088&amp;$AL$9:$AL$2088,0),1),"")</f>
        <v>1390.87</v>
      </c>
      <c r="AC46" s="53">
        <f t="array" ref="AC46">IFERROR(INDEX($AM$9:$AM$2088,MATCH($C46&amp;AC$8,$AN$9:$AN$2088&amp;$AL$9:$AL$2088,0),1),"")</f>
        <v>20.753399999999999</v>
      </c>
      <c r="AD46" s="53">
        <f t="array" ref="AD46">IFERROR(INDEX($AM$9:$AM$2088,MATCH($C46&amp;AD$8,$AN$9:$AN$2088&amp;$AL$9:$AL$2088,0),1),"")</f>
        <v>4.6300999999999997</v>
      </c>
      <c r="AE46" s="53">
        <f t="array" ref="AE46">IFERROR(INDEX($AM$9:$AM$2088,MATCH($C46&amp;AE$8,$AN$9:$AN$2088&amp;$AL$9:$AL$2088,0),1),"")</f>
        <v>1.6573</v>
      </c>
      <c r="AF46" s="53">
        <f t="array" ref="AF46">IFERROR(INDEX($AM$9:$AM$2088,MATCH($C46&amp;AF$8,$AN$9:$AN$2088&amp;$AL$9:$AL$2088,0),1),"")</f>
        <v>58.432000000000002</v>
      </c>
      <c r="AG46" s="53">
        <f t="array" ref="AG46">IFERROR(INDEX($AM$9:$AM$2088,MATCH($C46&amp;AG$8,$AN$9:$AN$2088&amp;$AL$9:$AL$2088,0),1),"")</f>
        <v>1.4286000000000001</v>
      </c>
      <c r="AH46" s="53">
        <f t="array" ref="AH46">IFERROR(INDEX($AM$9:$AM$2088,MATCH($C46&amp;AH$8,$AN$9:$AN$2088&amp;$AL$9:$AL$2088,0),1),"")</f>
        <v>36.904000000000003</v>
      </c>
      <c r="AI46" s="53">
        <f t="array" ref="AI46">IFERROR(INDEX($AM$9:$AM$2088,MATCH($C46&amp;AI$8,$AN$9:$AN$2088&amp;$AL$9:$AL$2088,0),1),"")</f>
        <v>18.135300000000001</v>
      </c>
      <c r="AL46" s="166" t="s">
        <v>71</v>
      </c>
      <c r="AM46" s="167">
        <v>0.87885000000000002</v>
      </c>
      <c r="AN46" s="166">
        <v>44953</v>
      </c>
    </row>
    <row r="47" spans="2:40" ht="20.100000000000001" customHeight="1" x14ac:dyDescent="0.25">
      <c r="B47" s="44">
        <f t="shared" si="0"/>
        <v>32</v>
      </c>
      <c r="C47" s="193">
        <f>IFERROR(IF(INDEX($AN$9:$AN$2088,SUM($B$9:B47),1)="","",INDEX($AN$9:$AN$2088,SUM($B$9:B47),1)),"")</f>
        <v>44901</v>
      </c>
      <c r="D47" s="53">
        <f t="array" ref="D47">IFERROR(INDEX($AM$9:$AM$2088,MATCH($C47&amp;D$8,$AN$9:$AN$2088&amp;$AL$9:$AL$2088,0),1),"")</f>
        <v>1.0516000000000001</v>
      </c>
      <c r="E47" s="53">
        <f t="array" ref="E47">IFERROR(INDEX($AM$9:$AM$2088,MATCH($C47&amp;E$8,$AN$9:$AN$2088&amp;$AL$9:$AL$2088,0),1),"")</f>
        <v>143.33000000000001</v>
      </c>
      <c r="F47" s="53">
        <f t="array" ref="F47">IFERROR(INDEX($AM$9:$AM$2088,MATCH($C47&amp;F$8,$AN$9:$AN$2088&amp;$AL$9:$AL$2088,0),1),"")</f>
        <v>1.9558</v>
      </c>
      <c r="G47" s="53">
        <f t="array" ref="G47">IFERROR(INDEX($AM$9:$AM$2088,MATCH($C47&amp;G$8,$AN$9:$AN$2088&amp;$AL$9:$AL$2088,0),1),"")</f>
        <v>24.315999999999999</v>
      </c>
      <c r="H47" s="53">
        <f t="array" ref="H47">IFERROR(INDEX($AM$9:$AM$2088,MATCH($C47&amp;H$8,$AN$9:$AN$2088&amp;$AL$9:$AL$2088,0),1),"")</f>
        <v>7.4379999999999997</v>
      </c>
      <c r="I47" s="53">
        <f t="array" ref="I47">IFERROR(INDEX($AM$9:$AM$2088,MATCH($C47&amp;I$8,$AN$9:$AN$2088&amp;$AL$9:$AL$2088,0),1),"")</f>
        <v>0.86170000000000002</v>
      </c>
      <c r="J47" s="53">
        <f t="array" ref="J47">IFERROR(INDEX($AM$9:$AM$2088,MATCH($C47&amp;J$8,$AN$9:$AN$2088&amp;$AL$9:$AL$2088,0),1),"")</f>
        <v>415.08</v>
      </c>
      <c r="K47" s="53">
        <f t="array" ref="K47">IFERROR(INDEX($AM$9:$AM$2088,MATCH($C47&amp;K$8,$AN$9:$AN$2088&amp;$AL$9:$AL$2088,0),1),"")</f>
        <v>4.6974999999999998</v>
      </c>
      <c r="L47" s="53">
        <f t="array" ref="L47">IFERROR(INDEX($AM$9:$AM$2088,MATCH($C47&amp;L$8,$AN$9:$AN$2088&amp;$AL$9:$AL$2088,0),1),"")</f>
        <v>4.9130000000000003</v>
      </c>
      <c r="M47" s="53">
        <f t="array" ref="M47">IFERROR(INDEX($AM$9:$AM$2088,MATCH($C47&amp;M$8,$AN$9:$AN$2088&amp;$AL$9:$AL$2088,0),1),"")</f>
        <v>10.888999999999999</v>
      </c>
      <c r="N47" s="53">
        <f t="array" ref="N47">IFERROR(INDEX($AM$9:$AM$2088,MATCH($C47&amp;N$8,$AN$9:$AN$2088&amp;$AL$9:$AL$2088,0),1),"")</f>
        <v>0.98719999999999997</v>
      </c>
      <c r="O47" s="53">
        <f t="array" ref="O47">IFERROR(INDEX($AM$9:$AM$2088,MATCH($C47&amp;O$8,$AN$9:$AN$2088&amp;$AL$9:$AL$2088,0),1),"")</f>
        <v>148.9</v>
      </c>
      <c r="P47" s="53">
        <f t="array" ref="P47">IFERROR(INDEX($AM$9:$AM$2088,MATCH($C47&amp;P$8,$AN$9:$AN$2088&amp;$AL$9:$AL$2088,0),1),"")</f>
        <v>10.440799999999999</v>
      </c>
      <c r="Q47" s="53">
        <f t="array" ref="Q47">IFERROR(INDEX($AM$9:$AM$2088,MATCH($C47&amp;Q$8,$AN$9:$AN$2088&amp;$AL$9:$AL$2088,0),1),"")</f>
        <v>7.5563000000000002</v>
      </c>
      <c r="R47" s="53" t="str">
        <f t="array" ref="R47">IFERROR(INDEX($AM$9:$AM$2088,MATCH($C47&amp;R$8,$AN$9:$AN$2088&amp;$AL$9:$AL$2088,0),1),"")</f>
        <v/>
      </c>
      <c r="S47" s="53">
        <f t="array" ref="S47">IFERROR(INDEX($AM$9:$AM$2088,MATCH($C47&amp;S$8,$AN$9:$AN$2088&amp;$AL$9:$AL$2088,0),1),"")</f>
        <v>19.600999999999999</v>
      </c>
      <c r="T47" s="53">
        <f t="array" ref="T47">IFERROR(INDEX($AM$9:$AM$2088,MATCH($C47&amp;T$8,$AN$9:$AN$2088&amp;$AL$9:$AL$2088,0),1),"")</f>
        <v>1.5625</v>
      </c>
      <c r="U47" s="53">
        <f t="array" ref="U47">IFERROR(INDEX($AM$9:$AM$2088,MATCH($C47&amp;U$8,$AN$9:$AN$2088&amp;$AL$9:$AL$2088,0),1),"")</f>
        <v>5.5113000000000003</v>
      </c>
      <c r="V47" s="53">
        <f t="array" ref="V47">IFERROR(INDEX($AM$9:$AM$2088,MATCH($C47&amp;V$8,$AN$9:$AN$2088&amp;$AL$9:$AL$2088,0),1),"")</f>
        <v>1.4326000000000001</v>
      </c>
      <c r="W47" s="53">
        <f t="array" ref="W47">IFERROR(INDEX($AM$9:$AM$2088,MATCH($C47&amp;W$8,$AN$9:$AN$2088&amp;$AL$9:$AL$2088,0),1),"")</f>
        <v>7.3494000000000002</v>
      </c>
      <c r="X47" s="53">
        <f t="array" ref="X47">IFERROR(INDEX($AM$9:$AM$2088,MATCH($C47&amp;X$8,$AN$9:$AN$2088&amp;$AL$9:$AL$2088,0),1),"")</f>
        <v>8.1813000000000002</v>
      </c>
      <c r="Y47" s="53">
        <f t="array" ref="Y47">IFERROR(INDEX($AM$9:$AM$2088,MATCH($C47&amp;Y$8,$AN$9:$AN$2088&amp;$AL$9:$AL$2088,0),1),"")</f>
        <v>16441.490000000002</v>
      </c>
      <c r="Z47" s="53">
        <f t="array" ref="Z47">IFERROR(INDEX($AM$9:$AM$2088,MATCH($C47&amp;Z$8,$AN$9:$AN$2088&amp;$AL$9:$AL$2088,0),1),"")</f>
        <v>3.5831</v>
      </c>
      <c r="AA47" s="53">
        <f t="array" ref="AA47">IFERROR(INDEX($AM$9:$AM$2088,MATCH($C47&amp;AA$8,$AN$9:$AN$2088&amp;$AL$9:$AL$2088,0),1),"")</f>
        <v>86.648499999999999</v>
      </c>
      <c r="AB47" s="53">
        <f t="array" ref="AB47">IFERROR(INDEX($AM$9:$AM$2088,MATCH($C47&amp;AB$8,$AN$9:$AN$2088&amp;$AL$9:$AL$2088,0),1),"")</f>
        <v>1386.39</v>
      </c>
      <c r="AC47" s="53">
        <f t="array" ref="AC47">IFERROR(INDEX($AM$9:$AM$2088,MATCH($C47&amp;AC$8,$AN$9:$AN$2088&amp;$AL$9:$AL$2088,0),1),"")</f>
        <v>20.688400000000001</v>
      </c>
      <c r="AD47" s="53">
        <f t="array" ref="AD47">IFERROR(INDEX($AM$9:$AM$2088,MATCH($C47&amp;AD$8,$AN$9:$AN$2088&amp;$AL$9:$AL$2088,0),1),"")</f>
        <v>4.6223000000000001</v>
      </c>
      <c r="AE47" s="53">
        <f t="array" ref="AE47">IFERROR(INDEX($AM$9:$AM$2088,MATCH($C47&amp;AE$8,$AN$9:$AN$2088&amp;$AL$9:$AL$2088,0),1),"")</f>
        <v>1.6583000000000001</v>
      </c>
      <c r="AF47" s="53">
        <f t="array" ref="AF47">IFERROR(INDEX($AM$9:$AM$2088,MATCH($C47&amp;AF$8,$AN$9:$AN$2088&amp;$AL$9:$AL$2088,0),1),"")</f>
        <v>58.781999999999996</v>
      </c>
      <c r="AG47" s="53">
        <f t="array" ref="AG47">IFERROR(INDEX($AM$9:$AM$2088,MATCH($C47&amp;AG$8,$AN$9:$AN$2088&amp;$AL$9:$AL$2088,0),1),"")</f>
        <v>1.4262999999999999</v>
      </c>
      <c r="AH47" s="53">
        <f t="array" ref="AH47">IFERROR(INDEX($AM$9:$AM$2088,MATCH($C47&amp;AH$8,$AN$9:$AN$2088&amp;$AL$9:$AL$2088,0),1),"")</f>
        <v>36.826999999999998</v>
      </c>
      <c r="AI47" s="53">
        <f t="array" ref="AI47">IFERROR(INDEX($AM$9:$AM$2088,MATCH($C47&amp;AI$8,$AN$9:$AN$2088&amp;$AL$9:$AL$2088,0),1),"")</f>
        <v>18.206800000000001</v>
      </c>
      <c r="AL47" s="166" t="s">
        <v>82</v>
      </c>
      <c r="AM47" s="167">
        <v>388.85</v>
      </c>
      <c r="AN47" s="166">
        <v>44953</v>
      </c>
    </row>
    <row r="48" spans="2:40" ht="20.100000000000001" customHeight="1" x14ac:dyDescent="0.25">
      <c r="B48" s="44">
        <f t="shared" si="0"/>
        <v>32</v>
      </c>
      <c r="C48" s="193">
        <f>IFERROR(IF(INDEX($AN$9:$AN$2088,SUM($B$9:B48),1)="","",INDEX($AN$9:$AN$2088,SUM($B$9:B48),1)),"")</f>
        <v>44900</v>
      </c>
      <c r="D48" s="53">
        <f t="array" ref="D48">IFERROR(INDEX($AM$9:$AM$2088,MATCH($C48&amp;D$8,$AN$9:$AN$2088&amp;$AL$9:$AL$2088,0),1),"")</f>
        <v>1.0587</v>
      </c>
      <c r="E48" s="53">
        <f t="array" ref="E48">IFERROR(INDEX($AM$9:$AM$2088,MATCH($C48&amp;E$8,$AN$9:$AN$2088&amp;$AL$9:$AL$2088,0),1),"")</f>
        <v>143.07</v>
      </c>
      <c r="F48" s="53">
        <f t="array" ref="F48">IFERROR(INDEX($AM$9:$AM$2088,MATCH($C48&amp;F$8,$AN$9:$AN$2088&amp;$AL$9:$AL$2088,0),1),"")</f>
        <v>1.9558</v>
      </c>
      <c r="G48" s="53">
        <f t="array" ref="G48">IFERROR(INDEX($AM$9:$AM$2088,MATCH($C48&amp;G$8,$AN$9:$AN$2088&amp;$AL$9:$AL$2088,0),1),"")</f>
        <v>24.350999999999999</v>
      </c>
      <c r="H48" s="53">
        <f t="array" ref="H48">IFERROR(INDEX($AM$9:$AM$2088,MATCH($C48&amp;H$8,$AN$9:$AN$2088&amp;$AL$9:$AL$2088,0),1),"")</f>
        <v>7.4368999999999996</v>
      </c>
      <c r="I48" s="53">
        <f t="array" ref="I48">IFERROR(INDEX($AM$9:$AM$2088,MATCH($C48&amp;I$8,$AN$9:$AN$2088&amp;$AL$9:$AL$2088,0),1),"")</f>
        <v>0.86085</v>
      </c>
      <c r="J48" s="53">
        <f t="array" ref="J48">IFERROR(INDEX($AM$9:$AM$2088,MATCH($C48&amp;J$8,$AN$9:$AN$2088&amp;$AL$9:$AL$2088,0),1),"")</f>
        <v>412.13</v>
      </c>
      <c r="K48" s="53">
        <f t="array" ref="K48">IFERROR(INDEX($AM$9:$AM$2088,MATCH($C48&amp;K$8,$AN$9:$AN$2088&amp;$AL$9:$AL$2088,0),1),"")</f>
        <v>4.6950000000000003</v>
      </c>
      <c r="L48" s="53">
        <f t="array" ref="L48">IFERROR(INDEX($AM$9:$AM$2088,MATCH($C48&amp;L$8,$AN$9:$AN$2088&amp;$AL$9:$AL$2088,0),1),"")</f>
        <v>4.9215</v>
      </c>
      <c r="M48" s="53">
        <f t="array" ref="M48">IFERROR(INDEX($AM$9:$AM$2088,MATCH($C48&amp;M$8,$AN$9:$AN$2088&amp;$AL$9:$AL$2088,0),1),"")</f>
        <v>10.8931</v>
      </c>
      <c r="N48" s="53">
        <f t="array" ref="N48">IFERROR(INDEX($AM$9:$AM$2088,MATCH($C48&amp;N$8,$AN$9:$AN$2088&amp;$AL$9:$AL$2088,0),1),"")</f>
        <v>0.98929999999999996</v>
      </c>
      <c r="O48" s="53">
        <f t="array" ref="O48">IFERROR(INDEX($AM$9:$AM$2088,MATCH($C48&amp;O$8,$AN$9:$AN$2088&amp;$AL$9:$AL$2088,0),1),"")</f>
        <v>148.9</v>
      </c>
      <c r="P48" s="53">
        <f t="array" ref="P48">IFERROR(INDEX($AM$9:$AM$2088,MATCH($C48&amp;P$8,$AN$9:$AN$2088&amp;$AL$9:$AL$2088,0),1),"")</f>
        <v>10.336600000000001</v>
      </c>
      <c r="Q48" s="53">
        <f t="array" ref="Q48">IFERROR(INDEX($AM$9:$AM$2088,MATCH($C48&amp;Q$8,$AN$9:$AN$2088&amp;$AL$9:$AL$2088,0),1),"")</f>
        <v>7.5510000000000002</v>
      </c>
      <c r="R48" s="53" t="str">
        <f t="array" ref="R48">IFERROR(INDEX($AM$9:$AM$2088,MATCH($C48&amp;R$8,$AN$9:$AN$2088&amp;$AL$9:$AL$2088,0),1),"")</f>
        <v/>
      </c>
      <c r="S48" s="53">
        <f t="array" ref="S48">IFERROR(INDEX($AM$9:$AM$2088,MATCH($C48&amp;S$8,$AN$9:$AN$2088&amp;$AL$9:$AL$2088,0),1),"")</f>
        <v>19.732600000000001</v>
      </c>
      <c r="T48" s="53">
        <f t="array" ref="T48">IFERROR(INDEX($AM$9:$AM$2088,MATCH($C48&amp;T$8,$AN$9:$AN$2088&amp;$AL$9:$AL$2088,0),1),"")</f>
        <v>1.5542</v>
      </c>
      <c r="U48" s="53">
        <f t="array" ref="U48">IFERROR(INDEX($AM$9:$AM$2088,MATCH($C48&amp;U$8,$AN$9:$AN$2088&amp;$AL$9:$AL$2088,0),1),"")</f>
        <v>5.5491000000000001</v>
      </c>
      <c r="V48" s="53">
        <f t="array" ref="V48">IFERROR(INDEX($AM$9:$AM$2088,MATCH($C48&amp;V$8,$AN$9:$AN$2088&amp;$AL$9:$AL$2088,0),1),"")</f>
        <v>1.4198</v>
      </c>
      <c r="W48" s="53">
        <f t="array" ref="W48">IFERROR(INDEX($AM$9:$AM$2088,MATCH($C48&amp;W$8,$AN$9:$AN$2088&amp;$AL$9:$AL$2088,0),1),"")</f>
        <v>7.3573000000000004</v>
      </c>
      <c r="X48" s="53">
        <f t="array" ref="X48">IFERROR(INDEX($AM$9:$AM$2088,MATCH($C48&amp;X$8,$AN$9:$AN$2088&amp;$AL$9:$AL$2088,0),1),"")</f>
        <v>8.2235999999999994</v>
      </c>
      <c r="Y48" s="53">
        <f t="array" ref="Y48">IFERROR(INDEX($AM$9:$AM$2088,MATCH($C48&amp;Y$8,$AN$9:$AN$2088&amp;$AL$9:$AL$2088,0),1),"")</f>
        <v>16332.36</v>
      </c>
      <c r="Z48" s="53">
        <f t="array" ref="Z48">IFERROR(INDEX($AM$9:$AM$2088,MATCH($C48&amp;Z$8,$AN$9:$AN$2088&amp;$AL$9:$AL$2088,0),1),"")</f>
        <v>3.5855999999999999</v>
      </c>
      <c r="AA48" s="53">
        <f t="array" ref="AA48">IFERROR(INDEX($AM$9:$AM$2088,MATCH($C48&amp;AA$8,$AN$9:$AN$2088&amp;$AL$9:$AL$2088,0),1),"")</f>
        <v>86.524900000000002</v>
      </c>
      <c r="AB48" s="53">
        <f t="array" ref="AB48">IFERROR(INDEX($AM$9:$AM$2088,MATCH($C48&amp;AB$8,$AN$9:$AN$2088&amp;$AL$9:$AL$2088,0),1),"")</f>
        <v>1370.87</v>
      </c>
      <c r="AC48" s="53">
        <f t="array" ref="AC48">IFERROR(INDEX($AM$9:$AM$2088,MATCH($C48&amp;AC$8,$AN$9:$AN$2088&amp;$AL$9:$AL$2088,0),1),"")</f>
        <v>20.729500000000002</v>
      </c>
      <c r="AD48" s="53">
        <f t="array" ref="AD48">IFERROR(INDEX($AM$9:$AM$2088,MATCH($C48&amp;AD$8,$AN$9:$AN$2088&amp;$AL$9:$AL$2088,0),1),"")</f>
        <v>4.6254999999999997</v>
      </c>
      <c r="AE48" s="53">
        <f t="array" ref="AE48">IFERROR(INDEX($AM$9:$AM$2088,MATCH($C48&amp;AE$8,$AN$9:$AN$2088&amp;$AL$9:$AL$2088,0),1),"")</f>
        <v>1.6497999999999999</v>
      </c>
      <c r="AF48" s="53">
        <f t="array" ref="AF48">IFERROR(INDEX($AM$9:$AM$2088,MATCH($C48&amp;AF$8,$AN$9:$AN$2088&amp;$AL$9:$AL$2088,0),1),"")</f>
        <v>59.244999999999997</v>
      </c>
      <c r="AG48" s="53">
        <f t="array" ref="AG48">IFERROR(INDEX($AM$9:$AM$2088,MATCH($C48&amp;AG$8,$AN$9:$AN$2088&amp;$AL$9:$AL$2088,0),1),"")</f>
        <v>1.4271</v>
      </c>
      <c r="AH48" s="53">
        <f t="array" ref="AH48">IFERROR(INDEX($AM$9:$AM$2088,MATCH($C48&amp;AH$8,$AN$9:$AN$2088&amp;$AL$9:$AL$2088,0),1),"")</f>
        <v>36.731999999999999</v>
      </c>
      <c r="AI48" s="53">
        <f t="array" ref="AI48">IFERROR(INDEX($AM$9:$AM$2088,MATCH($C48&amp;AI$8,$AN$9:$AN$2088&amp;$AL$9:$AL$2088,0),1),"")</f>
        <v>18.203800000000001</v>
      </c>
      <c r="AL48" s="166" t="s">
        <v>8</v>
      </c>
      <c r="AM48" s="167">
        <v>4.7084999999999999</v>
      </c>
      <c r="AN48" s="166">
        <v>44953</v>
      </c>
    </row>
    <row r="49" spans="2:40" ht="20.100000000000001" customHeight="1" x14ac:dyDescent="0.25">
      <c r="B49" s="44">
        <f t="shared" si="0"/>
        <v>32</v>
      </c>
      <c r="C49" s="193">
        <f>IFERROR(IF(INDEX($AN$9:$AN$2088,SUM($B$9:B49),1)="","",INDEX($AN$9:$AN$2088,SUM($B$9:B49),1)),"")</f>
        <v>44897</v>
      </c>
      <c r="D49" s="53">
        <f t="array" ref="D49">IFERROR(INDEX($AM$9:$AM$2088,MATCH($C49&amp;D$8,$AN$9:$AN$2088&amp;$AL$9:$AL$2088,0),1),"")</f>
        <v>1.0538000000000001</v>
      </c>
      <c r="E49" s="53">
        <f t="array" ref="E49">IFERROR(INDEX($AM$9:$AM$2088,MATCH($C49&amp;E$8,$AN$9:$AN$2088&amp;$AL$9:$AL$2088,0),1),"")</f>
        <v>141.32</v>
      </c>
      <c r="F49" s="53">
        <f t="array" ref="F49">IFERROR(INDEX($AM$9:$AM$2088,MATCH($C49&amp;F$8,$AN$9:$AN$2088&amp;$AL$9:$AL$2088,0),1),"")</f>
        <v>1.9558</v>
      </c>
      <c r="G49" s="53">
        <f t="array" ref="G49">IFERROR(INDEX($AM$9:$AM$2088,MATCH($C49&amp;G$8,$AN$9:$AN$2088&amp;$AL$9:$AL$2088,0),1),"")</f>
        <v>24.376999999999999</v>
      </c>
      <c r="H49" s="53">
        <f t="array" ref="H49">IFERROR(INDEX($AM$9:$AM$2088,MATCH($C49&amp;H$8,$AN$9:$AN$2088&amp;$AL$9:$AL$2088,0),1),"")</f>
        <v>7.4372999999999996</v>
      </c>
      <c r="I49" s="53">
        <f t="array" ref="I49">IFERROR(INDEX($AM$9:$AM$2088,MATCH($C49&amp;I$8,$AN$9:$AN$2088&amp;$AL$9:$AL$2088,0),1),"")</f>
        <v>0.85855000000000004</v>
      </c>
      <c r="J49" s="53">
        <f t="array" ref="J49">IFERROR(INDEX($AM$9:$AM$2088,MATCH($C49&amp;J$8,$AN$9:$AN$2088&amp;$AL$9:$AL$2088,0),1),"")</f>
        <v>410</v>
      </c>
      <c r="K49" s="53">
        <f t="array" ref="K49">IFERROR(INDEX($AM$9:$AM$2088,MATCH($C49&amp;K$8,$AN$9:$AN$2088&amp;$AL$9:$AL$2088,0),1),"")</f>
        <v>4.6840000000000002</v>
      </c>
      <c r="L49" s="53">
        <f t="array" ref="L49">IFERROR(INDEX($AM$9:$AM$2088,MATCH($C49&amp;L$8,$AN$9:$AN$2088&amp;$AL$9:$AL$2088,0),1),"")</f>
        <v>4.9298000000000002</v>
      </c>
      <c r="M49" s="53">
        <f t="array" ref="M49">IFERROR(INDEX($AM$9:$AM$2088,MATCH($C49&amp;M$8,$AN$9:$AN$2088&amp;$AL$9:$AL$2088,0),1),"")</f>
        <v>10.901999999999999</v>
      </c>
      <c r="N49" s="53">
        <f t="array" ref="N49">IFERROR(INDEX($AM$9:$AM$2088,MATCH($C49&amp;N$8,$AN$9:$AN$2088&amp;$AL$9:$AL$2088,0),1),"")</f>
        <v>0.98340000000000005</v>
      </c>
      <c r="O49" s="53">
        <f t="array" ref="O49">IFERROR(INDEX($AM$9:$AM$2088,MATCH($C49&amp;O$8,$AN$9:$AN$2088&amp;$AL$9:$AL$2088,0),1),"")</f>
        <v>148.69999999999999</v>
      </c>
      <c r="P49" s="53">
        <f t="array" ref="P49">IFERROR(INDEX($AM$9:$AM$2088,MATCH($C49&amp;P$8,$AN$9:$AN$2088&amp;$AL$9:$AL$2088,0),1),"")</f>
        <v>10.2615</v>
      </c>
      <c r="Q49" s="53">
        <f t="array" ref="Q49">IFERROR(INDEX($AM$9:$AM$2088,MATCH($C49&amp;Q$8,$AN$9:$AN$2088&amp;$AL$9:$AL$2088,0),1),"")</f>
        <v>7.5503</v>
      </c>
      <c r="R49" s="53" t="str">
        <f t="array" ref="R49">IFERROR(INDEX($AM$9:$AM$2088,MATCH($C49&amp;R$8,$AN$9:$AN$2088&amp;$AL$9:$AL$2088,0),1),"")</f>
        <v/>
      </c>
      <c r="S49" s="53">
        <f t="array" ref="S49">IFERROR(INDEX($AM$9:$AM$2088,MATCH($C49&amp;S$8,$AN$9:$AN$2088&amp;$AL$9:$AL$2088,0),1),"")</f>
        <v>19.639199999999999</v>
      </c>
      <c r="T49" s="53">
        <f t="array" ref="T49">IFERROR(INDEX($AM$9:$AM$2088,MATCH($C49&amp;T$8,$AN$9:$AN$2088&amp;$AL$9:$AL$2088,0),1),"")</f>
        <v>1.5457000000000001</v>
      </c>
      <c r="U49" s="53">
        <f t="array" ref="U49">IFERROR(INDEX($AM$9:$AM$2088,MATCH($C49&amp;U$8,$AN$9:$AN$2088&amp;$AL$9:$AL$2088,0),1),"")</f>
        <v>5.4657</v>
      </c>
      <c r="V49" s="53">
        <f t="array" ref="V49">IFERROR(INDEX($AM$9:$AM$2088,MATCH($C49&amp;V$8,$AN$9:$AN$2088&amp;$AL$9:$AL$2088,0),1),"")</f>
        <v>1.4159999999999999</v>
      </c>
      <c r="W49" s="53">
        <f t="array" ref="W49">IFERROR(INDEX($AM$9:$AM$2088,MATCH($C49&amp;W$8,$AN$9:$AN$2088&amp;$AL$9:$AL$2088,0),1),"")</f>
        <v>7.3971</v>
      </c>
      <c r="X49" s="53">
        <f t="array" ref="X49">IFERROR(INDEX($AM$9:$AM$2088,MATCH($C49&amp;X$8,$AN$9:$AN$2088&amp;$AL$9:$AL$2088,0),1),"")</f>
        <v>8.2035</v>
      </c>
      <c r="Y49" s="53">
        <f t="array" ref="Y49">IFERROR(INDEX($AM$9:$AM$2088,MATCH($C49&amp;Y$8,$AN$9:$AN$2088&amp;$AL$9:$AL$2088,0),1),"")</f>
        <v>16179.78</v>
      </c>
      <c r="Z49" s="53">
        <f t="array" ref="Z49">IFERROR(INDEX($AM$9:$AM$2088,MATCH($C49&amp;Z$8,$AN$9:$AN$2088&amp;$AL$9:$AL$2088,0),1),"")</f>
        <v>3.5769000000000002</v>
      </c>
      <c r="AA49" s="53">
        <f t="array" ref="AA49">IFERROR(INDEX($AM$9:$AM$2088,MATCH($C49&amp;AA$8,$AN$9:$AN$2088&amp;$AL$9:$AL$2088,0),1),"")</f>
        <v>85.643500000000003</v>
      </c>
      <c r="AB49" s="53">
        <f t="array" ref="AB49">IFERROR(INDEX($AM$9:$AM$2088,MATCH($C49&amp;AB$8,$AN$9:$AN$2088&amp;$AL$9:$AL$2088,0),1),"")</f>
        <v>1366.67</v>
      </c>
      <c r="AC49" s="53">
        <f t="array" ref="AC49">IFERROR(INDEX($AM$9:$AM$2088,MATCH($C49&amp;AC$8,$AN$9:$AN$2088&amp;$AL$9:$AL$2088,0),1),"")</f>
        <v>20.187000000000001</v>
      </c>
      <c r="AD49" s="53">
        <f t="array" ref="AD49">IFERROR(INDEX($AM$9:$AM$2088,MATCH($C49&amp;AD$8,$AN$9:$AN$2088&amp;$AL$9:$AL$2088,0),1),"")</f>
        <v>4.6241000000000003</v>
      </c>
      <c r="AE49" s="53">
        <f t="array" ref="AE49">IFERROR(INDEX($AM$9:$AM$2088,MATCH($C49&amp;AE$8,$AN$9:$AN$2088&amp;$AL$9:$AL$2088,0),1),"")</f>
        <v>1.6453</v>
      </c>
      <c r="AF49" s="53">
        <f t="array" ref="AF49">IFERROR(INDEX($AM$9:$AM$2088,MATCH($C49&amp;AF$8,$AN$9:$AN$2088&amp;$AL$9:$AL$2088,0),1),"")</f>
        <v>58.734000000000002</v>
      </c>
      <c r="AG49" s="53">
        <f t="array" ref="AG49">IFERROR(INDEX($AM$9:$AM$2088,MATCH($C49&amp;AG$8,$AN$9:$AN$2088&amp;$AL$9:$AL$2088,0),1),"")</f>
        <v>1.4227000000000001</v>
      </c>
      <c r="AH49" s="53">
        <f t="array" ref="AH49">IFERROR(INDEX($AM$9:$AM$2088,MATCH($C49&amp;AH$8,$AN$9:$AN$2088&amp;$AL$9:$AL$2088,0),1),"")</f>
        <v>36.613999999999997</v>
      </c>
      <c r="AI49" s="53">
        <f t="array" ref="AI49">IFERROR(INDEX($AM$9:$AM$2088,MATCH($C49&amp;AI$8,$AN$9:$AN$2088&amp;$AL$9:$AL$2088,0),1),"")</f>
        <v>18.274899999999999</v>
      </c>
      <c r="AL49" s="166" t="s">
        <v>93</v>
      </c>
      <c r="AM49" s="167">
        <v>4.8964999999999996</v>
      </c>
      <c r="AN49" s="166">
        <v>44953</v>
      </c>
    </row>
    <row r="50" spans="2:40" ht="20.100000000000001" customHeight="1" x14ac:dyDescent="0.25">
      <c r="B50" s="44">
        <f t="shared" si="0"/>
        <v>32</v>
      </c>
      <c r="C50" s="193">
        <f>IFERROR(IF(INDEX($AN$9:$AN$2088,SUM($B$9:B50),1)="","",INDEX($AN$9:$AN$2088,SUM($B$9:B50),1)),"")</f>
        <v>44896</v>
      </c>
      <c r="D50" s="53">
        <f t="array" ref="D50">IFERROR(INDEX($AM$9:$AM$2088,MATCH($C50&amp;D$8,$AN$9:$AN$2088&amp;$AL$9:$AL$2088,0),1),"")</f>
        <v>1.0454000000000001</v>
      </c>
      <c r="E50" s="53">
        <f t="array" ref="E50">IFERROR(INDEX($AM$9:$AM$2088,MATCH($C50&amp;E$8,$AN$9:$AN$2088&amp;$AL$9:$AL$2088,0),1),"")</f>
        <v>142.47999999999999</v>
      </c>
      <c r="F50" s="53">
        <f t="array" ref="F50">IFERROR(INDEX($AM$9:$AM$2088,MATCH($C50&amp;F$8,$AN$9:$AN$2088&amp;$AL$9:$AL$2088,0),1),"")</f>
        <v>1.9558</v>
      </c>
      <c r="G50" s="53">
        <f t="array" ref="G50">IFERROR(INDEX($AM$9:$AM$2088,MATCH($C50&amp;G$8,$AN$9:$AN$2088&amp;$AL$9:$AL$2088,0),1),"")</f>
        <v>24.361000000000001</v>
      </c>
      <c r="H50" s="53">
        <f t="array" ref="H50">IFERROR(INDEX($AM$9:$AM$2088,MATCH($C50&amp;H$8,$AN$9:$AN$2088&amp;$AL$9:$AL$2088,0),1),"")</f>
        <v>7.4372999999999996</v>
      </c>
      <c r="I50" s="53">
        <f t="array" ref="I50">IFERROR(INDEX($AM$9:$AM$2088,MATCH($C50&amp;I$8,$AN$9:$AN$2088&amp;$AL$9:$AL$2088,0),1),"")</f>
        <v>0.85714999999999997</v>
      </c>
      <c r="J50" s="53">
        <f t="array" ref="J50">IFERROR(INDEX($AM$9:$AM$2088,MATCH($C50&amp;J$8,$AN$9:$AN$2088&amp;$AL$9:$AL$2088,0),1),"")</f>
        <v>413.5</v>
      </c>
      <c r="K50" s="53">
        <f t="array" ref="K50">IFERROR(INDEX($AM$9:$AM$2088,MATCH($C50&amp;K$8,$AN$9:$AN$2088&amp;$AL$9:$AL$2088,0),1),"")</f>
        <v>4.6997999999999998</v>
      </c>
      <c r="L50" s="53">
        <f t="array" ref="L50">IFERROR(INDEX($AM$9:$AM$2088,MATCH($C50&amp;L$8,$AN$9:$AN$2088&amp;$AL$9:$AL$2088,0),1),"")</f>
        <v>4.9302999999999999</v>
      </c>
      <c r="M50" s="53">
        <f t="array" ref="M50">IFERROR(INDEX($AM$9:$AM$2088,MATCH($C50&amp;M$8,$AN$9:$AN$2088&amp;$AL$9:$AL$2088,0),1),"")</f>
        <v>10.898400000000001</v>
      </c>
      <c r="N50" s="53">
        <f t="array" ref="N50">IFERROR(INDEX($AM$9:$AM$2088,MATCH($C50&amp;N$8,$AN$9:$AN$2088&amp;$AL$9:$AL$2088,0),1),"")</f>
        <v>0.98680000000000001</v>
      </c>
      <c r="O50" s="53">
        <f t="array" ref="O50">IFERROR(INDEX($AM$9:$AM$2088,MATCH($C50&amp;O$8,$AN$9:$AN$2088&amp;$AL$9:$AL$2088,0),1),"")</f>
        <v>148.69999999999999</v>
      </c>
      <c r="P50" s="53">
        <f t="array" ref="P50">IFERROR(INDEX($AM$9:$AM$2088,MATCH($C50&amp;P$8,$AN$9:$AN$2088&amp;$AL$9:$AL$2088,0),1),"")</f>
        <v>10.249499999999999</v>
      </c>
      <c r="Q50" s="53">
        <f t="array" ref="Q50">IFERROR(INDEX($AM$9:$AM$2088,MATCH($C50&amp;Q$8,$AN$9:$AN$2088&amp;$AL$9:$AL$2088,0),1),"")</f>
        <v>7.55</v>
      </c>
      <c r="R50" s="53" t="str">
        <f t="array" ref="R50">IFERROR(INDEX($AM$9:$AM$2088,MATCH($C50&amp;R$8,$AN$9:$AN$2088&amp;$AL$9:$AL$2088,0),1),"")</f>
        <v/>
      </c>
      <c r="S50" s="53">
        <f t="array" ref="S50">IFERROR(INDEX($AM$9:$AM$2088,MATCH($C50&amp;S$8,$AN$9:$AN$2088&amp;$AL$9:$AL$2088,0),1),"")</f>
        <v>19.477799999999998</v>
      </c>
      <c r="T50" s="53">
        <f t="array" ref="T50">IFERROR(INDEX($AM$9:$AM$2088,MATCH($C50&amp;T$8,$AN$9:$AN$2088&amp;$AL$9:$AL$2088,0),1),"")</f>
        <v>1.5377000000000001</v>
      </c>
      <c r="U50" s="53">
        <f t="array" ref="U50">IFERROR(INDEX($AM$9:$AM$2088,MATCH($C50&amp;U$8,$AN$9:$AN$2088&amp;$AL$9:$AL$2088,0),1),"")</f>
        <v>5.4508000000000001</v>
      </c>
      <c r="V50" s="53">
        <f t="array" ref="V50">IFERROR(INDEX($AM$9:$AM$2088,MATCH($C50&amp;V$8,$AN$9:$AN$2088&amp;$AL$9:$AL$2088,0),1),"")</f>
        <v>1.4058999999999999</v>
      </c>
      <c r="W50" s="53">
        <f t="array" ref="W50">IFERROR(INDEX($AM$9:$AM$2088,MATCH($C50&amp;W$8,$AN$9:$AN$2088&amp;$AL$9:$AL$2088,0),1),"")</f>
        <v>7.3964999999999996</v>
      </c>
      <c r="X50" s="53">
        <f t="array" ref="X50">IFERROR(INDEX($AM$9:$AM$2088,MATCH($C50&amp;X$8,$AN$9:$AN$2088&amp;$AL$9:$AL$2088,0),1),"")</f>
        <v>8.1371000000000002</v>
      </c>
      <c r="Y50" s="53">
        <f t="array" ref="Y50">IFERROR(INDEX($AM$9:$AM$2088,MATCH($C50&amp;Y$8,$AN$9:$AN$2088&amp;$AL$9:$AL$2088,0),1),"")</f>
        <v>16160.84</v>
      </c>
      <c r="Z50" s="53">
        <f t="array" ref="Z50">IFERROR(INDEX($AM$9:$AM$2088,MATCH($C50&amp;Z$8,$AN$9:$AN$2088&amp;$AL$9:$AL$2088,0),1),"")</f>
        <v>3.5642</v>
      </c>
      <c r="AA50" s="53">
        <f t="array" ref="AA50">IFERROR(INDEX($AM$9:$AM$2088,MATCH($C50&amp;AA$8,$AN$9:$AN$2088&amp;$AL$9:$AL$2088,0),1),"")</f>
        <v>84.933000000000007</v>
      </c>
      <c r="AB50" s="53">
        <f t="array" ref="AB50">IFERROR(INDEX($AM$9:$AM$2088,MATCH($C50&amp;AB$8,$AN$9:$AN$2088&amp;$AL$9:$AL$2088,0),1),"")</f>
        <v>1363.81</v>
      </c>
      <c r="AC50" s="53">
        <f t="array" ref="AC50">IFERROR(INDEX($AM$9:$AM$2088,MATCH($C50&amp;AC$8,$AN$9:$AN$2088&amp;$AL$9:$AL$2088,0),1),"")</f>
        <v>20.147200000000002</v>
      </c>
      <c r="AD50" s="53">
        <f t="array" ref="AD50">IFERROR(INDEX($AM$9:$AM$2088,MATCH($C50&amp;AD$8,$AN$9:$AN$2088&amp;$AL$9:$AL$2088,0),1),"")</f>
        <v>4.6050000000000004</v>
      </c>
      <c r="AE50" s="53">
        <f t="array" ref="AE50">IFERROR(INDEX($AM$9:$AM$2088,MATCH($C50&amp;AE$8,$AN$9:$AN$2088&amp;$AL$9:$AL$2088,0),1),"")</f>
        <v>1.6446000000000001</v>
      </c>
      <c r="AF50" s="53">
        <f t="array" ref="AF50">IFERROR(INDEX($AM$9:$AM$2088,MATCH($C50&amp;AF$8,$AN$9:$AN$2088&amp;$AL$9:$AL$2088,0),1),"")</f>
        <v>58.792999999999999</v>
      </c>
      <c r="AG50" s="53">
        <f t="array" ref="AG50">IFERROR(INDEX($AM$9:$AM$2088,MATCH($C50&amp;AG$8,$AN$9:$AN$2088&amp;$AL$9:$AL$2088,0),1),"")</f>
        <v>1.4195</v>
      </c>
      <c r="AH50" s="53">
        <f t="array" ref="AH50">IFERROR(INDEX($AM$9:$AM$2088,MATCH($C50&amp;AH$8,$AN$9:$AN$2088&amp;$AL$9:$AL$2088,0),1),"")</f>
        <v>36.526000000000003</v>
      </c>
      <c r="AI50" s="53">
        <f t="array" ref="AI50">IFERROR(INDEX($AM$9:$AM$2088,MATCH($C50&amp;AI$8,$AN$9:$AN$2088&amp;$AL$9:$AL$2088,0),1),"")</f>
        <v>18.539300000000001</v>
      </c>
      <c r="AL50" s="166" t="s">
        <v>99</v>
      </c>
      <c r="AM50" s="167">
        <v>11.210800000000001</v>
      </c>
      <c r="AN50" s="166">
        <v>44953</v>
      </c>
    </row>
    <row r="51" spans="2:40" ht="20.100000000000001" customHeight="1" x14ac:dyDescent="0.25">
      <c r="B51" s="44">
        <f t="shared" si="0"/>
        <v>32</v>
      </c>
      <c r="C51" s="193">
        <f>IFERROR(IF(INDEX($AN$9:$AN$2088,SUM($B$9:B51),1)="","",INDEX($AN$9:$AN$2088,SUM($B$9:B51),1)),"")</f>
        <v>44895</v>
      </c>
      <c r="D51" s="53">
        <f t="array" ref="D51">IFERROR(INDEX($AM$9:$AM$2088,MATCH($C51&amp;D$8,$AN$9:$AN$2088&amp;$AL$9:$AL$2088,0),1),"")</f>
        <v>1.0376000000000001</v>
      </c>
      <c r="E51" s="53">
        <f t="array" ref="E51">IFERROR(INDEX($AM$9:$AM$2088,MATCH($C51&amp;E$8,$AN$9:$AN$2088&amp;$AL$9:$AL$2088,0),1),"")</f>
        <v>144.28</v>
      </c>
      <c r="F51" s="53">
        <f t="array" ref="F51">IFERROR(INDEX($AM$9:$AM$2088,MATCH($C51&amp;F$8,$AN$9:$AN$2088&amp;$AL$9:$AL$2088,0),1),"")</f>
        <v>1.9558</v>
      </c>
      <c r="G51" s="53">
        <f t="array" ref="G51">IFERROR(INDEX($AM$9:$AM$2088,MATCH($C51&amp;G$8,$AN$9:$AN$2088&amp;$AL$9:$AL$2088,0),1),"")</f>
        <v>24.338000000000001</v>
      </c>
      <c r="H51" s="53">
        <f t="array" ref="H51">IFERROR(INDEX($AM$9:$AM$2088,MATCH($C51&amp;H$8,$AN$9:$AN$2088&amp;$AL$9:$AL$2088,0),1),"")</f>
        <v>7.4366000000000003</v>
      </c>
      <c r="I51" s="53">
        <f t="array" ref="I51">IFERROR(INDEX($AM$9:$AM$2088,MATCH($C51&amp;I$8,$AN$9:$AN$2088&amp;$AL$9:$AL$2088,0),1),"")</f>
        <v>0.86487999999999998</v>
      </c>
      <c r="J51" s="53">
        <f t="array" ref="J51">IFERROR(INDEX($AM$9:$AM$2088,MATCH($C51&amp;J$8,$AN$9:$AN$2088&amp;$AL$9:$AL$2088,0),1),"")</f>
        <v>408.4</v>
      </c>
      <c r="K51" s="53">
        <f t="array" ref="K51">IFERROR(INDEX($AM$9:$AM$2088,MATCH($C51&amp;K$8,$AN$9:$AN$2088&amp;$AL$9:$AL$2088,0),1),"")</f>
        <v>4.6635</v>
      </c>
      <c r="L51" s="53">
        <f t="array" ref="L51">IFERROR(INDEX($AM$9:$AM$2088,MATCH($C51&amp;L$8,$AN$9:$AN$2088&amp;$AL$9:$AL$2088,0),1),"")</f>
        <v>4.9245000000000001</v>
      </c>
      <c r="M51" s="53">
        <f t="array" ref="M51">IFERROR(INDEX($AM$9:$AM$2088,MATCH($C51&amp;M$8,$AN$9:$AN$2088&amp;$AL$9:$AL$2088,0),1),"")</f>
        <v>10.9345</v>
      </c>
      <c r="N51" s="53">
        <f t="array" ref="N51">IFERROR(INDEX($AM$9:$AM$2088,MATCH($C51&amp;N$8,$AN$9:$AN$2088&amp;$AL$9:$AL$2088,0),1),"")</f>
        <v>0.98540000000000005</v>
      </c>
      <c r="O51" s="53">
        <f t="array" ref="O51">IFERROR(INDEX($AM$9:$AM$2088,MATCH($C51&amp;O$8,$AN$9:$AN$2088&amp;$AL$9:$AL$2088,0),1),"")</f>
        <v>147.1</v>
      </c>
      <c r="P51" s="53">
        <f t="array" ref="P51">IFERROR(INDEX($AM$9:$AM$2088,MATCH($C51&amp;P$8,$AN$9:$AN$2088&amp;$AL$9:$AL$2088,0),1),"")</f>
        <v>10.264799999999999</v>
      </c>
      <c r="Q51" s="53">
        <f t="array" ref="Q51">IFERROR(INDEX($AM$9:$AM$2088,MATCH($C51&amp;Q$8,$AN$9:$AN$2088&amp;$AL$9:$AL$2088,0),1),"")</f>
        <v>7.5490000000000004</v>
      </c>
      <c r="R51" s="53" t="str">
        <f t="array" ref="R51">IFERROR(INDEX($AM$9:$AM$2088,MATCH($C51&amp;R$8,$AN$9:$AN$2088&amp;$AL$9:$AL$2088,0),1),"")</f>
        <v/>
      </c>
      <c r="S51" s="53">
        <f t="array" ref="S51">IFERROR(INDEX($AM$9:$AM$2088,MATCH($C51&amp;S$8,$AN$9:$AN$2088&amp;$AL$9:$AL$2088,0),1),"")</f>
        <v>19.333300000000001</v>
      </c>
      <c r="T51" s="53">
        <f t="array" ref="T51">IFERROR(INDEX($AM$9:$AM$2088,MATCH($C51&amp;T$8,$AN$9:$AN$2088&amp;$AL$9:$AL$2088,0),1),"")</f>
        <v>1.5425</v>
      </c>
      <c r="U51" s="53">
        <f t="array" ref="U51">IFERROR(INDEX($AM$9:$AM$2088,MATCH($C51&amp;U$8,$AN$9:$AN$2088&amp;$AL$9:$AL$2088,0),1),"")</f>
        <v>5.5063000000000004</v>
      </c>
      <c r="V51" s="53">
        <f t="array" ref="V51">IFERROR(INDEX($AM$9:$AM$2088,MATCH($C51&amp;V$8,$AN$9:$AN$2088&amp;$AL$9:$AL$2088,0),1),"")</f>
        <v>1.4020999999999999</v>
      </c>
      <c r="W51" s="53">
        <f t="array" ref="W51">IFERROR(INDEX($AM$9:$AM$2088,MATCH($C51&amp;W$8,$AN$9:$AN$2088&amp;$AL$9:$AL$2088,0),1),"")</f>
        <v>7.3437000000000001</v>
      </c>
      <c r="X51" s="53">
        <f t="array" ref="X51">IFERROR(INDEX($AM$9:$AM$2088,MATCH($C51&amp;X$8,$AN$9:$AN$2088&amp;$AL$9:$AL$2088,0),1),"")</f>
        <v>8.0944000000000003</v>
      </c>
      <c r="Y51" s="53">
        <f t="array" ref="Y51">IFERROR(INDEX($AM$9:$AM$2088,MATCH($C51&amp;Y$8,$AN$9:$AN$2088&amp;$AL$9:$AL$2088,0),1),"")</f>
        <v>16271.81</v>
      </c>
      <c r="Z51" s="53">
        <f t="array" ref="Z51">IFERROR(INDEX($AM$9:$AM$2088,MATCH($C51&amp;Z$8,$AN$9:$AN$2088&amp;$AL$9:$AL$2088,0),1),"")</f>
        <v>3.5691000000000002</v>
      </c>
      <c r="AA51" s="53">
        <f t="array" ref="AA51">IFERROR(INDEX($AM$9:$AM$2088,MATCH($C51&amp;AA$8,$AN$9:$AN$2088&amp;$AL$9:$AL$2088,0),1),"")</f>
        <v>84.421499999999995</v>
      </c>
      <c r="AB51" s="53">
        <f t="array" ref="AB51">IFERROR(INDEX($AM$9:$AM$2088,MATCH($C51&amp;AB$8,$AN$9:$AN$2088&amp;$AL$9:$AL$2088,0),1),"")</f>
        <v>1365.14</v>
      </c>
      <c r="AC51" s="53">
        <f t="array" ref="AC51">IFERROR(INDEX($AM$9:$AM$2088,MATCH($C51&amp;AC$8,$AN$9:$AN$2088&amp;$AL$9:$AL$2088,0),1),"")</f>
        <v>20.011099999999999</v>
      </c>
      <c r="AD51" s="53">
        <f t="array" ref="AD51">IFERROR(INDEX($AM$9:$AM$2088,MATCH($C51&amp;AD$8,$AN$9:$AN$2088&amp;$AL$9:$AL$2088,0),1),"")</f>
        <v>4.6147</v>
      </c>
      <c r="AE51" s="53">
        <f t="array" ref="AE51">IFERROR(INDEX($AM$9:$AM$2088,MATCH($C51&amp;AE$8,$AN$9:$AN$2088&amp;$AL$9:$AL$2088,0),1),"")</f>
        <v>1.6634</v>
      </c>
      <c r="AF51" s="53">
        <f t="array" ref="AF51">IFERROR(INDEX($AM$9:$AM$2088,MATCH($C51&amp;AF$8,$AN$9:$AN$2088&amp;$AL$9:$AL$2088,0),1),"")</f>
        <v>58.697000000000003</v>
      </c>
      <c r="AG51" s="53">
        <f t="array" ref="AG51">IFERROR(INDEX($AM$9:$AM$2088,MATCH($C51&amp;AG$8,$AN$9:$AN$2088&amp;$AL$9:$AL$2088,0),1),"")</f>
        <v>1.4179999999999999</v>
      </c>
      <c r="AH51" s="53">
        <f t="array" ref="AH51">IFERROR(INDEX($AM$9:$AM$2088,MATCH($C51&amp;AH$8,$AN$9:$AN$2088&amp;$AL$9:$AL$2088,0),1),"")</f>
        <v>36.588000000000001</v>
      </c>
      <c r="AI51" s="53">
        <f t="array" ref="AI51">IFERROR(INDEX($AM$9:$AM$2088,MATCH($C51&amp;AI$8,$AN$9:$AN$2088&amp;$AL$9:$AL$2088,0),1),"")</f>
        <v>17.576799999999999</v>
      </c>
      <c r="AL51" s="166" t="s">
        <v>4</v>
      </c>
      <c r="AM51" s="167">
        <v>1.0017</v>
      </c>
      <c r="AN51" s="166">
        <v>44953</v>
      </c>
    </row>
    <row r="52" spans="2:40" ht="20.100000000000001" customHeight="1" x14ac:dyDescent="0.25">
      <c r="B52" s="44">
        <f t="shared" si="0"/>
        <v>32</v>
      </c>
      <c r="C52" s="193">
        <f>IFERROR(IF(INDEX($AN$9:$AN$2088,SUM($B$9:B52),1)="","",INDEX($AN$9:$AN$2088,SUM($B$9:B52),1)),"")</f>
        <v>44894</v>
      </c>
      <c r="D52" s="53">
        <f t="array" ref="D52">IFERROR(INDEX($AM$9:$AM$2088,MATCH($C52&amp;D$8,$AN$9:$AN$2088&amp;$AL$9:$AL$2088,0),1),"")</f>
        <v>1.0366</v>
      </c>
      <c r="E52" s="53">
        <f t="array" ref="E52">IFERROR(INDEX($AM$9:$AM$2088,MATCH($C52&amp;E$8,$AN$9:$AN$2088&amp;$AL$9:$AL$2088,0),1),"")</f>
        <v>143.36000000000001</v>
      </c>
      <c r="F52" s="53">
        <f t="array" ref="F52">IFERROR(INDEX($AM$9:$AM$2088,MATCH($C52&amp;F$8,$AN$9:$AN$2088&amp;$AL$9:$AL$2088,0),1),"")</f>
        <v>1.9558</v>
      </c>
      <c r="G52" s="53">
        <f t="array" ref="G52">IFERROR(INDEX($AM$9:$AM$2088,MATCH($C52&amp;G$8,$AN$9:$AN$2088&amp;$AL$9:$AL$2088,0),1),"")</f>
        <v>24.334</v>
      </c>
      <c r="H52" s="53">
        <f t="array" ref="H52">IFERROR(INDEX($AM$9:$AM$2088,MATCH($C52&amp;H$8,$AN$9:$AN$2088&amp;$AL$9:$AL$2088,0),1),"")</f>
        <v>7.4367000000000001</v>
      </c>
      <c r="I52" s="53">
        <f t="array" ref="I52">IFERROR(INDEX($AM$9:$AM$2088,MATCH($C52&amp;I$8,$AN$9:$AN$2088&amp;$AL$9:$AL$2088,0),1),"")</f>
        <v>0.86217999999999995</v>
      </c>
      <c r="J52" s="53">
        <f t="array" ref="J52">IFERROR(INDEX($AM$9:$AM$2088,MATCH($C52&amp;J$8,$AN$9:$AN$2088&amp;$AL$9:$AL$2088,0),1),"")</f>
        <v>406.5</v>
      </c>
      <c r="K52" s="53">
        <f t="array" ref="K52">IFERROR(INDEX($AM$9:$AM$2088,MATCH($C52&amp;K$8,$AN$9:$AN$2088&amp;$AL$9:$AL$2088,0),1),"")</f>
        <v>4.673</v>
      </c>
      <c r="L52" s="53">
        <f t="array" ref="L52">IFERROR(INDEX($AM$9:$AM$2088,MATCH($C52&amp;L$8,$AN$9:$AN$2088&amp;$AL$9:$AL$2088,0),1),"")</f>
        <v>4.9192999999999998</v>
      </c>
      <c r="M52" s="53">
        <f t="array" ref="M52">IFERROR(INDEX($AM$9:$AM$2088,MATCH($C52&amp;M$8,$AN$9:$AN$2088&amp;$AL$9:$AL$2088,0),1),"")</f>
        <v>10.901</v>
      </c>
      <c r="N52" s="53">
        <f t="array" ref="N52">IFERROR(INDEX($AM$9:$AM$2088,MATCH($C52&amp;N$8,$AN$9:$AN$2088&amp;$AL$9:$AL$2088,0),1),"")</f>
        <v>0.98619999999999997</v>
      </c>
      <c r="O52" s="53">
        <f t="array" ref="O52">IFERROR(INDEX($AM$9:$AM$2088,MATCH($C52&amp;O$8,$AN$9:$AN$2088&amp;$AL$9:$AL$2088,0),1),"")</f>
        <v>147.1</v>
      </c>
      <c r="P52" s="53">
        <f t="array" ref="P52">IFERROR(INDEX($AM$9:$AM$2088,MATCH($C52&amp;P$8,$AN$9:$AN$2088&amp;$AL$9:$AL$2088,0),1),"")</f>
        <v>10.331300000000001</v>
      </c>
      <c r="Q52" s="53">
        <f t="array" ref="Q52">IFERROR(INDEX($AM$9:$AM$2088,MATCH($C52&amp;Q$8,$AN$9:$AN$2088&amp;$AL$9:$AL$2088,0),1),"")</f>
        <v>7.55</v>
      </c>
      <c r="R52" s="53" t="str">
        <f t="array" ref="R52">IFERROR(INDEX($AM$9:$AM$2088,MATCH($C52&amp;R$8,$AN$9:$AN$2088&amp;$AL$9:$AL$2088,0),1),"")</f>
        <v/>
      </c>
      <c r="S52" s="53">
        <f t="array" ref="S52">IFERROR(INDEX($AM$9:$AM$2088,MATCH($C52&amp;S$8,$AN$9:$AN$2088&amp;$AL$9:$AL$2088,0),1),"")</f>
        <v>19.318100000000001</v>
      </c>
      <c r="T52" s="53">
        <f t="array" ref="T52">IFERROR(INDEX($AM$9:$AM$2088,MATCH($C52&amp;T$8,$AN$9:$AN$2088&amp;$AL$9:$AL$2088,0),1),"")</f>
        <v>1.5414000000000001</v>
      </c>
      <c r="U52" s="53">
        <f t="array" ref="U52">IFERROR(INDEX($AM$9:$AM$2088,MATCH($C52&amp;U$8,$AN$9:$AN$2088&amp;$AL$9:$AL$2088,0),1),"")</f>
        <v>5.5125999999999999</v>
      </c>
      <c r="V52" s="53">
        <f t="array" ref="V52">IFERROR(INDEX($AM$9:$AM$2088,MATCH($C52&amp;V$8,$AN$9:$AN$2088&amp;$AL$9:$AL$2088,0),1),"")</f>
        <v>1.4005000000000001</v>
      </c>
      <c r="W52" s="53">
        <f t="array" ref="W52">IFERROR(INDEX($AM$9:$AM$2088,MATCH($C52&amp;W$8,$AN$9:$AN$2088&amp;$AL$9:$AL$2088,0),1),"")</f>
        <v>7.4288999999999996</v>
      </c>
      <c r="X52" s="53">
        <f t="array" ref="X52">IFERROR(INDEX($AM$9:$AM$2088,MATCH($C52&amp;X$8,$AN$9:$AN$2088&amp;$AL$9:$AL$2088,0),1),"")</f>
        <v>8.0965000000000007</v>
      </c>
      <c r="Y52" s="53">
        <f t="array" ref="Y52">IFERROR(INDEX($AM$9:$AM$2088,MATCH($C52&amp;Y$8,$AN$9:$AN$2088&amp;$AL$9:$AL$2088,0),1),"")</f>
        <v>16301.58</v>
      </c>
      <c r="Z52" s="53">
        <f t="array" ref="Z52">IFERROR(INDEX($AM$9:$AM$2088,MATCH($C52&amp;Z$8,$AN$9:$AN$2088&amp;$AL$9:$AL$2088,0),1),"")</f>
        <v>3.5581</v>
      </c>
      <c r="AA52" s="53">
        <f t="array" ref="AA52">IFERROR(INDEX($AM$9:$AM$2088,MATCH($C52&amp;AA$8,$AN$9:$AN$2088&amp;$AL$9:$AL$2088,0),1),"")</f>
        <v>84.654799999999994</v>
      </c>
      <c r="AB52" s="53">
        <f t="array" ref="AB52">IFERROR(INDEX($AM$9:$AM$2088,MATCH($C52&amp;AB$8,$AN$9:$AN$2088&amp;$AL$9:$AL$2088,0),1),"")</f>
        <v>1375.7</v>
      </c>
      <c r="AC52" s="53">
        <f t="array" ref="AC52">IFERROR(INDEX($AM$9:$AM$2088,MATCH($C52&amp;AC$8,$AN$9:$AN$2088&amp;$AL$9:$AL$2088,0),1),"")</f>
        <v>19.807500000000001</v>
      </c>
      <c r="AD52" s="53">
        <f t="array" ref="AD52">IFERROR(INDEX($AM$9:$AM$2088,MATCH($C52&amp;AD$8,$AN$9:$AN$2088&amp;$AL$9:$AL$2088,0),1),"")</f>
        <v>4.6734999999999998</v>
      </c>
      <c r="AE52" s="53">
        <f t="array" ref="AE52">IFERROR(INDEX($AM$9:$AM$2088,MATCH($C52&amp;AE$8,$AN$9:$AN$2088&amp;$AL$9:$AL$2088,0),1),"")</f>
        <v>1.6638999999999999</v>
      </c>
      <c r="AF52" s="53">
        <f t="array" ref="AF52">IFERROR(INDEX($AM$9:$AM$2088,MATCH($C52&amp;AF$8,$AN$9:$AN$2088&amp;$AL$9:$AL$2088,0),1),"")</f>
        <v>58.64</v>
      </c>
      <c r="AG52" s="53">
        <f t="array" ref="AG52">IFERROR(INDEX($AM$9:$AM$2088,MATCH($C52&amp;AG$8,$AN$9:$AN$2088&amp;$AL$9:$AL$2088,0),1),"")</f>
        <v>1.4237</v>
      </c>
      <c r="AH52" s="53">
        <f t="array" ref="AH52">IFERROR(INDEX($AM$9:$AM$2088,MATCH($C52&amp;AH$8,$AN$9:$AN$2088&amp;$AL$9:$AL$2088,0),1),"")</f>
        <v>36.706000000000003</v>
      </c>
      <c r="AI52" s="53">
        <f t="array" ref="AI52">IFERROR(INDEX($AM$9:$AM$2088,MATCH($C52&amp;AI$8,$AN$9:$AN$2088&amp;$AL$9:$AL$2088,0),1),"")</f>
        <v>17.602699999999999</v>
      </c>
      <c r="AL52" s="166" t="s">
        <v>84</v>
      </c>
      <c r="AM52" s="167">
        <v>154.9</v>
      </c>
      <c r="AN52" s="166">
        <v>44953</v>
      </c>
    </row>
    <row r="53" spans="2:40" ht="20.100000000000001" customHeight="1" x14ac:dyDescent="0.25">
      <c r="B53" s="44">
        <f t="shared" si="0"/>
        <v>32</v>
      </c>
      <c r="C53" s="193">
        <f>IFERROR(IF(INDEX($AN$9:$AN$2088,SUM($B$9:B53),1)="","",INDEX($AN$9:$AN$2088,SUM($B$9:B53),1)),"")</f>
        <v>44893</v>
      </c>
      <c r="D53" s="53">
        <f t="array" ref="D53">IFERROR(INDEX($AM$9:$AM$2088,MATCH($C53&amp;D$8,$AN$9:$AN$2088&amp;$AL$9:$AL$2088,0),1),"")</f>
        <v>1.0463</v>
      </c>
      <c r="E53" s="53">
        <f t="array" ref="E53">IFERROR(INDEX($AM$9:$AM$2088,MATCH($C53&amp;E$8,$AN$9:$AN$2088&amp;$AL$9:$AL$2088,0),1),"")</f>
        <v>144.9</v>
      </c>
      <c r="F53" s="53">
        <f t="array" ref="F53">IFERROR(INDEX($AM$9:$AM$2088,MATCH($C53&amp;F$8,$AN$9:$AN$2088&amp;$AL$9:$AL$2088,0),1),"")</f>
        <v>1.9558</v>
      </c>
      <c r="G53" s="53">
        <f t="array" ref="G53">IFERROR(INDEX($AM$9:$AM$2088,MATCH($C53&amp;G$8,$AN$9:$AN$2088&amp;$AL$9:$AL$2088,0),1),"")</f>
        <v>24.347999999999999</v>
      </c>
      <c r="H53" s="53">
        <f t="array" ref="H53">IFERROR(INDEX($AM$9:$AM$2088,MATCH($C53&amp;H$8,$AN$9:$AN$2088&amp;$AL$9:$AL$2088,0),1),"")</f>
        <v>7.4367000000000001</v>
      </c>
      <c r="I53" s="53">
        <f t="array" ref="I53">IFERROR(INDEX($AM$9:$AM$2088,MATCH($C53&amp;I$8,$AN$9:$AN$2088&amp;$AL$9:$AL$2088,0),1),"")</f>
        <v>0.86606000000000005</v>
      </c>
      <c r="J53" s="53">
        <f t="array" ref="J53">IFERROR(INDEX($AM$9:$AM$2088,MATCH($C53&amp;J$8,$AN$9:$AN$2088&amp;$AL$9:$AL$2088,0),1),"")</f>
        <v>408.87</v>
      </c>
      <c r="K53" s="53">
        <f t="array" ref="K53">IFERROR(INDEX($AM$9:$AM$2088,MATCH($C53&amp;K$8,$AN$9:$AN$2088&amp;$AL$9:$AL$2088,0),1),"")</f>
        <v>4.6938000000000004</v>
      </c>
      <c r="L53" s="53">
        <f t="array" ref="L53">IFERROR(INDEX($AM$9:$AM$2088,MATCH($C53&amp;L$8,$AN$9:$AN$2088&amp;$AL$9:$AL$2088,0),1),"")</f>
        <v>4.9245999999999999</v>
      </c>
      <c r="M53" s="53">
        <f t="array" ref="M53">IFERROR(INDEX($AM$9:$AM$2088,MATCH($C53&amp;M$8,$AN$9:$AN$2088&amp;$AL$9:$AL$2088,0),1),"")</f>
        <v>10.8973</v>
      </c>
      <c r="N53" s="53">
        <f t="array" ref="N53">IFERROR(INDEX($AM$9:$AM$2088,MATCH($C53&amp;N$8,$AN$9:$AN$2088&amp;$AL$9:$AL$2088,0),1),"")</f>
        <v>0.98719999999999997</v>
      </c>
      <c r="O53" s="53">
        <f t="array" ref="O53">IFERROR(INDEX($AM$9:$AM$2088,MATCH($C53&amp;O$8,$AN$9:$AN$2088&amp;$AL$9:$AL$2088,0),1),"")</f>
        <v>146.69999999999999</v>
      </c>
      <c r="P53" s="53">
        <f t="array" ref="P53">IFERROR(INDEX($AM$9:$AM$2088,MATCH($C53&amp;P$8,$AN$9:$AN$2088&amp;$AL$9:$AL$2088,0),1),"")</f>
        <v>10.364000000000001</v>
      </c>
      <c r="Q53" s="53">
        <f t="array" ref="Q53">IFERROR(INDEX($AM$9:$AM$2088,MATCH($C53&amp;Q$8,$AN$9:$AN$2088&amp;$AL$9:$AL$2088,0),1),"")</f>
        <v>7.5488</v>
      </c>
      <c r="R53" s="53" t="str">
        <f t="array" ref="R53">IFERROR(INDEX($AM$9:$AM$2088,MATCH($C53&amp;R$8,$AN$9:$AN$2088&amp;$AL$9:$AL$2088,0),1),"")</f>
        <v/>
      </c>
      <c r="S53" s="53">
        <f t="array" ref="S53">IFERROR(INDEX($AM$9:$AM$2088,MATCH($C53&amp;S$8,$AN$9:$AN$2088&amp;$AL$9:$AL$2088,0),1),"")</f>
        <v>19.484400000000001</v>
      </c>
      <c r="T53" s="53">
        <f t="array" ref="T53">IFERROR(INDEX($AM$9:$AM$2088,MATCH($C53&amp;T$8,$AN$9:$AN$2088&amp;$AL$9:$AL$2088,0),1),"")</f>
        <v>1.5631999999999999</v>
      </c>
      <c r="U53" s="53">
        <f t="array" ref="U53">IFERROR(INDEX($AM$9:$AM$2088,MATCH($C53&amp;U$8,$AN$9:$AN$2088&amp;$AL$9:$AL$2088,0),1),"")</f>
        <v>5.6353999999999997</v>
      </c>
      <c r="V53" s="53">
        <f t="array" ref="V53">IFERROR(INDEX($AM$9:$AM$2088,MATCH($C53&amp;V$8,$AN$9:$AN$2088&amp;$AL$9:$AL$2088,0),1),"")</f>
        <v>1.4061999999999999</v>
      </c>
      <c r="W53" s="53">
        <f t="array" ref="W53">IFERROR(INDEX($AM$9:$AM$2088,MATCH($C53&amp;W$8,$AN$9:$AN$2088&amp;$AL$9:$AL$2088,0),1),"")</f>
        <v>7.5326000000000004</v>
      </c>
      <c r="X53" s="53">
        <f t="array" ref="X53">IFERROR(INDEX($AM$9:$AM$2088,MATCH($C53&amp;X$8,$AN$9:$AN$2088&amp;$AL$9:$AL$2088,0),1),"")</f>
        <v>8.1782000000000004</v>
      </c>
      <c r="Y53" s="53">
        <f t="array" ref="Y53">IFERROR(INDEX($AM$9:$AM$2088,MATCH($C53&amp;Y$8,$AN$9:$AN$2088&amp;$AL$9:$AL$2088,0),1),"")</f>
        <v>16440.45</v>
      </c>
      <c r="Z53" s="53">
        <f t="array" ref="Z53">IFERROR(INDEX($AM$9:$AM$2088,MATCH($C53&amp;Z$8,$AN$9:$AN$2088&amp;$AL$9:$AL$2088,0),1),"")</f>
        <v>3.6002000000000001</v>
      </c>
      <c r="AA53" s="53">
        <f t="array" ref="AA53">IFERROR(INDEX($AM$9:$AM$2088,MATCH($C53&amp;AA$8,$AN$9:$AN$2088&amp;$AL$9:$AL$2088,0),1),"")</f>
        <v>85.436999999999998</v>
      </c>
      <c r="AB53" s="53">
        <f t="array" ref="AB53">IFERROR(INDEX($AM$9:$AM$2088,MATCH($C53&amp;AB$8,$AN$9:$AN$2088&amp;$AL$9:$AL$2088,0),1),"")</f>
        <v>1396.56</v>
      </c>
      <c r="AC53" s="53">
        <f t="array" ref="AC53">IFERROR(INDEX($AM$9:$AM$2088,MATCH($C53&amp;AC$8,$AN$9:$AN$2088&amp;$AL$9:$AL$2088,0),1),"")</f>
        <v>20.22</v>
      </c>
      <c r="AD53" s="53">
        <f t="array" ref="AD53">IFERROR(INDEX($AM$9:$AM$2088,MATCH($C53&amp;AD$8,$AN$9:$AN$2088&amp;$AL$9:$AL$2088,0),1),"")</f>
        <v>4.6874000000000002</v>
      </c>
      <c r="AE53" s="53">
        <f t="array" ref="AE53">IFERROR(INDEX($AM$9:$AM$2088,MATCH($C53&amp;AE$8,$AN$9:$AN$2088&amp;$AL$9:$AL$2088,0),1),"")</f>
        <v>1.6827000000000001</v>
      </c>
      <c r="AF53" s="53">
        <f t="array" ref="AF53">IFERROR(INDEX($AM$9:$AM$2088,MATCH($C53&amp;AF$8,$AN$9:$AN$2088&amp;$AL$9:$AL$2088,0),1),"")</f>
        <v>59.21</v>
      </c>
      <c r="AG53" s="53">
        <f t="array" ref="AG53">IFERROR(INDEX($AM$9:$AM$2088,MATCH($C53&amp;AG$8,$AN$9:$AN$2088&amp;$AL$9:$AL$2088,0),1),"")</f>
        <v>1.4375</v>
      </c>
      <c r="AH53" s="53">
        <f t="array" ref="AH53">IFERROR(INDEX($AM$9:$AM$2088,MATCH($C53&amp;AH$8,$AN$9:$AN$2088&amp;$AL$9:$AL$2088,0),1),"")</f>
        <v>37.284999999999997</v>
      </c>
      <c r="AI53" s="53">
        <f t="array" ref="AI53">IFERROR(INDEX($AM$9:$AM$2088,MATCH($C53&amp;AI$8,$AN$9:$AN$2088&amp;$AL$9:$AL$2088,0),1),"")</f>
        <v>17.9376</v>
      </c>
      <c r="AL53" s="166" t="s">
        <v>90</v>
      </c>
      <c r="AM53" s="167">
        <v>10.76</v>
      </c>
      <c r="AN53" s="166">
        <v>44953</v>
      </c>
    </row>
    <row r="54" spans="2:40" ht="20.100000000000001" customHeight="1" x14ac:dyDescent="0.25">
      <c r="B54" s="44">
        <f t="shared" si="0"/>
        <v>32</v>
      </c>
      <c r="C54" s="193">
        <f>IFERROR(IF(INDEX($AN$9:$AN$2088,SUM($B$9:B54),1)="","",INDEX($AN$9:$AN$2088,SUM($B$9:B54),1)),"")</f>
        <v>44890</v>
      </c>
      <c r="D54" s="53">
        <f t="array" ref="D54">IFERROR(INDEX($AM$9:$AM$2088,MATCH($C54&amp;D$8,$AN$9:$AN$2088&amp;$AL$9:$AL$2088,0),1),"")</f>
        <v>1.0375000000000001</v>
      </c>
      <c r="E54" s="53">
        <f t="array" ref="E54">IFERROR(INDEX($AM$9:$AM$2088,MATCH($C54&amp;E$8,$AN$9:$AN$2088&amp;$AL$9:$AL$2088,0),1),"")</f>
        <v>144.62</v>
      </c>
      <c r="F54" s="53">
        <f t="array" ref="F54">IFERROR(INDEX($AM$9:$AM$2088,MATCH($C54&amp;F$8,$AN$9:$AN$2088&amp;$AL$9:$AL$2088,0),1),"")</f>
        <v>1.9558</v>
      </c>
      <c r="G54" s="53">
        <f t="array" ref="G54">IFERROR(INDEX($AM$9:$AM$2088,MATCH($C54&amp;G$8,$AN$9:$AN$2088&amp;$AL$9:$AL$2088,0),1),"")</f>
        <v>24.367000000000001</v>
      </c>
      <c r="H54" s="53">
        <f t="array" ref="H54">IFERROR(INDEX($AM$9:$AM$2088,MATCH($C54&amp;H$8,$AN$9:$AN$2088&amp;$AL$9:$AL$2088,0),1),"")</f>
        <v>7.4364999999999997</v>
      </c>
      <c r="I54" s="53">
        <f t="array" ref="I54">IFERROR(INDEX($AM$9:$AM$2088,MATCH($C54&amp;I$8,$AN$9:$AN$2088&amp;$AL$9:$AL$2088,0),1),"")</f>
        <v>0.85885</v>
      </c>
      <c r="J54" s="53">
        <f t="array" ref="J54">IFERROR(INDEX($AM$9:$AM$2088,MATCH($C54&amp;J$8,$AN$9:$AN$2088&amp;$AL$9:$AL$2088,0),1),"")</f>
        <v>411.33</v>
      </c>
      <c r="K54" s="53">
        <f t="array" ref="K54">IFERROR(INDEX($AM$9:$AM$2088,MATCH($C54&amp;K$8,$AN$9:$AN$2088&amp;$AL$9:$AL$2088,0),1),"")</f>
        <v>4.6875</v>
      </c>
      <c r="L54" s="53">
        <f t="array" ref="L54">IFERROR(INDEX($AM$9:$AM$2088,MATCH($C54&amp;L$8,$AN$9:$AN$2088&amp;$AL$9:$AL$2088,0),1),"")</f>
        <v>4.9255000000000004</v>
      </c>
      <c r="M54" s="53">
        <f t="array" ref="M54">IFERROR(INDEX($AM$9:$AM$2088,MATCH($C54&amp;M$8,$AN$9:$AN$2088&amp;$AL$9:$AL$2088,0),1),"")</f>
        <v>10.818300000000001</v>
      </c>
      <c r="N54" s="53">
        <f t="array" ref="N54">IFERROR(INDEX($AM$9:$AM$2088,MATCH($C54&amp;N$8,$AN$9:$AN$2088&amp;$AL$9:$AL$2088,0),1),"")</f>
        <v>0.98360000000000003</v>
      </c>
      <c r="O54" s="53">
        <f t="array" ref="O54">IFERROR(INDEX($AM$9:$AM$2088,MATCH($C54&amp;O$8,$AN$9:$AN$2088&amp;$AL$9:$AL$2088,0),1),"")</f>
        <v>146.5</v>
      </c>
      <c r="P54" s="53">
        <f t="array" ref="P54">IFERROR(INDEX($AM$9:$AM$2088,MATCH($C54&amp;P$8,$AN$9:$AN$2088&amp;$AL$9:$AL$2088,0),1),"")</f>
        <v>10.298500000000001</v>
      </c>
      <c r="Q54" s="53">
        <f t="array" ref="Q54">IFERROR(INDEX($AM$9:$AM$2088,MATCH($C54&amp;Q$8,$AN$9:$AN$2088&amp;$AL$9:$AL$2088,0),1),"")</f>
        <v>7.5472999999999999</v>
      </c>
      <c r="R54" s="53" t="str">
        <f t="array" ref="R54">IFERROR(INDEX($AM$9:$AM$2088,MATCH($C54&amp;R$8,$AN$9:$AN$2088&amp;$AL$9:$AL$2088,0),1),"")</f>
        <v/>
      </c>
      <c r="S54" s="53">
        <f t="array" ref="S54">IFERROR(INDEX($AM$9:$AM$2088,MATCH($C54&amp;S$8,$AN$9:$AN$2088&amp;$AL$9:$AL$2088,0),1),"")</f>
        <v>19.333300000000001</v>
      </c>
      <c r="T54" s="53">
        <f t="array" ref="T54">IFERROR(INDEX($AM$9:$AM$2088,MATCH($C54&amp;T$8,$AN$9:$AN$2088&amp;$AL$9:$AL$2088,0),1),"")</f>
        <v>1.5404</v>
      </c>
      <c r="U54" s="53">
        <f t="array" ref="U54">IFERROR(INDEX($AM$9:$AM$2088,MATCH($C54&amp;U$8,$AN$9:$AN$2088&amp;$AL$9:$AL$2088,0),1),"")</f>
        <v>5.5476000000000001</v>
      </c>
      <c r="V54" s="53">
        <f t="array" ref="V54">IFERROR(INDEX($AM$9:$AM$2088,MATCH($C54&amp;V$8,$AN$9:$AN$2088&amp;$AL$9:$AL$2088,0),1),"")</f>
        <v>1.3864000000000001</v>
      </c>
      <c r="W54" s="53">
        <f t="array" ref="W54">IFERROR(INDEX($AM$9:$AM$2088,MATCH($C54&amp;W$8,$AN$9:$AN$2088&amp;$AL$9:$AL$2088,0),1),"")</f>
        <v>7.4424999999999999</v>
      </c>
      <c r="X54" s="53">
        <f t="array" ref="X54">IFERROR(INDEX($AM$9:$AM$2088,MATCH($C54&amp;X$8,$AN$9:$AN$2088&amp;$AL$9:$AL$2088,0),1),"")</f>
        <v>8.1083999999999996</v>
      </c>
      <c r="Y54" s="53">
        <f t="array" ref="Y54">IFERROR(INDEX($AM$9:$AM$2088,MATCH($C54&amp;Y$8,$AN$9:$AN$2088&amp;$AL$9:$AL$2088,0),1),"")</f>
        <v>16282.44</v>
      </c>
      <c r="Z54" s="53">
        <f t="array" ref="Z54">IFERROR(INDEX($AM$9:$AM$2088,MATCH($C54&amp;Z$8,$AN$9:$AN$2088&amp;$AL$9:$AL$2088,0),1),"")</f>
        <v>3.5550999999999999</v>
      </c>
      <c r="AA54" s="53">
        <f t="array" ref="AA54">IFERROR(INDEX($AM$9:$AM$2088,MATCH($C54&amp;AA$8,$AN$9:$AN$2088&amp;$AL$9:$AL$2088,0),1),"")</f>
        <v>84.714500000000001</v>
      </c>
      <c r="AB54" s="53">
        <f t="array" ref="AB54">IFERROR(INDEX($AM$9:$AM$2088,MATCH($C54&amp;AB$8,$AN$9:$AN$2088&amp;$AL$9:$AL$2088,0),1),"")</f>
        <v>1383.2</v>
      </c>
      <c r="AC54" s="53">
        <f t="array" ref="AC54">IFERROR(INDEX($AM$9:$AM$2088,MATCH($C54&amp;AC$8,$AN$9:$AN$2088&amp;$AL$9:$AL$2088,0),1),"")</f>
        <v>20.1069</v>
      </c>
      <c r="AD54" s="53">
        <f t="array" ref="AD54">IFERROR(INDEX($AM$9:$AM$2088,MATCH($C54&amp;AD$8,$AN$9:$AN$2088&amp;$AL$9:$AL$2088,0),1),"")</f>
        <v>4.6479999999999997</v>
      </c>
      <c r="AE54" s="53">
        <f t="array" ref="AE54">IFERROR(INDEX($AM$9:$AM$2088,MATCH($C54&amp;AE$8,$AN$9:$AN$2088&amp;$AL$9:$AL$2088,0),1),"")</f>
        <v>1.6651</v>
      </c>
      <c r="AF54" s="53">
        <f t="array" ref="AF54">IFERROR(INDEX($AM$9:$AM$2088,MATCH($C54&amp;AF$8,$AN$9:$AN$2088&amp;$AL$9:$AL$2088,0),1),"")</f>
        <v>58.795000000000002</v>
      </c>
      <c r="AG54" s="53">
        <f t="array" ref="AG54">IFERROR(INDEX($AM$9:$AM$2088,MATCH($C54&amp;AG$8,$AN$9:$AN$2088&amp;$AL$9:$AL$2088,0),1),"")</f>
        <v>1.4277</v>
      </c>
      <c r="AH54" s="53">
        <f t="array" ref="AH54">IFERROR(INDEX($AM$9:$AM$2088,MATCH($C54&amp;AH$8,$AN$9:$AN$2088&amp;$AL$9:$AL$2088,0),1),"")</f>
        <v>37.152999999999999</v>
      </c>
      <c r="AI54" s="53">
        <f t="array" ref="AI54">IFERROR(INDEX($AM$9:$AM$2088,MATCH($C54&amp;AI$8,$AN$9:$AN$2088&amp;$AL$9:$AL$2088,0),1),"")</f>
        <v>17.767700000000001</v>
      </c>
      <c r="AL54" s="166" t="s">
        <v>9</v>
      </c>
      <c r="AM54" s="167">
        <v>20.436499999999999</v>
      </c>
      <c r="AN54" s="166">
        <v>44953</v>
      </c>
    </row>
    <row r="55" spans="2:40" ht="20.100000000000001" customHeight="1" x14ac:dyDescent="0.25">
      <c r="B55" s="44">
        <f t="shared" si="0"/>
        <v>32</v>
      </c>
      <c r="C55" s="193">
        <f>IFERROR(IF(INDEX($AN$9:$AN$2088,SUM($B$9:B55),1)="","",INDEX($AN$9:$AN$2088,SUM($B$9:B55),1)),"")</f>
        <v>44889</v>
      </c>
      <c r="D55" s="53">
        <f t="array" ref="D55">IFERROR(INDEX($AM$9:$AM$2088,MATCH($C55&amp;D$8,$AN$9:$AN$2088&amp;$AL$9:$AL$2088,0),1),"")</f>
        <v>1.0412999999999999</v>
      </c>
      <c r="E55" s="53">
        <f t="array" ref="E55">IFERROR(INDEX($AM$9:$AM$2088,MATCH($C55&amp;E$8,$AN$9:$AN$2088&amp;$AL$9:$AL$2088,0),1),"")</f>
        <v>143.9</v>
      </c>
      <c r="F55" s="53">
        <f t="array" ref="F55">IFERROR(INDEX($AM$9:$AM$2088,MATCH($C55&amp;F$8,$AN$9:$AN$2088&amp;$AL$9:$AL$2088,0),1),"")</f>
        <v>1.9558</v>
      </c>
      <c r="G55" s="53">
        <f t="array" ref="G55">IFERROR(INDEX($AM$9:$AM$2088,MATCH($C55&amp;G$8,$AN$9:$AN$2088&amp;$AL$9:$AL$2088,0),1),"")</f>
        <v>24.391999999999999</v>
      </c>
      <c r="H55" s="53">
        <f t="array" ref="H55">IFERROR(INDEX($AM$9:$AM$2088,MATCH($C55&amp;H$8,$AN$9:$AN$2088&amp;$AL$9:$AL$2088,0),1),"")</f>
        <v>7.4368999999999996</v>
      </c>
      <c r="I55" s="53">
        <f t="array" ref="I55">IFERROR(INDEX($AM$9:$AM$2088,MATCH($C55&amp;I$8,$AN$9:$AN$2088&amp;$AL$9:$AL$2088,0),1),"")</f>
        <v>0.85933000000000004</v>
      </c>
      <c r="J55" s="53">
        <f t="array" ref="J55">IFERROR(INDEX($AM$9:$AM$2088,MATCH($C55&amp;J$8,$AN$9:$AN$2088&amp;$AL$9:$AL$2088,0),1),"")</f>
        <v>413.33</v>
      </c>
      <c r="K55" s="53">
        <f t="array" ref="K55">IFERROR(INDEX($AM$9:$AM$2088,MATCH($C55&amp;K$8,$AN$9:$AN$2088&amp;$AL$9:$AL$2088,0),1),"")</f>
        <v>4.6958000000000002</v>
      </c>
      <c r="L55" s="53">
        <f t="array" ref="L55">IFERROR(INDEX($AM$9:$AM$2088,MATCH($C55&amp;L$8,$AN$9:$AN$2088&amp;$AL$9:$AL$2088,0),1),"")</f>
        <v>4.9204999999999997</v>
      </c>
      <c r="M55" s="53">
        <f t="array" ref="M55">IFERROR(INDEX($AM$9:$AM$2088,MATCH($C55&amp;M$8,$AN$9:$AN$2088&amp;$AL$9:$AL$2088,0),1),"")</f>
        <v>10.8573</v>
      </c>
      <c r="N55" s="53">
        <f t="array" ref="N55">IFERROR(INDEX($AM$9:$AM$2088,MATCH($C55&amp;N$8,$AN$9:$AN$2088&amp;$AL$9:$AL$2088,0),1),"")</f>
        <v>0.98180000000000001</v>
      </c>
      <c r="O55" s="53">
        <f t="array" ref="O55">IFERROR(INDEX($AM$9:$AM$2088,MATCH($C55&amp;O$8,$AN$9:$AN$2088&amp;$AL$9:$AL$2088,0),1),"")</f>
        <v>146.5</v>
      </c>
      <c r="P55" s="53">
        <f t="array" ref="P55">IFERROR(INDEX($AM$9:$AM$2088,MATCH($C55&amp;P$8,$AN$9:$AN$2088&amp;$AL$9:$AL$2088,0),1),"")</f>
        <v>10.343500000000001</v>
      </c>
      <c r="Q55" s="53">
        <f t="array" ref="Q55">IFERROR(INDEX($AM$9:$AM$2088,MATCH($C55&amp;Q$8,$AN$9:$AN$2088&amp;$AL$9:$AL$2088,0),1),"")</f>
        <v>7.5469999999999997</v>
      </c>
      <c r="R55" s="53" t="str">
        <f t="array" ref="R55">IFERROR(INDEX($AM$9:$AM$2088,MATCH($C55&amp;R$8,$AN$9:$AN$2088&amp;$AL$9:$AL$2088,0),1),"")</f>
        <v/>
      </c>
      <c r="S55" s="53">
        <f t="array" ref="S55">IFERROR(INDEX($AM$9:$AM$2088,MATCH($C55&amp;S$8,$AN$9:$AN$2088&amp;$AL$9:$AL$2088,0),1),"")</f>
        <v>19.396899999999999</v>
      </c>
      <c r="T55" s="53">
        <f t="array" ref="T55">IFERROR(INDEX($AM$9:$AM$2088,MATCH($C55&amp;T$8,$AN$9:$AN$2088&amp;$AL$9:$AL$2088,0),1),"")</f>
        <v>1.5414000000000001</v>
      </c>
      <c r="U55" s="53">
        <f t="array" ref="U55">IFERROR(INDEX($AM$9:$AM$2088,MATCH($C55&amp;U$8,$AN$9:$AN$2088&amp;$AL$9:$AL$2088,0),1),"")</f>
        <v>5.5503999999999998</v>
      </c>
      <c r="V55" s="53">
        <f t="array" ref="V55">IFERROR(INDEX($AM$9:$AM$2088,MATCH($C55&amp;V$8,$AN$9:$AN$2088&amp;$AL$9:$AL$2088,0),1),"")</f>
        <v>1.3894</v>
      </c>
      <c r="W55" s="53">
        <f t="array" ref="W55">IFERROR(INDEX($AM$9:$AM$2088,MATCH($C55&amp;W$8,$AN$9:$AN$2088&amp;$AL$9:$AL$2088,0),1),"")</f>
        <v>7.4442000000000004</v>
      </c>
      <c r="X55" s="53">
        <f t="array" ref="X55">IFERROR(INDEX($AM$9:$AM$2088,MATCH($C55&amp;X$8,$AN$9:$AN$2088&amp;$AL$9:$AL$2088,0),1),"")</f>
        <v>8.1324000000000005</v>
      </c>
      <c r="Y55" s="53">
        <f t="array" ref="Y55">IFERROR(INDEX($AM$9:$AM$2088,MATCH($C55&amp;Y$8,$AN$9:$AN$2088&amp;$AL$9:$AL$2088,0),1),"")</f>
        <v>16295.35</v>
      </c>
      <c r="Z55" s="53">
        <f t="array" ref="Z55">IFERROR(INDEX($AM$9:$AM$2088,MATCH($C55&amp;Z$8,$AN$9:$AN$2088&amp;$AL$9:$AL$2088,0),1),"")</f>
        <v>3.5607000000000002</v>
      </c>
      <c r="AA55" s="53">
        <f t="array" ref="AA55">IFERROR(INDEX($AM$9:$AM$2088,MATCH($C55&amp;AA$8,$AN$9:$AN$2088&amp;$AL$9:$AL$2088,0),1),"")</f>
        <v>85.029499999999999</v>
      </c>
      <c r="AB55" s="53">
        <f t="array" ref="AB55">IFERROR(INDEX($AM$9:$AM$2088,MATCH($C55&amp;AB$8,$AN$9:$AN$2088&amp;$AL$9:$AL$2088,0),1),"")</f>
        <v>1382.28</v>
      </c>
      <c r="AC55" s="53">
        <f t="array" ref="AC55">IFERROR(INDEX($AM$9:$AM$2088,MATCH($C55&amp;AC$8,$AN$9:$AN$2088&amp;$AL$9:$AL$2088,0),1),"")</f>
        <v>20.150099999999998</v>
      </c>
      <c r="AD55" s="53">
        <f t="array" ref="AD55">IFERROR(INDEX($AM$9:$AM$2088,MATCH($C55&amp;AD$8,$AN$9:$AN$2088&amp;$AL$9:$AL$2088,0),1),"")</f>
        <v>4.6806000000000001</v>
      </c>
      <c r="AE55" s="53">
        <f t="array" ref="AE55">IFERROR(INDEX($AM$9:$AM$2088,MATCH($C55&amp;AE$8,$AN$9:$AN$2088&amp;$AL$9:$AL$2088,0),1),"")</f>
        <v>1.6597999999999999</v>
      </c>
      <c r="AF55" s="53">
        <f t="array" ref="AF55">IFERROR(INDEX($AM$9:$AM$2088,MATCH($C55&amp;AF$8,$AN$9:$AN$2088&amp;$AL$9:$AL$2088,0),1),"")</f>
        <v>58.991999999999997</v>
      </c>
      <c r="AG55" s="53">
        <f t="array" ref="AG55">IFERROR(INDEX($AM$9:$AM$2088,MATCH($C55&amp;AG$8,$AN$9:$AN$2088&amp;$AL$9:$AL$2088,0),1),"")</f>
        <v>1.4319</v>
      </c>
      <c r="AH55" s="53">
        <f t="array" ref="AH55">IFERROR(INDEX($AM$9:$AM$2088,MATCH($C55&amp;AH$8,$AN$9:$AN$2088&amp;$AL$9:$AL$2088,0),1),"")</f>
        <v>37.258000000000003</v>
      </c>
      <c r="AI55" s="53">
        <f t="array" ref="AI55">IFERROR(INDEX($AM$9:$AM$2088,MATCH($C55&amp;AI$8,$AN$9:$AN$2088&amp;$AL$9:$AL$2088,0),1),"")</f>
        <v>17.724599999999999</v>
      </c>
      <c r="AL55" s="166" t="s">
        <v>2</v>
      </c>
      <c r="AM55" s="167">
        <v>1.5288999999999999</v>
      </c>
      <c r="AN55" s="166">
        <v>44953</v>
      </c>
    </row>
    <row r="56" spans="2:40" ht="20.100000000000001" customHeight="1" x14ac:dyDescent="0.25">
      <c r="B56" s="44">
        <f t="shared" si="0"/>
        <v>32</v>
      </c>
      <c r="C56" s="193">
        <f>IFERROR(IF(INDEX($AN$9:$AN$2088,SUM($B$9:B56),1)="","",INDEX($AN$9:$AN$2088,SUM($B$9:B56),1)),"")</f>
        <v>44888</v>
      </c>
      <c r="D56" s="53">
        <f t="array" ref="D56">IFERROR(INDEX($AM$9:$AM$2088,MATCH($C56&amp;D$8,$AN$9:$AN$2088&amp;$AL$9:$AL$2088,0),1),"")</f>
        <v>1.0325</v>
      </c>
      <c r="E56" s="53">
        <f t="array" ref="E56">IFERROR(INDEX($AM$9:$AM$2088,MATCH($C56&amp;E$8,$AN$9:$AN$2088&amp;$AL$9:$AL$2088,0),1),"")</f>
        <v>145.75</v>
      </c>
      <c r="F56" s="53">
        <f t="array" ref="F56">IFERROR(INDEX($AM$9:$AM$2088,MATCH($C56&amp;F$8,$AN$9:$AN$2088&amp;$AL$9:$AL$2088,0),1),"")</f>
        <v>1.9558</v>
      </c>
      <c r="G56" s="53">
        <f t="array" ref="G56">IFERROR(INDEX($AM$9:$AM$2088,MATCH($C56&amp;G$8,$AN$9:$AN$2088&amp;$AL$9:$AL$2088,0),1),"")</f>
        <v>24.356000000000002</v>
      </c>
      <c r="H56" s="53">
        <f t="array" ref="H56">IFERROR(INDEX($AM$9:$AM$2088,MATCH($C56&amp;H$8,$AN$9:$AN$2088&amp;$AL$9:$AL$2088,0),1),"")</f>
        <v>7.4370000000000003</v>
      </c>
      <c r="I56" s="53">
        <f t="array" ref="I56">IFERROR(INDEX($AM$9:$AM$2088,MATCH($C56&amp;I$8,$AN$9:$AN$2088&amp;$AL$9:$AL$2088,0),1),"")</f>
        <v>0.86368999999999996</v>
      </c>
      <c r="J56" s="53">
        <f t="array" ref="J56">IFERROR(INDEX($AM$9:$AM$2088,MATCH($C56&amp;J$8,$AN$9:$AN$2088&amp;$AL$9:$AL$2088,0),1),"")</f>
        <v>405.75</v>
      </c>
      <c r="K56" s="53">
        <f t="array" ref="K56">IFERROR(INDEX($AM$9:$AM$2088,MATCH($C56&amp;K$8,$AN$9:$AN$2088&amp;$AL$9:$AL$2088,0),1),"")</f>
        <v>4.7032999999999996</v>
      </c>
      <c r="L56" s="53">
        <f t="array" ref="L56">IFERROR(INDEX($AM$9:$AM$2088,MATCH($C56&amp;L$8,$AN$9:$AN$2088&amp;$AL$9:$AL$2088,0),1),"")</f>
        <v>4.9370000000000003</v>
      </c>
      <c r="M56" s="53">
        <f t="array" ref="M56">IFERROR(INDEX($AM$9:$AM$2088,MATCH($C56&amp;M$8,$AN$9:$AN$2088&amp;$AL$9:$AL$2088,0),1),"")</f>
        <v>10.8933</v>
      </c>
      <c r="N56" s="53">
        <f t="array" ref="N56">IFERROR(INDEX($AM$9:$AM$2088,MATCH($C56&amp;N$8,$AN$9:$AN$2088&amp;$AL$9:$AL$2088,0),1),"")</f>
        <v>0.97950000000000004</v>
      </c>
      <c r="O56" s="53">
        <f t="array" ref="O56">IFERROR(INDEX($AM$9:$AM$2088,MATCH($C56&amp;O$8,$AN$9:$AN$2088&amp;$AL$9:$AL$2088,0),1),"")</f>
        <v>146.69999999999999</v>
      </c>
      <c r="P56" s="53">
        <f t="array" ref="P56">IFERROR(INDEX($AM$9:$AM$2088,MATCH($C56&amp;P$8,$AN$9:$AN$2088&amp;$AL$9:$AL$2088,0),1),"")</f>
        <v>10.3659</v>
      </c>
      <c r="Q56" s="53">
        <f t="array" ref="Q56">IFERROR(INDEX($AM$9:$AM$2088,MATCH($C56&amp;Q$8,$AN$9:$AN$2088&amp;$AL$9:$AL$2088,0),1),"")</f>
        <v>7.5434999999999999</v>
      </c>
      <c r="R56" s="53" t="str">
        <f t="array" ref="R56">IFERROR(INDEX($AM$9:$AM$2088,MATCH($C56&amp;R$8,$AN$9:$AN$2088&amp;$AL$9:$AL$2088,0),1),"")</f>
        <v/>
      </c>
      <c r="S56" s="53">
        <f t="array" ref="S56">IFERROR(INDEX($AM$9:$AM$2088,MATCH($C56&amp;S$8,$AN$9:$AN$2088&amp;$AL$9:$AL$2088,0),1),"")</f>
        <v>19.2316</v>
      </c>
      <c r="T56" s="53">
        <f t="array" ref="T56">IFERROR(INDEX($AM$9:$AM$2088,MATCH($C56&amp;T$8,$AN$9:$AN$2088&amp;$AL$9:$AL$2088,0),1),"")</f>
        <v>1.5522</v>
      </c>
      <c r="U56" s="53">
        <f t="array" ref="U56">IFERROR(INDEX($AM$9:$AM$2088,MATCH($C56&amp;U$8,$AN$9:$AN$2088&amp;$AL$9:$AL$2088,0),1),"")</f>
        <v>5.5650000000000004</v>
      </c>
      <c r="V56" s="53">
        <f t="array" ref="V56">IFERROR(INDEX($AM$9:$AM$2088,MATCH($C56&amp;V$8,$AN$9:$AN$2088&amp;$AL$9:$AL$2088,0),1),"")</f>
        <v>1.3855999999999999</v>
      </c>
      <c r="W56" s="53">
        <f t="array" ref="W56">IFERROR(INDEX($AM$9:$AM$2088,MATCH($C56&amp;W$8,$AN$9:$AN$2088&amp;$AL$9:$AL$2088,0),1),"")</f>
        <v>7.3982000000000001</v>
      </c>
      <c r="X56" s="53">
        <f t="array" ref="X56">IFERROR(INDEX($AM$9:$AM$2088,MATCH($C56&amp;X$8,$AN$9:$AN$2088&amp;$AL$9:$AL$2088,0),1),"")</f>
        <v>8.0708000000000002</v>
      </c>
      <c r="Y56" s="53">
        <f t="array" ref="Y56">IFERROR(INDEX($AM$9:$AM$2088,MATCH($C56&amp;Y$8,$AN$9:$AN$2088&amp;$AL$9:$AL$2088,0),1),"")</f>
        <v>16189.81</v>
      </c>
      <c r="Z56" s="53">
        <f t="array" ref="Z56">IFERROR(INDEX($AM$9:$AM$2088,MATCH($C56&amp;Z$8,$AN$9:$AN$2088&amp;$AL$9:$AL$2088,0),1),"")</f>
        <v>3.5680999999999998</v>
      </c>
      <c r="AA56" s="53">
        <f t="array" ref="AA56">IFERROR(INDEX($AM$9:$AM$2088,MATCH($C56&amp;AA$8,$AN$9:$AN$2088&amp;$AL$9:$AL$2088,0),1),"")</f>
        <v>84.465999999999994</v>
      </c>
      <c r="AB56" s="53">
        <f t="array" ref="AB56">IFERROR(INDEX($AM$9:$AM$2088,MATCH($C56&amp;AB$8,$AN$9:$AN$2088&amp;$AL$9:$AL$2088,0),1),"")</f>
        <v>1397.42</v>
      </c>
      <c r="AC56" s="53">
        <f t="array" ref="AC56">IFERROR(INDEX($AM$9:$AM$2088,MATCH($C56&amp;AC$8,$AN$9:$AN$2088&amp;$AL$9:$AL$2088,0),1),"")</f>
        <v>20.001000000000001</v>
      </c>
      <c r="AD56" s="53">
        <f t="array" ref="AD56">IFERROR(INDEX($AM$9:$AM$2088,MATCH($C56&amp;AD$8,$AN$9:$AN$2088&amp;$AL$9:$AL$2088,0),1),"")</f>
        <v>4.7237</v>
      </c>
      <c r="AE56" s="53">
        <f t="array" ref="AE56">IFERROR(INDEX($AM$9:$AM$2088,MATCH($C56&amp;AE$8,$AN$9:$AN$2088&amp;$AL$9:$AL$2088,0),1),"")</f>
        <v>1.6718</v>
      </c>
      <c r="AF56" s="53">
        <f t="array" ref="AF56">IFERROR(INDEX($AM$9:$AM$2088,MATCH($C56&amp;AF$8,$AN$9:$AN$2088&amp;$AL$9:$AL$2088,0),1),"")</f>
        <v>58.914000000000001</v>
      </c>
      <c r="AG56" s="53">
        <f t="array" ref="AG56">IFERROR(INDEX($AM$9:$AM$2088,MATCH($C56&amp;AG$8,$AN$9:$AN$2088&amp;$AL$9:$AL$2088,0),1),"")</f>
        <v>1.4295</v>
      </c>
      <c r="AH56" s="53">
        <f t="array" ref="AH56">IFERROR(INDEX($AM$9:$AM$2088,MATCH($C56&amp;AH$8,$AN$9:$AN$2088&amp;$AL$9:$AL$2088,0),1),"")</f>
        <v>37.423000000000002</v>
      </c>
      <c r="AI56" s="53">
        <f t="array" ref="AI56">IFERROR(INDEX($AM$9:$AM$2088,MATCH($C56&amp;AI$8,$AN$9:$AN$2088&amp;$AL$9:$AL$2088,0),1),"")</f>
        <v>17.7103</v>
      </c>
      <c r="AL56" s="166" t="s">
        <v>22</v>
      </c>
      <c r="AM56" s="167">
        <v>5.5103999999999997</v>
      </c>
      <c r="AN56" s="166">
        <v>44953</v>
      </c>
    </row>
    <row r="57" spans="2:40" ht="20.100000000000001" customHeight="1" x14ac:dyDescent="0.25">
      <c r="B57" s="44">
        <f t="shared" si="0"/>
        <v>32</v>
      </c>
      <c r="C57" s="193">
        <f>IFERROR(IF(INDEX($AN$9:$AN$2088,SUM($B$9:B57),1)="","",INDEX($AN$9:$AN$2088,SUM($B$9:B57),1)),"")</f>
        <v>44887</v>
      </c>
      <c r="D57" s="53">
        <f t="array" ref="D57">IFERROR(INDEX($AM$9:$AM$2088,MATCH($C57&amp;D$8,$AN$9:$AN$2088&amp;$AL$9:$AL$2088,0),1),"")</f>
        <v>1.0274000000000001</v>
      </c>
      <c r="E57" s="53">
        <f t="array" ref="E57">IFERROR(INDEX($AM$9:$AM$2088,MATCH($C57&amp;E$8,$AN$9:$AN$2088&amp;$AL$9:$AL$2088,0),1),"")</f>
        <v>145.19999999999999</v>
      </c>
      <c r="F57" s="53">
        <f t="array" ref="F57">IFERROR(INDEX($AM$9:$AM$2088,MATCH($C57&amp;F$8,$AN$9:$AN$2088&amp;$AL$9:$AL$2088,0),1),"")</f>
        <v>1.9558</v>
      </c>
      <c r="G57" s="53">
        <f t="array" ref="G57">IFERROR(INDEX($AM$9:$AM$2088,MATCH($C57&amp;G$8,$AN$9:$AN$2088&amp;$AL$9:$AL$2088,0),1),"")</f>
        <v>24.350999999999999</v>
      </c>
      <c r="H57" s="53">
        <f t="array" ref="H57">IFERROR(INDEX($AM$9:$AM$2088,MATCH($C57&amp;H$8,$AN$9:$AN$2088&amp;$AL$9:$AL$2088,0),1),"")</f>
        <v>7.4377000000000004</v>
      </c>
      <c r="I57" s="53">
        <f t="array" ref="I57">IFERROR(INDEX($AM$9:$AM$2088,MATCH($C57&amp;I$8,$AN$9:$AN$2088&amp;$AL$9:$AL$2088,0),1),"")</f>
        <v>0.86358000000000001</v>
      </c>
      <c r="J57" s="53">
        <f t="array" ref="J57">IFERROR(INDEX($AM$9:$AM$2088,MATCH($C57&amp;J$8,$AN$9:$AN$2088&amp;$AL$9:$AL$2088,0),1),"")</f>
        <v>408.23</v>
      </c>
      <c r="K57" s="53">
        <f t="array" ref="K57">IFERROR(INDEX($AM$9:$AM$2088,MATCH($C57&amp;K$8,$AN$9:$AN$2088&amp;$AL$9:$AL$2088,0),1),"")</f>
        <v>4.7125000000000004</v>
      </c>
      <c r="L57" s="53">
        <f t="array" ref="L57">IFERROR(INDEX($AM$9:$AM$2088,MATCH($C57&amp;L$8,$AN$9:$AN$2088&amp;$AL$9:$AL$2088,0),1),"")</f>
        <v>4.9268999999999998</v>
      </c>
      <c r="M57" s="53">
        <f t="array" ref="M57">IFERROR(INDEX($AM$9:$AM$2088,MATCH($C57&amp;M$8,$AN$9:$AN$2088&amp;$AL$9:$AL$2088,0),1),"")</f>
        <v>10.965299999999999</v>
      </c>
      <c r="N57" s="53">
        <f t="array" ref="N57">IFERROR(INDEX($AM$9:$AM$2088,MATCH($C57&amp;N$8,$AN$9:$AN$2088&amp;$AL$9:$AL$2088,0),1),"")</f>
        <v>0.97909999999999997</v>
      </c>
      <c r="O57" s="53">
        <f t="array" ref="O57">IFERROR(INDEX($AM$9:$AM$2088,MATCH($C57&amp;O$8,$AN$9:$AN$2088&amp;$AL$9:$AL$2088,0),1),"")</f>
        <v>145.69999999999999</v>
      </c>
      <c r="P57" s="53">
        <f t="array" ref="P57">IFERROR(INDEX($AM$9:$AM$2088,MATCH($C57&amp;P$8,$AN$9:$AN$2088&amp;$AL$9:$AL$2088,0),1),"")</f>
        <v>10.4445</v>
      </c>
      <c r="Q57" s="53">
        <f t="array" ref="Q57">IFERROR(INDEX($AM$9:$AM$2088,MATCH($C57&amp;Q$8,$AN$9:$AN$2088&amp;$AL$9:$AL$2088,0),1),"")</f>
        <v>7.5438000000000001</v>
      </c>
      <c r="R57" s="53" t="str">
        <f t="array" ref="R57">IFERROR(INDEX($AM$9:$AM$2088,MATCH($C57&amp;R$8,$AN$9:$AN$2088&amp;$AL$9:$AL$2088,0),1),"")</f>
        <v/>
      </c>
      <c r="S57" s="53">
        <f t="array" ref="S57">IFERROR(INDEX($AM$9:$AM$2088,MATCH($C57&amp;S$8,$AN$9:$AN$2088&amp;$AL$9:$AL$2088,0),1),"")</f>
        <v>19.1221</v>
      </c>
      <c r="T57" s="53">
        <f t="array" ref="T57">IFERROR(INDEX($AM$9:$AM$2088,MATCH($C57&amp;T$8,$AN$9:$AN$2088&amp;$AL$9:$AL$2088,0),1),"")</f>
        <v>1.5472999999999999</v>
      </c>
      <c r="U57" s="53">
        <f t="array" ref="U57">IFERROR(INDEX($AM$9:$AM$2088,MATCH($C57&amp;U$8,$AN$9:$AN$2088&amp;$AL$9:$AL$2088,0),1),"")</f>
        <v>5.4577999999999998</v>
      </c>
      <c r="V57" s="53">
        <f t="array" ref="V57">IFERROR(INDEX($AM$9:$AM$2088,MATCH($C57&amp;V$8,$AN$9:$AN$2088&amp;$AL$9:$AL$2088,0),1),"")</f>
        <v>1.3765000000000001</v>
      </c>
      <c r="W57" s="53">
        <f t="array" ref="W57">IFERROR(INDEX($AM$9:$AM$2088,MATCH($C57&amp;W$8,$AN$9:$AN$2088&amp;$AL$9:$AL$2088,0),1),"")</f>
        <v>7.3343999999999996</v>
      </c>
      <c r="X57" s="53">
        <f t="array" ref="X57">IFERROR(INDEX($AM$9:$AM$2088,MATCH($C57&amp;X$8,$AN$9:$AN$2088&amp;$AL$9:$AL$2088,0),1),"")</f>
        <v>8.0312999999999999</v>
      </c>
      <c r="Y57" s="53">
        <f t="array" ref="Y57">IFERROR(INDEX($AM$9:$AM$2088,MATCH($C57&amp;Y$8,$AN$9:$AN$2088&amp;$AL$9:$AL$2088,0),1),"")</f>
        <v>16106.79</v>
      </c>
      <c r="Z57" s="53">
        <f t="array" ref="Z57">IFERROR(INDEX($AM$9:$AM$2088,MATCH($C57&amp;Z$8,$AN$9:$AN$2088&amp;$AL$9:$AL$2088,0),1),"")</f>
        <v>3.5615000000000001</v>
      </c>
      <c r="AA57" s="53">
        <f t="array" ref="AA57">IFERROR(INDEX($AM$9:$AM$2088,MATCH($C57&amp;AA$8,$AN$9:$AN$2088&amp;$AL$9:$AL$2088,0),1),"")</f>
        <v>83.876800000000003</v>
      </c>
      <c r="AB57" s="53">
        <f t="array" ref="AB57">IFERROR(INDEX($AM$9:$AM$2088,MATCH($C57&amp;AB$8,$AN$9:$AN$2088&amp;$AL$9:$AL$2088,0),1),"")</f>
        <v>1392.68</v>
      </c>
      <c r="AC57" s="53">
        <f t="array" ref="AC57">IFERROR(INDEX($AM$9:$AM$2088,MATCH($C57&amp;AC$8,$AN$9:$AN$2088&amp;$AL$9:$AL$2088,0),1),"")</f>
        <v>20.095099999999999</v>
      </c>
      <c r="AD57" s="53">
        <f t="array" ref="AD57">IFERROR(INDEX($AM$9:$AM$2088,MATCH($C57&amp;AD$8,$AN$9:$AN$2088&amp;$AL$9:$AL$2088,0),1),"")</f>
        <v>4.7054999999999998</v>
      </c>
      <c r="AE57" s="53">
        <f t="array" ref="AE57">IFERROR(INDEX($AM$9:$AM$2088,MATCH($C57&amp;AE$8,$AN$9:$AN$2088&amp;$AL$9:$AL$2088,0),1),"")</f>
        <v>1.6707000000000001</v>
      </c>
      <c r="AF57" s="53">
        <f t="array" ref="AF57">IFERROR(INDEX($AM$9:$AM$2088,MATCH($C57&amp;AF$8,$AN$9:$AN$2088&amp;$AL$9:$AL$2088,0),1),"")</f>
        <v>58.942</v>
      </c>
      <c r="AG57" s="53">
        <f t="array" ref="AG57">IFERROR(INDEX($AM$9:$AM$2088,MATCH($C57&amp;AG$8,$AN$9:$AN$2088&amp;$AL$9:$AL$2088,0),1),"")</f>
        <v>1.4167000000000001</v>
      </c>
      <c r="AH57" s="53">
        <f t="array" ref="AH57">IFERROR(INDEX($AM$9:$AM$2088,MATCH($C57&amp;AH$8,$AN$9:$AN$2088&amp;$AL$9:$AL$2088,0),1),"")</f>
        <v>37.11</v>
      </c>
      <c r="AI57" s="53">
        <f t="array" ref="AI57">IFERROR(INDEX($AM$9:$AM$2088,MATCH($C57&amp;AI$8,$AN$9:$AN$2088&amp;$AL$9:$AL$2088,0),1),"")</f>
        <v>17.756799999999998</v>
      </c>
      <c r="AL57" s="166" t="s">
        <v>3</v>
      </c>
      <c r="AM57" s="167">
        <v>1.4479</v>
      </c>
      <c r="AN57" s="166">
        <v>44953</v>
      </c>
    </row>
    <row r="58" spans="2:40" ht="20.100000000000001" customHeight="1" x14ac:dyDescent="0.25">
      <c r="B58" s="44">
        <f t="shared" si="0"/>
        <v>32</v>
      </c>
      <c r="C58" s="193">
        <f>IFERROR(IF(INDEX($AN$9:$AN$2088,SUM($B$9:B58),1)="","",INDEX($AN$9:$AN$2088,SUM($B$9:B58),1)),"")</f>
        <v>44886</v>
      </c>
      <c r="D58" s="53">
        <f t="array" ref="D58">IFERROR(INDEX($AM$9:$AM$2088,MATCH($C58&amp;D$8,$AN$9:$AN$2088&amp;$AL$9:$AL$2088,0),1),"")</f>
        <v>1.0246</v>
      </c>
      <c r="E58" s="53">
        <f t="array" ref="E58">IFERROR(INDEX($AM$9:$AM$2088,MATCH($C58&amp;E$8,$AN$9:$AN$2088&amp;$AL$9:$AL$2088,0),1),"")</f>
        <v>145.33000000000001</v>
      </c>
      <c r="F58" s="53">
        <f t="array" ref="F58">IFERROR(INDEX($AM$9:$AM$2088,MATCH($C58&amp;F$8,$AN$9:$AN$2088&amp;$AL$9:$AL$2088,0),1),"")</f>
        <v>1.9558</v>
      </c>
      <c r="G58" s="53">
        <f t="array" ref="G58">IFERROR(INDEX($AM$9:$AM$2088,MATCH($C58&amp;G$8,$AN$9:$AN$2088&amp;$AL$9:$AL$2088,0),1),"")</f>
        <v>24.356000000000002</v>
      </c>
      <c r="H58" s="53">
        <f t="array" ref="H58">IFERROR(INDEX($AM$9:$AM$2088,MATCH($C58&amp;H$8,$AN$9:$AN$2088&amp;$AL$9:$AL$2088,0),1),"")</f>
        <v>7.4377000000000004</v>
      </c>
      <c r="I58" s="53">
        <f t="array" ref="I58">IFERROR(INDEX($AM$9:$AM$2088,MATCH($C58&amp;I$8,$AN$9:$AN$2088&amp;$AL$9:$AL$2088,0),1),"")</f>
        <v>0.86792999999999998</v>
      </c>
      <c r="J58" s="53">
        <f t="array" ref="J58">IFERROR(INDEX($AM$9:$AM$2088,MATCH($C58&amp;J$8,$AN$9:$AN$2088&amp;$AL$9:$AL$2088,0),1),"")</f>
        <v>409.43</v>
      </c>
      <c r="K58" s="53">
        <f t="array" ref="K58">IFERROR(INDEX($AM$9:$AM$2088,MATCH($C58&amp;K$8,$AN$9:$AN$2088&amp;$AL$9:$AL$2088,0),1),"")</f>
        <v>4.7074999999999996</v>
      </c>
      <c r="L58" s="53">
        <f t="array" ref="L58">IFERROR(INDEX($AM$9:$AM$2088,MATCH($C58&amp;L$8,$AN$9:$AN$2088&amp;$AL$9:$AL$2088,0),1),"")</f>
        <v>4.9413</v>
      </c>
      <c r="M58" s="53">
        <f t="array" ref="M58">IFERROR(INDEX($AM$9:$AM$2088,MATCH($C58&amp;M$8,$AN$9:$AN$2088&amp;$AL$9:$AL$2088,0),1),"")</f>
        <v>10.987299999999999</v>
      </c>
      <c r="N58" s="53">
        <f t="array" ref="N58">IFERROR(INDEX($AM$9:$AM$2088,MATCH($C58&amp;N$8,$AN$9:$AN$2088&amp;$AL$9:$AL$2088,0),1),"")</f>
        <v>0.98170000000000002</v>
      </c>
      <c r="O58" s="53">
        <f t="array" ref="O58">IFERROR(INDEX($AM$9:$AM$2088,MATCH($C58&amp;O$8,$AN$9:$AN$2088&amp;$AL$9:$AL$2088,0),1),"")</f>
        <v>147.9</v>
      </c>
      <c r="P58" s="53">
        <f t="array" ref="P58">IFERROR(INDEX($AM$9:$AM$2088,MATCH($C58&amp;P$8,$AN$9:$AN$2088&amp;$AL$9:$AL$2088,0),1),"")</f>
        <v>10.489800000000001</v>
      </c>
      <c r="Q58" s="53">
        <f t="array" ref="Q58">IFERROR(INDEX($AM$9:$AM$2088,MATCH($C58&amp;Q$8,$AN$9:$AN$2088&amp;$AL$9:$AL$2088,0),1),"")</f>
        <v>7.5425000000000004</v>
      </c>
      <c r="R58" s="53" t="str">
        <f t="array" ref="R58">IFERROR(INDEX($AM$9:$AM$2088,MATCH($C58&amp;R$8,$AN$9:$AN$2088&amp;$AL$9:$AL$2088,0),1),"")</f>
        <v/>
      </c>
      <c r="S58" s="53">
        <f t="array" ref="S58">IFERROR(INDEX($AM$9:$AM$2088,MATCH($C58&amp;S$8,$AN$9:$AN$2088&amp;$AL$9:$AL$2088,0),1),"")</f>
        <v>19.0822</v>
      </c>
      <c r="T58" s="53">
        <f t="array" ref="T58">IFERROR(INDEX($AM$9:$AM$2088,MATCH($C58&amp;T$8,$AN$9:$AN$2088&amp;$AL$9:$AL$2088,0),1),"")</f>
        <v>1.5470999999999999</v>
      </c>
      <c r="U58" s="53">
        <f t="array" ref="U58">IFERROR(INDEX($AM$9:$AM$2088,MATCH($C58&amp;U$8,$AN$9:$AN$2088&amp;$AL$9:$AL$2088,0),1),"")</f>
        <v>5.4401000000000002</v>
      </c>
      <c r="V58" s="53">
        <f t="array" ref="V58">IFERROR(INDEX($AM$9:$AM$2088,MATCH($C58&amp;V$8,$AN$9:$AN$2088&amp;$AL$9:$AL$2088,0),1),"")</f>
        <v>1.377</v>
      </c>
      <c r="W58" s="53">
        <f t="array" ref="W58">IFERROR(INDEX($AM$9:$AM$2088,MATCH($C58&amp;W$8,$AN$9:$AN$2088&amp;$AL$9:$AL$2088,0),1),"")</f>
        <v>7.3418999999999999</v>
      </c>
      <c r="X58" s="53">
        <f t="array" ref="X58">IFERROR(INDEX($AM$9:$AM$2088,MATCH($C58&amp;X$8,$AN$9:$AN$2088&amp;$AL$9:$AL$2088,0),1),"")</f>
        <v>7.9988999999999999</v>
      </c>
      <c r="Y58" s="53">
        <f t="array" ref="Y58">IFERROR(INDEX($AM$9:$AM$2088,MATCH($C58&amp;Y$8,$AN$9:$AN$2088&amp;$AL$9:$AL$2088,0),1),"")</f>
        <v>16116.76</v>
      </c>
      <c r="Z58" s="53">
        <f t="array" ref="Z58">IFERROR(INDEX($AM$9:$AM$2088,MATCH($C58&amp;Z$8,$AN$9:$AN$2088&amp;$AL$9:$AL$2088,0),1),"")</f>
        <v>3.5514999999999999</v>
      </c>
      <c r="AA58" s="53">
        <f t="array" ref="AA58">IFERROR(INDEX($AM$9:$AM$2088,MATCH($C58&amp;AA$8,$AN$9:$AN$2088&amp;$AL$9:$AL$2088,0),1),"")</f>
        <v>83.737499999999997</v>
      </c>
      <c r="AB58" s="53">
        <f t="array" ref="AB58">IFERROR(INDEX($AM$9:$AM$2088,MATCH($C58&amp;AB$8,$AN$9:$AN$2088&amp;$AL$9:$AL$2088,0),1),"")</f>
        <v>1395</v>
      </c>
      <c r="AC58" s="53">
        <f t="array" ref="AC58">IFERROR(INDEX($AM$9:$AM$2088,MATCH($C58&amp;AC$8,$AN$9:$AN$2088&amp;$AL$9:$AL$2088,0),1),"")</f>
        <v>19.935700000000001</v>
      </c>
      <c r="AD58" s="53">
        <f t="array" ref="AD58">IFERROR(INDEX($AM$9:$AM$2088,MATCH($C58&amp;AD$8,$AN$9:$AN$2088&amp;$AL$9:$AL$2088,0),1),"")</f>
        <v>4.6927000000000003</v>
      </c>
      <c r="AE58" s="53">
        <f t="array" ref="AE58">IFERROR(INDEX($AM$9:$AM$2088,MATCH($C58&amp;AE$8,$AN$9:$AN$2088&amp;$AL$9:$AL$2088,0),1),"")</f>
        <v>1.6766000000000001</v>
      </c>
      <c r="AF58" s="53">
        <f t="array" ref="AF58">IFERROR(INDEX($AM$9:$AM$2088,MATCH($C58&amp;AF$8,$AN$9:$AN$2088&amp;$AL$9:$AL$2088,0),1),"")</f>
        <v>58.822000000000003</v>
      </c>
      <c r="AG58" s="53">
        <f t="array" ref="AG58">IFERROR(INDEX($AM$9:$AM$2088,MATCH($C58&amp;AG$8,$AN$9:$AN$2088&amp;$AL$9:$AL$2088,0),1),"")</f>
        <v>1.4161999999999999</v>
      </c>
      <c r="AH58" s="53">
        <f t="array" ref="AH58">IFERROR(INDEX($AM$9:$AM$2088,MATCH($C58&amp;AH$8,$AN$9:$AN$2088&amp;$AL$9:$AL$2088,0),1),"")</f>
        <v>37.121000000000002</v>
      </c>
      <c r="AI58" s="53">
        <f t="array" ref="AI58">IFERROR(INDEX($AM$9:$AM$2088,MATCH($C58&amp;AI$8,$AN$9:$AN$2088&amp;$AL$9:$AL$2088,0),1),"")</f>
        <v>17.785799999999998</v>
      </c>
      <c r="AL58" s="166" t="s">
        <v>154</v>
      </c>
      <c r="AM58" s="167">
        <v>7.3689999999999998</v>
      </c>
      <c r="AN58" s="166">
        <v>44953</v>
      </c>
    </row>
    <row r="59" spans="2:40" ht="20.100000000000001" customHeight="1" x14ac:dyDescent="0.25">
      <c r="B59" s="44">
        <f t="shared" si="0"/>
        <v>32</v>
      </c>
      <c r="C59" s="193">
        <f>IFERROR(IF(INDEX($AN$9:$AN$2088,SUM($B$9:B59),1)="","",INDEX($AN$9:$AN$2088,SUM($B$9:B59),1)),"")</f>
        <v>44883</v>
      </c>
      <c r="D59" s="53">
        <f t="array" ref="D59">IFERROR(INDEX($AM$9:$AM$2088,MATCH($C59&amp;D$8,$AN$9:$AN$2088&amp;$AL$9:$AL$2088,0),1),"")</f>
        <v>1.0366</v>
      </c>
      <c r="E59" s="53">
        <f t="array" ref="E59">IFERROR(INDEX($AM$9:$AM$2088,MATCH($C59&amp;E$8,$AN$9:$AN$2088&amp;$AL$9:$AL$2088,0),1),"")</f>
        <v>145.12</v>
      </c>
      <c r="F59" s="53">
        <f t="array" ref="F59">IFERROR(INDEX($AM$9:$AM$2088,MATCH($C59&amp;F$8,$AN$9:$AN$2088&amp;$AL$9:$AL$2088,0),1),"")</f>
        <v>1.9558</v>
      </c>
      <c r="G59" s="53">
        <f t="array" ref="G59">IFERROR(INDEX($AM$9:$AM$2088,MATCH($C59&amp;G$8,$AN$9:$AN$2088&amp;$AL$9:$AL$2088,0),1),"")</f>
        <v>24.350999999999999</v>
      </c>
      <c r="H59" s="53">
        <f t="array" ref="H59">IFERROR(INDEX($AM$9:$AM$2088,MATCH($C59&amp;H$8,$AN$9:$AN$2088&amp;$AL$9:$AL$2088,0),1),"")</f>
        <v>7.4385000000000003</v>
      </c>
      <c r="I59" s="53">
        <f t="array" ref="I59">IFERROR(INDEX($AM$9:$AM$2088,MATCH($C59&amp;I$8,$AN$9:$AN$2088&amp;$AL$9:$AL$2088,0),1),"")</f>
        <v>0.87063000000000001</v>
      </c>
      <c r="J59" s="53">
        <f t="array" ref="J59">IFERROR(INDEX($AM$9:$AM$2088,MATCH($C59&amp;J$8,$AN$9:$AN$2088&amp;$AL$9:$AL$2088,0),1),"")</f>
        <v>407.41</v>
      </c>
      <c r="K59" s="53">
        <f t="array" ref="K59">IFERROR(INDEX($AM$9:$AM$2088,MATCH($C59&amp;K$8,$AN$9:$AN$2088&amp;$AL$9:$AL$2088,0),1),"")</f>
        <v>4.7032999999999996</v>
      </c>
      <c r="L59" s="53">
        <f t="array" ref="L59">IFERROR(INDEX($AM$9:$AM$2088,MATCH($C59&amp;L$8,$AN$9:$AN$2088&amp;$AL$9:$AL$2088,0),1),"")</f>
        <v>4.9413</v>
      </c>
      <c r="M59" s="53">
        <f t="array" ref="M59">IFERROR(INDEX($AM$9:$AM$2088,MATCH($C59&amp;M$8,$AN$9:$AN$2088&amp;$AL$9:$AL$2088,0),1),"")</f>
        <v>10.980499999999999</v>
      </c>
      <c r="N59" s="53">
        <f t="array" ref="N59">IFERROR(INDEX($AM$9:$AM$2088,MATCH($C59&amp;N$8,$AN$9:$AN$2088&amp;$AL$9:$AL$2088,0),1),"")</f>
        <v>0.98809999999999998</v>
      </c>
      <c r="O59" s="53">
        <f t="array" ref="O59">IFERROR(INDEX($AM$9:$AM$2088,MATCH($C59&amp;O$8,$AN$9:$AN$2088&amp;$AL$9:$AL$2088,0),1),"")</f>
        <v>148.9</v>
      </c>
      <c r="P59" s="53">
        <f t="array" ref="P59">IFERROR(INDEX($AM$9:$AM$2088,MATCH($C59&amp;P$8,$AN$9:$AN$2088&amp;$AL$9:$AL$2088,0),1),"")</f>
        <v>10.486000000000001</v>
      </c>
      <c r="Q59" s="53">
        <f t="array" ref="Q59">IFERROR(INDEX($AM$9:$AM$2088,MATCH($C59&amp;Q$8,$AN$9:$AN$2088&amp;$AL$9:$AL$2088,0),1),"")</f>
        <v>7.5415000000000001</v>
      </c>
      <c r="R59" s="53" t="str">
        <f t="array" ref="R59">IFERROR(INDEX($AM$9:$AM$2088,MATCH($C59&amp;R$8,$AN$9:$AN$2088&amp;$AL$9:$AL$2088,0),1),"")</f>
        <v/>
      </c>
      <c r="S59" s="53">
        <f t="array" ref="S59">IFERROR(INDEX($AM$9:$AM$2088,MATCH($C59&amp;S$8,$AN$9:$AN$2088&amp;$AL$9:$AL$2088,0),1),"")</f>
        <v>19.300899999999999</v>
      </c>
      <c r="T59" s="53">
        <f t="array" ref="T59">IFERROR(INDEX($AM$9:$AM$2088,MATCH($C59&amp;T$8,$AN$9:$AN$2088&amp;$AL$9:$AL$2088,0),1),"")</f>
        <v>1.5432999999999999</v>
      </c>
      <c r="U59" s="53">
        <f t="array" ref="U59">IFERROR(INDEX($AM$9:$AM$2088,MATCH($C59&amp;U$8,$AN$9:$AN$2088&amp;$AL$9:$AL$2088,0),1),"")</f>
        <v>5.5469999999999997</v>
      </c>
      <c r="V59" s="53">
        <f t="array" ref="V59">IFERROR(INDEX($AM$9:$AM$2088,MATCH($C59&amp;V$8,$AN$9:$AN$2088&amp;$AL$9:$AL$2088,0),1),"")</f>
        <v>1.3841000000000001</v>
      </c>
      <c r="W59" s="53">
        <f t="array" ref="W59">IFERROR(INDEX($AM$9:$AM$2088,MATCH($C59&amp;W$8,$AN$9:$AN$2088&amp;$AL$9:$AL$2088,0),1),"")</f>
        <v>7.3789999999999996</v>
      </c>
      <c r="X59" s="53">
        <f t="array" ref="X59">IFERROR(INDEX($AM$9:$AM$2088,MATCH($C59&amp;X$8,$AN$9:$AN$2088&amp;$AL$9:$AL$2088,0),1),"")</f>
        <v>8.1091999999999995</v>
      </c>
      <c r="Y59" s="53">
        <f t="array" ref="Y59">IFERROR(INDEX($AM$9:$AM$2088,MATCH($C59&amp;Y$8,$AN$9:$AN$2088&amp;$AL$9:$AL$2088,0),1),"")</f>
        <v>16224.36</v>
      </c>
      <c r="Z59" s="53">
        <f t="array" ref="Z59">IFERROR(INDEX($AM$9:$AM$2088,MATCH($C59&amp;Z$8,$AN$9:$AN$2088&amp;$AL$9:$AL$2088,0),1),"")</f>
        <v>3.5910000000000002</v>
      </c>
      <c r="AA59" s="53">
        <f t="array" ref="AA59">IFERROR(INDEX($AM$9:$AM$2088,MATCH($C59&amp;AA$8,$AN$9:$AN$2088&amp;$AL$9:$AL$2088,0),1),"")</f>
        <v>84.6875</v>
      </c>
      <c r="AB59" s="53">
        <f t="array" ref="AB59">IFERROR(INDEX($AM$9:$AM$2088,MATCH($C59&amp;AB$8,$AN$9:$AN$2088&amp;$AL$9:$AL$2088,0),1),"")</f>
        <v>1389.02</v>
      </c>
      <c r="AC59" s="53">
        <f t="array" ref="AC59">IFERROR(INDEX($AM$9:$AM$2088,MATCH($C59&amp;AC$8,$AN$9:$AN$2088&amp;$AL$9:$AL$2088,0),1),"")</f>
        <v>20.161999999999999</v>
      </c>
      <c r="AD59" s="53">
        <f t="array" ref="AD59">IFERROR(INDEX($AM$9:$AM$2088,MATCH($C59&amp;AD$8,$AN$9:$AN$2088&amp;$AL$9:$AL$2088,0),1),"")</f>
        <v>4.7202000000000002</v>
      </c>
      <c r="AE59" s="53">
        <f t="array" ref="AE59">IFERROR(INDEX($AM$9:$AM$2088,MATCH($C59&amp;AE$8,$AN$9:$AN$2088&amp;$AL$9:$AL$2088,0),1),"")</f>
        <v>1.6757</v>
      </c>
      <c r="AF59" s="53">
        <f t="array" ref="AF59">IFERROR(INDEX($AM$9:$AM$2088,MATCH($C59&amp;AF$8,$AN$9:$AN$2088&amp;$AL$9:$AL$2088,0),1),"")</f>
        <v>59.41</v>
      </c>
      <c r="AG59" s="53">
        <f t="array" ref="AG59">IFERROR(INDEX($AM$9:$AM$2088,MATCH($C59&amp;AG$8,$AN$9:$AN$2088&amp;$AL$9:$AL$2088,0),1),"")</f>
        <v>1.4229000000000001</v>
      </c>
      <c r="AH59" s="53">
        <f t="array" ref="AH59">IFERROR(INDEX($AM$9:$AM$2088,MATCH($C59&amp;AH$8,$AN$9:$AN$2088&amp;$AL$9:$AL$2088,0),1),"")</f>
        <v>37.069000000000003</v>
      </c>
      <c r="AI59" s="53">
        <f t="array" ref="AI59">IFERROR(INDEX($AM$9:$AM$2088,MATCH($C59&amp;AI$8,$AN$9:$AN$2088&amp;$AL$9:$AL$2088,0),1),"")</f>
        <v>17.908000000000001</v>
      </c>
      <c r="AL59" s="166" t="s">
        <v>6</v>
      </c>
      <c r="AM59" s="167">
        <v>8.5061</v>
      </c>
      <c r="AN59" s="166">
        <v>44953</v>
      </c>
    </row>
    <row r="60" spans="2:40" ht="20.100000000000001" customHeight="1" x14ac:dyDescent="0.25">
      <c r="B60" s="44">
        <f t="shared" si="0"/>
        <v>32</v>
      </c>
      <c r="C60" s="193">
        <f>IFERROR(IF(INDEX($AN$9:$AN$2088,SUM($B$9:B60),1)="","",INDEX($AN$9:$AN$2088,SUM($B$9:B60),1)),"")</f>
        <v>44882</v>
      </c>
      <c r="D60" s="53">
        <f t="array" ref="D60">IFERROR(INDEX($AM$9:$AM$2088,MATCH($C60&amp;D$8,$AN$9:$AN$2088&amp;$AL$9:$AL$2088,0),1),"")</f>
        <v>1.0319</v>
      </c>
      <c r="E60" s="53">
        <f t="array" ref="E60">IFERROR(INDEX($AM$9:$AM$2088,MATCH($C60&amp;E$8,$AN$9:$AN$2088&amp;$AL$9:$AL$2088,0),1),"")</f>
        <v>144.80000000000001</v>
      </c>
      <c r="F60" s="53">
        <f t="array" ref="F60">IFERROR(INDEX($AM$9:$AM$2088,MATCH($C60&amp;F$8,$AN$9:$AN$2088&amp;$AL$9:$AL$2088,0),1),"")</f>
        <v>1.9558</v>
      </c>
      <c r="G60" s="53">
        <f t="array" ref="G60">IFERROR(INDEX($AM$9:$AM$2088,MATCH($C60&amp;G$8,$AN$9:$AN$2088&amp;$AL$9:$AL$2088,0),1),"")</f>
        <v>24.399000000000001</v>
      </c>
      <c r="H60" s="53">
        <f t="array" ref="H60">IFERROR(INDEX($AM$9:$AM$2088,MATCH($C60&amp;H$8,$AN$9:$AN$2088&amp;$AL$9:$AL$2088,0),1),"")</f>
        <v>7.4382999999999999</v>
      </c>
      <c r="I60" s="53">
        <f t="array" ref="I60">IFERROR(INDEX($AM$9:$AM$2088,MATCH($C60&amp;I$8,$AN$9:$AN$2088&amp;$AL$9:$AL$2088,0),1),"")</f>
        <v>0.87475000000000003</v>
      </c>
      <c r="J60" s="53">
        <f t="array" ref="J60">IFERROR(INDEX($AM$9:$AM$2088,MATCH($C60&amp;J$8,$AN$9:$AN$2088&amp;$AL$9:$AL$2088,0),1),"")</f>
        <v>415.6</v>
      </c>
      <c r="K60" s="53">
        <f t="array" ref="K60">IFERROR(INDEX($AM$9:$AM$2088,MATCH($C60&amp;K$8,$AN$9:$AN$2088&amp;$AL$9:$AL$2088,0),1),"")</f>
        <v>4.7153</v>
      </c>
      <c r="L60" s="53">
        <f t="array" ref="L60">IFERROR(INDEX($AM$9:$AM$2088,MATCH($C60&amp;L$8,$AN$9:$AN$2088&amp;$AL$9:$AL$2088,0),1),"")</f>
        <v>4.9253999999999998</v>
      </c>
      <c r="M60" s="53">
        <f t="array" ref="M60">IFERROR(INDEX($AM$9:$AM$2088,MATCH($C60&amp;M$8,$AN$9:$AN$2088&amp;$AL$9:$AL$2088,0),1),"")</f>
        <v>10.9871</v>
      </c>
      <c r="N60" s="53">
        <f t="array" ref="N60">IFERROR(INDEX($AM$9:$AM$2088,MATCH($C60&amp;N$8,$AN$9:$AN$2088&amp;$AL$9:$AL$2088,0),1),"")</f>
        <v>0.98180000000000001</v>
      </c>
      <c r="O60" s="53">
        <f t="array" ref="O60">IFERROR(INDEX($AM$9:$AM$2088,MATCH($C60&amp;O$8,$AN$9:$AN$2088&amp;$AL$9:$AL$2088,0),1),"")</f>
        <v>148.9</v>
      </c>
      <c r="P60" s="53">
        <f t="array" ref="P60">IFERROR(INDEX($AM$9:$AM$2088,MATCH($C60&amp;P$8,$AN$9:$AN$2088&amp;$AL$9:$AL$2088,0),1),"")</f>
        <v>10.497999999999999</v>
      </c>
      <c r="Q60" s="53">
        <f t="array" ref="Q60">IFERROR(INDEX($AM$9:$AM$2088,MATCH($C60&amp;Q$8,$AN$9:$AN$2088&amp;$AL$9:$AL$2088,0),1),"")</f>
        <v>7.5410000000000004</v>
      </c>
      <c r="R60" s="53" t="str">
        <f t="array" ref="R60">IFERROR(INDEX($AM$9:$AM$2088,MATCH($C60&amp;R$8,$AN$9:$AN$2088&amp;$AL$9:$AL$2088,0),1),"")</f>
        <v/>
      </c>
      <c r="S60" s="53">
        <f t="array" ref="S60">IFERROR(INDEX($AM$9:$AM$2088,MATCH($C60&amp;S$8,$AN$9:$AN$2088&amp;$AL$9:$AL$2088,0),1),"")</f>
        <v>19.212399999999999</v>
      </c>
      <c r="T60" s="53">
        <f t="array" ref="T60">IFERROR(INDEX($AM$9:$AM$2088,MATCH($C60&amp;T$8,$AN$9:$AN$2088&amp;$AL$9:$AL$2088,0),1),"")</f>
        <v>1.5526</v>
      </c>
      <c r="U60" s="53">
        <f t="array" ref="U60">IFERROR(INDEX($AM$9:$AM$2088,MATCH($C60&amp;U$8,$AN$9:$AN$2088&amp;$AL$9:$AL$2088,0),1),"")</f>
        <v>5.6535000000000002</v>
      </c>
      <c r="V60" s="53">
        <f t="array" ref="V60">IFERROR(INDEX($AM$9:$AM$2088,MATCH($C60&amp;V$8,$AN$9:$AN$2088&amp;$AL$9:$AL$2088,0),1),"")</f>
        <v>1.3819999999999999</v>
      </c>
      <c r="W60" s="53">
        <f t="array" ref="W60">IFERROR(INDEX($AM$9:$AM$2088,MATCH($C60&amp;W$8,$AN$9:$AN$2088&amp;$AL$9:$AL$2088,0),1),"")</f>
        <v>7.3859000000000004</v>
      </c>
      <c r="X60" s="53">
        <f t="array" ref="X60">IFERROR(INDEX($AM$9:$AM$2088,MATCH($C60&amp;X$8,$AN$9:$AN$2088&amp;$AL$9:$AL$2088,0),1),"")</f>
        <v>8.077</v>
      </c>
      <c r="Y60" s="53">
        <f t="array" ref="Y60">IFERROR(INDEX($AM$9:$AM$2088,MATCH($C60&amp;Y$8,$AN$9:$AN$2088&amp;$AL$9:$AL$2088,0),1),"")</f>
        <v>16224.01</v>
      </c>
      <c r="Z60" s="53">
        <f t="array" ref="Z60">IFERROR(INDEX($AM$9:$AM$2088,MATCH($C60&amp;Z$8,$AN$9:$AN$2088&amp;$AL$9:$AL$2088,0),1),"")</f>
        <v>3.5796000000000001</v>
      </c>
      <c r="AA60" s="53">
        <f t="array" ref="AA60">IFERROR(INDEX($AM$9:$AM$2088,MATCH($C60&amp;AA$8,$AN$9:$AN$2088&amp;$AL$9:$AL$2088,0),1),"")</f>
        <v>84.394000000000005</v>
      </c>
      <c r="AB60" s="53">
        <f t="array" ref="AB60">IFERROR(INDEX($AM$9:$AM$2088,MATCH($C60&amp;AB$8,$AN$9:$AN$2088&amp;$AL$9:$AL$2088,0),1),"")</f>
        <v>1394.06</v>
      </c>
      <c r="AC60" s="53">
        <f t="array" ref="AC60">IFERROR(INDEX($AM$9:$AM$2088,MATCH($C60&amp;AC$8,$AN$9:$AN$2088&amp;$AL$9:$AL$2088,0),1),"")</f>
        <v>20.062000000000001</v>
      </c>
      <c r="AD60" s="53">
        <f t="array" ref="AD60">IFERROR(INDEX($AM$9:$AM$2088,MATCH($C60&amp;AD$8,$AN$9:$AN$2088&amp;$AL$9:$AL$2088,0),1),"")</f>
        <v>4.7122000000000002</v>
      </c>
      <c r="AE60" s="53">
        <f t="array" ref="AE60">IFERROR(INDEX($AM$9:$AM$2088,MATCH($C60&amp;AE$8,$AN$9:$AN$2088&amp;$AL$9:$AL$2088,0),1),"")</f>
        <v>1.6986000000000001</v>
      </c>
      <c r="AF60" s="53">
        <f t="array" ref="AF60">IFERROR(INDEX($AM$9:$AM$2088,MATCH($C60&amp;AF$8,$AN$9:$AN$2088&amp;$AL$9:$AL$2088,0),1),"")</f>
        <v>59.292999999999999</v>
      </c>
      <c r="AG60" s="53">
        <f t="array" ref="AG60">IFERROR(INDEX($AM$9:$AM$2088,MATCH($C60&amp;AG$8,$AN$9:$AN$2088&amp;$AL$9:$AL$2088,0),1),"")</f>
        <v>1.4220999999999999</v>
      </c>
      <c r="AH60" s="53">
        <f t="array" ref="AH60">IFERROR(INDEX($AM$9:$AM$2088,MATCH($C60&amp;AH$8,$AN$9:$AN$2088&amp;$AL$9:$AL$2088,0),1),"")</f>
        <v>37.122999999999998</v>
      </c>
      <c r="AI60" s="53">
        <f t="array" ref="AI60">IFERROR(INDEX($AM$9:$AM$2088,MATCH($C60&amp;AI$8,$AN$9:$AN$2088&amp;$AL$9:$AL$2088,0),1),"")</f>
        <v>18.0961</v>
      </c>
      <c r="AL60" s="166" t="s">
        <v>161</v>
      </c>
      <c r="AM60" s="167">
        <v>16281.15</v>
      </c>
      <c r="AN60" s="166">
        <v>44953</v>
      </c>
    </row>
    <row r="61" spans="2:40" ht="20.100000000000001" customHeight="1" x14ac:dyDescent="0.25">
      <c r="B61" s="44">
        <f t="shared" si="0"/>
        <v>32</v>
      </c>
      <c r="C61" s="193">
        <f>IFERROR(IF(INDEX($AN$9:$AN$2088,SUM($B$9:B61),1)="","",INDEX($AN$9:$AN$2088,SUM($B$9:B61),1)),"")</f>
        <v>44881</v>
      </c>
      <c r="D61" s="53">
        <f t="array" ref="D61">IFERROR(INDEX($AM$9:$AM$2088,MATCH($C61&amp;D$8,$AN$9:$AN$2088&amp;$AL$9:$AL$2088,0),1),"")</f>
        <v>1.0411999999999999</v>
      </c>
      <c r="E61" s="53">
        <f t="array" ref="E61">IFERROR(INDEX($AM$9:$AM$2088,MATCH($C61&amp;E$8,$AN$9:$AN$2088&amp;$AL$9:$AL$2088,0),1),"")</f>
        <v>145.29</v>
      </c>
      <c r="F61" s="53">
        <f t="array" ref="F61">IFERROR(INDEX($AM$9:$AM$2088,MATCH($C61&amp;F$8,$AN$9:$AN$2088&amp;$AL$9:$AL$2088,0),1),"")</f>
        <v>1.9558</v>
      </c>
      <c r="G61" s="53">
        <f t="array" ref="G61">IFERROR(INDEX($AM$9:$AM$2088,MATCH($C61&amp;G$8,$AN$9:$AN$2088&amp;$AL$9:$AL$2088,0),1),"")</f>
        <v>24.355</v>
      </c>
      <c r="H61" s="53">
        <f t="array" ref="H61">IFERROR(INDEX($AM$9:$AM$2088,MATCH($C61&amp;H$8,$AN$9:$AN$2088&amp;$AL$9:$AL$2088,0),1),"")</f>
        <v>7.4386000000000001</v>
      </c>
      <c r="I61" s="53">
        <f t="array" ref="I61">IFERROR(INDEX($AM$9:$AM$2088,MATCH($C61&amp;I$8,$AN$9:$AN$2088&amp;$AL$9:$AL$2088,0),1),"")</f>
        <v>0.87483</v>
      </c>
      <c r="J61" s="53">
        <f t="array" ref="J61">IFERROR(INDEX($AM$9:$AM$2088,MATCH($C61&amp;J$8,$AN$9:$AN$2088&amp;$AL$9:$AL$2088,0),1),"")</f>
        <v>408.18</v>
      </c>
      <c r="K61" s="53">
        <f t="array" ref="K61">IFERROR(INDEX($AM$9:$AM$2088,MATCH($C61&amp;K$8,$AN$9:$AN$2088&amp;$AL$9:$AL$2088,0),1),"")</f>
        <v>4.7065000000000001</v>
      </c>
      <c r="L61" s="53">
        <f t="array" ref="L61">IFERROR(INDEX($AM$9:$AM$2088,MATCH($C61&amp;L$8,$AN$9:$AN$2088&amp;$AL$9:$AL$2088,0),1),"")</f>
        <v>4.9206000000000003</v>
      </c>
      <c r="M61" s="53">
        <f t="array" ref="M61">IFERROR(INDEX($AM$9:$AM$2088,MATCH($C61&amp;M$8,$AN$9:$AN$2088&amp;$AL$9:$AL$2088,0),1),"")</f>
        <v>10.875400000000001</v>
      </c>
      <c r="N61" s="53">
        <f t="array" ref="N61">IFERROR(INDEX($AM$9:$AM$2088,MATCH($C61&amp;N$8,$AN$9:$AN$2088&amp;$AL$9:$AL$2088,0),1),"")</f>
        <v>0.97950000000000004</v>
      </c>
      <c r="O61" s="53">
        <f t="array" ref="O61">IFERROR(INDEX($AM$9:$AM$2088,MATCH($C61&amp;O$8,$AN$9:$AN$2088&amp;$AL$9:$AL$2088,0),1),"")</f>
        <v>148.9</v>
      </c>
      <c r="P61" s="53">
        <f t="array" ref="P61">IFERROR(INDEX($AM$9:$AM$2088,MATCH($C61&amp;P$8,$AN$9:$AN$2088&amp;$AL$9:$AL$2088,0),1),"")</f>
        <v>10.3675</v>
      </c>
      <c r="Q61" s="53">
        <f t="array" ref="Q61">IFERROR(INDEX($AM$9:$AM$2088,MATCH($C61&amp;Q$8,$AN$9:$AN$2088&amp;$AL$9:$AL$2088,0),1),"")</f>
        <v>7.5442999999999998</v>
      </c>
      <c r="R61" s="53" t="str">
        <f t="array" ref="R61">IFERROR(INDEX($AM$9:$AM$2088,MATCH($C61&amp;R$8,$AN$9:$AN$2088&amp;$AL$9:$AL$2088,0),1),"")</f>
        <v/>
      </c>
      <c r="S61" s="53">
        <f t="array" ref="S61">IFERROR(INDEX($AM$9:$AM$2088,MATCH($C61&amp;S$8,$AN$9:$AN$2088&amp;$AL$9:$AL$2088,0),1),"")</f>
        <v>19.378299999999999</v>
      </c>
      <c r="T61" s="53">
        <f t="array" ref="T61">IFERROR(INDEX($AM$9:$AM$2088,MATCH($C61&amp;T$8,$AN$9:$AN$2088&amp;$AL$9:$AL$2088,0),1),"")</f>
        <v>1.54</v>
      </c>
      <c r="U61" s="53">
        <f t="array" ref="U61">IFERROR(INDEX($AM$9:$AM$2088,MATCH($C61&amp;U$8,$AN$9:$AN$2088&amp;$AL$9:$AL$2088,0),1),"")</f>
        <v>5.5438000000000001</v>
      </c>
      <c r="V61" s="53">
        <f t="array" ref="V61">IFERROR(INDEX($AM$9:$AM$2088,MATCH($C61&amp;V$8,$AN$9:$AN$2088&amp;$AL$9:$AL$2088,0),1),"")</f>
        <v>1.3801000000000001</v>
      </c>
      <c r="W61" s="53">
        <f t="array" ref="W61">IFERROR(INDEX($AM$9:$AM$2088,MATCH($C61&amp;W$8,$AN$9:$AN$2088&amp;$AL$9:$AL$2088,0),1),"")</f>
        <v>7.3719999999999999</v>
      </c>
      <c r="X61" s="53">
        <f t="array" ref="X61">IFERROR(INDEX($AM$9:$AM$2088,MATCH($C61&amp;X$8,$AN$9:$AN$2088&amp;$AL$9:$AL$2088,0),1),"")</f>
        <v>8.1443999999999992</v>
      </c>
      <c r="Y61" s="53">
        <f t="array" ref="Y61">IFERROR(INDEX($AM$9:$AM$2088,MATCH($C61&amp;Y$8,$AN$9:$AN$2088&amp;$AL$9:$AL$2088,0),1),"")</f>
        <v>16248.37</v>
      </c>
      <c r="Z61" s="53">
        <f t="array" ref="Z61">IFERROR(INDEX($AM$9:$AM$2088,MATCH($C61&amp;Z$8,$AN$9:$AN$2088&amp;$AL$9:$AL$2088,0),1),"")</f>
        <v>3.5684</v>
      </c>
      <c r="AA61" s="53">
        <f t="array" ref="AA61">IFERROR(INDEX($AM$9:$AM$2088,MATCH($C61&amp;AA$8,$AN$9:$AN$2088&amp;$AL$9:$AL$2088,0),1),"")</f>
        <v>84.590500000000006</v>
      </c>
      <c r="AB61" s="53">
        <f t="array" ref="AB61">IFERROR(INDEX($AM$9:$AM$2088,MATCH($C61&amp;AB$8,$AN$9:$AN$2088&amp;$AL$9:$AL$2088,0),1),"")</f>
        <v>1378.1</v>
      </c>
      <c r="AC61" s="53">
        <f t="array" ref="AC61">IFERROR(INDEX($AM$9:$AM$2088,MATCH($C61&amp;AC$8,$AN$9:$AN$2088&amp;$AL$9:$AL$2088,0),1),"")</f>
        <v>20.122699999999998</v>
      </c>
      <c r="AD61" s="53">
        <f t="array" ref="AD61">IFERROR(INDEX($AM$9:$AM$2088,MATCH($C61&amp;AD$8,$AN$9:$AN$2088&amp;$AL$9:$AL$2088,0),1),"")</f>
        <v>4.7323000000000004</v>
      </c>
      <c r="AE61" s="53">
        <f t="array" ref="AE61">IFERROR(INDEX($AM$9:$AM$2088,MATCH($C61&amp;AE$8,$AN$9:$AN$2088&amp;$AL$9:$AL$2088,0),1),"")</f>
        <v>1.6897</v>
      </c>
      <c r="AF61" s="53">
        <f t="array" ref="AF61">IFERROR(INDEX($AM$9:$AM$2088,MATCH($C61&amp;AF$8,$AN$9:$AN$2088&amp;$AL$9:$AL$2088,0),1),"")</f>
        <v>59.677999999999997</v>
      </c>
      <c r="AG61" s="53">
        <f t="array" ref="AG61">IFERROR(INDEX($AM$9:$AM$2088,MATCH($C61&amp;AG$8,$AN$9:$AN$2088&amp;$AL$9:$AL$2088,0),1),"")</f>
        <v>1.425</v>
      </c>
      <c r="AH61" s="53">
        <f t="array" ref="AH61">IFERROR(INDEX($AM$9:$AM$2088,MATCH($C61&amp;AH$8,$AN$9:$AN$2088&amp;$AL$9:$AL$2088,0),1),"")</f>
        <v>37.103000000000002</v>
      </c>
      <c r="AI61" s="53">
        <f t="array" ref="AI61">IFERROR(INDEX($AM$9:$AM$2088,MATCH($C61&amp;AI$8,$AN$9:$AN$2088&amp;$AL$9:$AL$2088,0),1),"")</f>
        <v>18.019500000000001</v>
      </c>
      <c r="AL61" s="166" t="s">
        <v>116</v>
      </c>
      <c r="AM61" s="167">
        <v>3.7353000000000001</v>
      </c>
      <c r="AN61" s="166">
        <v>44953</v>
      </c>
    </row>
    <row r="62" spans="2:40" ht="20.100000000000001" customHeight="1" x14ac:dyDescent="0.25">
      <c r="B62" s="44">
        <f t="shared" si="0"/>
        <v>32</v>
      </c>
      <c r="C62" s="193">
        <f>IFERROR(IF(INDEX($AN$9:$AN$2088,SUM($B$9:B62),1)="","",INDEX($AN$9:$AN$2088,SUM($B$9:B62),1)),"")</f>
        <v>44880</v>
      </c>
      <c r="D62" s="53">
        <f t="array" ref="D62">IFERROR(INDEX($AM$9:$AM$2088,MATCH($C62&amp;D$8,$AN$9:$AN$2088&amp;$AL$9:$AL$2088,0),1),"")</f>
        <v>1.0404</v>
      </c>
      <c r="E62" s="53">
        <f t="array" ref="E62">IFERROR(INDEX($AM$9:$AM$2088,MATCH($C62&amp;E$8,$AN$9:$AN$2088&amp;$AL$9:$AL$2088,0),1),"")</f>
        <v>144.84</v>
      </c>
      <c r="F62" s="53">
        <f t="array" ref="F62">IFERROR(INDEX($AM$9:$AM$2088,MATCH($C62&amp;F$8,$AN$9:$AN$2088&amp;$AL$9:$AL$2088,0),1),"")</f>
        <v>1.9558</v>
      </c>
      <c r="G62" s="53">
        <f t="array" ref="G62">IFERROR(INDEX($AM$9:$AM$2088,MATCH($C62&amp;G$8,$AN$9:$AN$2088&amp;$AL$9:$AL$2088,0),1),"")</f>
        <v>24.326000000000001</v>
      </c>
      <c r="H62" s="53">
        <f t="array" ref="H62">IFERROR(INDEX($AM$9:$AM$2088,MATCH($C62&amp;H$8,$AN$9:$AN$2088&amp;$AL$9:$AL$2088,0),1),"")</f>
        <v>7.4387999999999996</v>
      </c>
      <c r="I62" s="53">
        <f t="array" ref="I62">IFERROR(INDEX($AM$9:$AM$2088,MATCH($C62&amp;I$8,$AN$9:$AN$2088&amp;$AL$9:$AL$2088,0),1),"")</f>
        <v>0.87455000000000005</v>
      </c>
      <c r="J62" s="53">
        <f t="array" ref="J62">IFERROR(INDEX($AM$9:$AM$2088,MATCH($C62&amp;J$8,$AN$9:$AN$2088&amp;$AL$9:$AL$2088,0),1),"")</f>
        <v>405.45</v>
      </c>
      <c r="K62" s="53">
        <f t="array" ref="K62">IFERROR(INDEX($AM$9:$AM$2088,MATCH($C62&amp;K$8,$AN$9:$AN$2088&amp;$AL$9:$AL$2088,0),1),"")</f>
        <v>4.7073</v>
      </c>
      <c r="L62" s="53">
        <f t="array" ref="L62">IFERROR(INDEX($AM$9:$AM$2088,MATCH($C62&amp;L$8,$AN$9:$AN$2088&amp;$AL$9:$AL$2088,0),1),"")</f>
        <v>4.9116</v>
      </c>
      <c r="M62" s="53">
        <f t="array" ref="M62">IFERROR(INDEX($AM$9:$AM$2088,MATCH($C62&amp;M$8,$AN$9:$AN$2088&amp;$AL$9:$AL$2088,0),1),"")</f>
        <v>10.8081</v>
      </c>
      <c r="N62" s="53">
        <f t="array" ref="N62">IFERROR(INDEX($AM$9:$AM$2088,MATCH($C62&amp;N$8,$AN$9:$AN$2088&amp;$AL$9:$AL$2088,0),1),"")</f>
        <v>0.97899999999999998</v>
      </c>
      <c r="O62" s="53">
        <f t="array" ref="O62">IFERROR(INDEX($AM$9:$AM$2088,MATCH($C62&amp;O$8,$AN$9:$AN$2088&amp;$AL$9:$AL$2088,0),1),"")</f>
        <v>149.9</v>
      </c>
      <c r="P62" s="53">
        <f t="array" ref="P62">IFERROR(INDEX($AM$9:$AM$2088,MATCH($C62&amp;P$8,$AN$9:$AN$2088&amp;$AL$9:$AL$2088,0),1),"")</f>
        <v>10.356999999999999</v>
      </c>
      <c r="Q62" s="53">
        <f t="array" ref="Q62">IFERROR(INDEX($AM$9:$AM$2088,MATCH($C62&amp;Q$8,$AN$9:$AN$2088&amp;$AL$9:$AL$2088,0),1),"")</f>
        <v>7.5458999999999996</v>
      </c>
      <c r="R62" s="53" t="str">
        <f t="array" ref="R62">IFERROR(INDEX($AM$9:$AM$2088,MATCH($C62&amp;R$8,$AN$9:$AN$2088&amp;$AL$9:$AL$2088,0),1),"")</f>
        <v/>
      </c>
      <c r="S62" s="53">
        <f t="array" ref="S62">IFERROR(INDEX($AM$9:$AM$2088,MATCH($C62&amp;S$8,$AN$9:$AN$2088&amp;$AL$9:$AL$2088,0),1),"")</f>
        <v>19.360800000000001</v>
      </c>
      <c r="T62" s="53">
        <f t="array" ref="T62">IFERROR(INDEX($AM$9:$AM$2088,MATCH($C62&amp;T$8,$AN$9:$AN$2088&amp;$AL$9:$AL$2088,0),1),"")</f>
        <v>1.5415000000000001</v>
      </c>
      <c r="U62" s="53">
        <f t="array" ref="U62">IFERROR(INDEX($AM$9:$AM$2088,MATCH($C62&amp;U$8,$AN$9:$AN$2088&amp;$AL$9:$AL$2088,0),1),"")</f>
        <v>5.548</v>
      </c>
      <c r="V62" s="53">
        <f t="array" ref="V62">IFERROR(INDEX($AM$9:$AM$2088,MATCH($C62&amp;V$8,$AN$9:$AN$2088&amp;$AL$9:$AL$2088,0),1),"")</f>
        <v>1.3815999999999999</v>
      </c>
      <c r="W62" s="53">
        <f t="array" ref="W62">IFERROR(INDEX($AM$9:$AM$2088,MATCH($C62&amp;W$8,$AN$9:$AN$2088&amp;$AL$9:$AL$2088,0),1),"")</f>
        <v>7.3299000000000003</v>
      </c>
      <c r="X62" s="53">
        <f t="array" ref="X62">IFERROR(INDEX($AM$9:$AM$2088,MATCH($C62&amp;X$8,$AN$9:$AN$2088&amp;$AL$9:$AL$2088,0),1),"")</f>
        <v>8.1430000000000007</v>
      </c>
      <c r="Y62" s="53">
        <f t="array" ref="Y62">IFERROR(INDEX($AM$9:$AM$2088,MATCH($C62&amp;Y$8,$AN$9:$AN$2088&amp;$AL$9:$AL$2088,0),1),"")</f>
        <v>16164.78</v>
      </c>
      <c r="Z62" s="53">
        <f t="array" ref="Z62">IFERROR(INDEX($AM$9:$AM$2088,MATCH($C62&amp;Z$8,$AN$9:$AN$2088&amp;$AL$9:$AL$2088,0),1),"")</f>
        <v>3.5693999999999999</v>
      </c>
      <c r="AA62" s="53">
        <f t="array" ref="AA62">IFERROR(INDEX($AM$9:$AM$2088,MATCH($C62&amp;AA$8,$AN$9:$AN$2088&amp;$AL$9:$AL$2088,0),1),"")</f>
        <v>84.130399999999995</v>
      </c>
      <c r="AB62" s="53">
        <f t="array" ref="AB62">IFERROR(INDEX($AM$9:$AM$2088,MATCH($C62&amp;AB$8,$AN$9:$AN$2088&amp;$AL$9:$AL$2088,0),1),"")</f>
        <v>1365.61</v>
      </c>
      <c r="AC62" s="53">
        <f t="array" ref="AC62">IFERROR(INDEX($AM$9:$AM$2088,MATCH($C62&amp;AC$8,$AN$9:$AN$2088&amp;$AL$9:$AL$2088,0),1),"")</f>
        <v>20.079499999999999</v>
      </c>
      <c r="AD62" s="53">
        <f t="array" ref="AD62">IFERROR(INDEX($AM$9:$AM$2088,MATCH($C62&amp;AD$8,$AN$9:$AN$2088&amp;$AL$9:$AL$2088,0),1),"")</f>
        <v>4.7207999999999997</v>
      </c>
      <c r="AE62" s="53">
        <f t="array" ref="AE62">IFERROR(INDEX($AM$9:$AM$2088,MATCH($C62&amp;AE$8,$AN$9:$AN$2088&amp;$AL$9:$AL$2088,0),1),"")</f>
        <v>1.6897</v>
      </c>
      <c r="AF62" s="53">
        <f t="array" ref="AF62">IFERROR(INDEX($AM$9:$AM$2088,MATCH($C62&amp;AF$8,$AN$9:$AN$2088&amp;$AL$9:$AL$2088,0),1),"")</f>
        <v>59.531999999999996</v>
      </c>
      <c r="AG62" s="53">
        <f t="array" ref="AG62">IFERROR(INDEX($AM$9:$AM$2088,MATCH($C62&amp;AG$8,$AN$9:$AN$2088&amp;$AL$9:$AL$2088,0),1),"")</f>
        <v>1.4238</v>
      </c>
      <c r="AH62" s="53">
        <f t="array" ref="AH62">IFERROR(INDEX($AM$9:$AM$2088,MATCH($C62&amp;AH$8,$AN$9:$AN$2088&amp;$AL$9:$AL$2088,0),1),"")</f>
        <v>36.939</v>
      </c>
      <c r="AI62" s="53">
        <f t="array" ref="AI62">IFERROR(INDEX($AM$9:$AM$2088,MATCH($C62&amp;AI$8,$AN$9:$AN$2088&amp;$AL$9:$AL$2088,0),1),"")</f>
        <v>17.882200000000001</v>
      </c>
      <c r="AL62" s="166" t="s">
        <v>159</v>
      </c>
      <c r="AM62" s="167">
        <v>88.671999999999997</v>
      </c>
      <c r="AN62" s="166">
        <v>44953</v>
      </c>
    </row>
    <row r="63" spans="2:40" ht="20.100000000000001" customHeight="1" x14ac:dyDescent="0.25">
      <c r="B63" s="44">
        <f t="shared" si="0"/>
        <v>32</v>
      </c>
      <c r="C63" s="193">
        <f>IFERROR(IF(INDEX($AN$9:$AN$2088,SUM($B$9:B63),1)="","",INDEX($AN$9:$AN$2088,SUM($B$9:B63),1)),"")</f>
        <v>44879</v>
      </c>
      <c r="D63" s="53">
        <f t="array" ref="D63">IFERROR(INDEX($AM$9:$AM$2088,MATCH($C63&amp;D$8,$AN$9:$AN$2088&amp;$AL$9:$AL$2088,0),1),"")</f>
        <v>1.0319</v>
      </c>
      <c r="E63" s="53">
        <f t="array" ref="E63">IFERROR(INDEX($AM$9:$AM$2088,MATCH($C63&amp;E$8,$AN$9:$AN$2088&amp;$AL$9:$AL$2088,0),1),"")</f>
        <v>144.86000000000001</v>
      </c>
      <c r="F63" s="53">
        <f t="array" ref="F63">IFERROR(INDEX($AM$9:$AM$2088,MATCH($C63&amp;F$8,$AN$9:$AN$2088&amp;$AL$9:$AL$2088,0),1),"")</f>
        <v>1.9558</v>
      </c>
      <c r="G63" s="53">
        <f t="array" ref="G63">IFERROR(INDEX($AM$9:$AM$2088,MATCH($C63&amp;G$8,$AN$9:$AN$2088&amp;$AL$9:$AL$2088,0),1),"")</f>
        <v>24.289000000000001</v>
      </c>
      <c r="H63" s="53">
        <f t="array" ref="H63">IFERROR(INDEX($AM$9:$AM$2088,MATCH($C63&amp;H$8,$AN$9:$AN$2088&amp;$AL$9:$AL$2088,0),1),"")</f>
        <v>7.4382000000000001</v>
      </c>
      <c r="I63" s="53">
        <f t="array" ref="I63">IFERROR(INDEX($AM$9:$AM$2088,MATCH($C63&amp;I$8,$AN$9:$AN$2088&amp;$AL$9:$AL$2088,0),1),"")</f>
        <v>0.87512999999999996</v>
      </c>
      <c r="J63" s="53">
        <f t="array" ref="J63">IFERROR(INDEX($AM$9:$AM$2088,MATCH($C63&amp;J$8,$AN$9:$AN$2088&amp;$AL$9:$AL$2088,0),1),"")</f>
        <v>407.28</v>
      </c>
      <c r="K63" s="53">
        <f t="array" ref="K63">IFERROR(INDEX($AM$9:$AM$2088,MATCH($C63&amp;K$8,$AN$9:$AN$2088&amp;$AL$9:$AL$2088,0),1),"")</f>
        <v>4.6898</v>
      </c>
      <c r="L63" s="53">
        <f t="array" ref="L63">IFERROR(INDEX($AM$9:$AM$2088,MATCH($C63&amp;L$8,$AN$9:$AN$2088&amp;$AL$9:$AL$2088,0),1),"")</f>
        <v>4.9043000000000001</v>
      </c>
      <c r="M63" s="53">
        <f t="array" ref="M63">IFERROR(INDEX($AM$9:$AM$2088,MATCH($C63&amp;M$8,$AN$9:$AN$2088&amp;$AL$9:$AL$2088,0),1),"")</f>
        <v>10.7713</v>
      </c>
      <c r="N63" s="53">
        <f t="array" ref="N63">IFERROR(INDEX($AM$9:$AM$2088,MATCH($C63&amp;N$8,$AN$9:$AN$2088&amp;$AL$9:$AL$2088,0),1),"")</f>
        <v>0.97509999999999997</v>
      </c>
      <c r="O63" s="53">
        <f t="array" ref="O63">IFERROR(INDEX($AM$9:$AM$2088,MATCH($C63&amp;O$8,$AN$9:$AN$2088&amp;$AL$9:$AL$2088,0),1),"")</f>
        <v>150.30000000000001</v>
      </c>
      <c r="P63" s="53">
        <f t="array" ref="P63">IFERROR(INDEX($AM$9:$AM$2088,MATCH($C63&amp;P$8,$AN$9:$AN$2088&amp;$AL$9:$AL$2088,0),1),"")</f>
        <v>10.314299999999999</v>
      </c>
      <c r="Q63" s="53">
        <f t="array" ref="Q63">IFERROR(INDEX($AM$9:$AM$2088,MATCH($C63&amp;Q$8,$AN$9:$AN$2088&amp;$AL$9:$AL$2088,0),1),"")</f>
        <v>7.5465</v>
      </c>
      <c r="R63" s="53" t="str">
        <f t="array" ref="R63">IFERROR(INDEX($AM$9:$AM$2088,MATCH($C63&amp;R$8,$AN$9:$AN$2088&amp;$AL$9:$AL$2088,0),1),"")</f>
        <v/>
      </c>
      <c r="S63" s="53">
        <f t="array" ref="S63">IFERROR(INDEX($AM$9:$AM$2088,MATCH($C63&amp;S$8,$AN$9:$AN$2088&amp;$AL$9:$AL$2088,0),1),"")</f>
        <v>19.192299999999999</v>
      </c>
      <c r="T63" s="53">
        <f t="array" ref="T63">IFERROR(INDEX($AM$9:$AM$2088,MATCH($C63&amp;T$8,$AN$9:$AN$2088&amp;$AL$9:$AL$2088,0),1),"")</f>
        <v>1.5427</v>
      </c>
      <c r="U63" s="53">
        <f t="array" ref="U63">IFERROR(INDEX($AM$9:$AM$2088,MATCH($C63&amp;U$8,$AN$9:$AN$2088&amp;$AL$9:$AL$2088,0),1),"")</f>
        <v>5.4604999999999997</v>
      </c>
      <c r="V63" s="53">
        <f t="array" ref="V63">IFERROR(INDEX($AM$9:$AM$2088,MATCH($C63&amp;V$8,$AN$9:$AN$2088&amp;$AL$9:$AL$2088,0),1),"")</f>
        <v>1.3706</v>
      </c>
      <c r="W63" s="53">
        <f t="array" ref="W63">IFERROR(INDEX($AM$9:$AM$2088,MATCH($C63&amp;W$8,$AN$9:$AN$2088&amp;$AL$9:$AL$2088,0),1),"")</f>
        <v>7.2906000000000004</v>
      </c>
      <c r="X63" s="53">
        <f t="array" ref="X63">IFERROR(INDEX($AM$9:$AM$2088,MATCH($C63&amp;X$8,$AN$9:$AN$2088&amp;$AL$9:$AL$2088,0),1),"")</f>
        <v>8.0852000000000004</v>
      </c>
      <c r="Y63" s="53">
        <f t="array" ref="Y63">IFERROR(INDEX($AM$9:$AM$2088,MATCH($C63&amp;Y$8,$AN$9:$AN$2088&amp;$AL$9:$AL$2088,0),1),"")</f>
        <v>16052.12</v>
      </c>
      <c r="Z63" s="53">
        <f t="array" ref="Z63">IFERROR(INDEX($AM$9:$AM$2088,MATCH($C63&amp;Z$8,$AN$9:$AN$2088&amp;$AL$9:$AL$2088,0),1),"")</f>
        <v>3.5409999999999999</v>
      </c>
      <c r="AA63" s="53">
        <f t="array" ref="AA63">IFERROR(INDEX($AM$9:$AM$2088,MATCH($C63&amp;AA$8,$AN$9:$AN$2088&amp;$AL$9:$AL$2088,0),1),"")</f>
        <v>83.777900000000002</v>
      </c>
      <c r="AB63" s="53">
        <f t="array" ref="AB63">IFERROR(INDEX($AM$9:$AM$2088,MATCH($C63&amp;AB$8,$AN$9:$AN$2088&amp;$AL$9:$AL$2088,0),1),"")</f>
        <v>1369.32</v>
      </c>
      <c r="AC63" s="53">
        <f t="array" ref="AC63">IFERROR(INDEX($AM$9:$AM$2088,MATCH($C63&amp;AC$8,$AN$9:$AN$2088&amp;$AL$9:$AL$2088,0),1),"")</f>
        <v>20.098500000000001</v>
      </c>
      <c r="AD63" s="53">
        <f t="array" ref="AD63">IFERROR(INDEX($AM$9:$AM$2088,MATCH($C63&amp;AD$8,$AN$9:$AN$2088&amp;$AL$9:$AL$2088,0),1),"")</f>
        <v>4.7428999999999997</v>
      </c>
      <c r="AE63" s="53">
        <f t="array" ref="AE63">IFERROR(INDEX($AM$9:$AM$2088,MATCH($C63&amp;AE$8,$AN$9:$AN$2088&amp;$AL$9:$AL$2088,0),1),"")</f>
        <v>1.6957</v>
      </c>
      <c r="AF63" s="53">
        <f t="array" ref="AF63">IFERROR(INDEX($AM$9:$AM$2088,MATCH($C63&amp;AF$8,$AN$9:$AN$2088&amp;$AL$9:$AL$2088,0),1),"")</f>
        <v>59.04</v>
      </c>
      <c r="AG63" s="53">
        <f t="array" ref="AG63">IFERROR(INDEX($AM$9:$AM$2088,MATCH($C63&amp;AG$8,$AN$9:$AN$2088&amp;$AL$9:$AL$2088,0),1),"")</f>
        <v>1.4177</v>
      </c>
      <c r="AH63" s="53">
        <f t="array" ref="AH63">IFERROR(INDEX($AM$9:$AM$2088,MATCH($C63&amp;AH$8,$AN$9:$AN$2088&amp;$AL$9:$AL$2088,0),1),"")</f>
        <v>36.978000000000002</v>
      </c>
      <c r="AI63" s="53">
        <f t="array" ref="AI63">IFERROR(INDEX($AM$9:$AM$2088,MATCH($C63&amp;AI$8,$AN$9:$AN$2088&amp;$AL$9:$AL$2088,0),1),"")</f>
        <v>17.839300000000001</v>
      </c>
      <c r="AL63" s="166" t="s">
        <v>164</v>
      </c>
      <c r="AM63" s="167">
        <v>1341.37</v>
      </c>
      <c r="AN63" s="166">
        <v>44953</v>
      </c>
    </row>
    <row r="64" spans="2:40" ht="20.100000000000001" customHeight="1" x14ac:dyDescent="0.25">
      <c r="B64" s="44">
        <f t="shared" si="0"/>
        <v>32</v>
      </c>
      <c r="C64" s="193">
        <f>IFERROR(IF(INDEX($AN$9:$AN$2088,SUM($B$9:B64),1)="","",INDEX($AN$9:$AN$2088,SUM($B$9:B64),1)),"")</f>
        <v>44876</v>
      </c>
      <c r="D64" s="53">
        <f t="array" ref="D64">IFERROR(INDEX($AM$9:$AM$2088,MATCH($C64&amp;D$8,$AN$9:$AN$2088&amp;$AL$9:$AL$2088,0),1),"")</f>
        <v>1.0307999999999999</v>
      </c>
      <c r="E64" s="53">
        <f t="array" ref="E64">IFERROR(INDEX($AM$9:$AM$2088,MATCH($C64&amp;E$8,$AN$9:$AN$2088&amp;$AL$9:$AL$2088,0),1),"")</f>
        <v>143.88999999999999</v>
      </c>
      <c r="F64" s="53">
        <f t="array" ref="F64">IFERROR(INDEX($AM$9:$AM$2088,MATCH($C64&amp;F$8,$AN$9:$AN$2088&amp;$AL$9:$AL$2088,0),1),"")</f>
        <v>1.9558</v>
      </c>
      <c r="G64" s="53">
        <f t="array" ref="G64">IFERROR(INDEX($AM$9:$AM$2088,MATCH($C64&amp;G$8,$AN$9:$AN$2088&amp;$AL$9:$AL$2088,0),1),"")</f>
        <v>24.277999999999999</v>
      </c>
      <c r="H64" s="53">
        <f t="array" ref="H64">IFERROR(INDEX($AM$9:$AM$2088,MATCH($C64&amp;H$8,$AN$9:$AN$2088&amp;$AL$9:$AL$2088,0),1),"")</f>
        <v>7.4383999999999997</v>
      </c>
      <c r="I64" s="53">
        <f t="array" ref="I64">IFERROR(INDEX($AM$9:$AM$2088,MATCH($C64&amp;I$8,$AN$9:$AN$2088&amp;$AL$9:$AL$2088,0),1),"")</f>
        <v>0.87538000000000005</v>
      </c>
      <c r="J64" s="53">
        <f t="array" ref="J64">IFERROR(INDEX($AM$9:$AM$2088,MATCH($C64&amp;J$8,$AN$9:$AN$2088&amp;$AL$9:$AL$2088,0),1),"")</f>
        <v>402.08</v>
      </c>
      <c r="K64" s="53">
        <f t="array" ref="K64">IFERROR(INDEX($AM$9:$AM$2088,MATCH($C64&amp;K$8,$AN$9:$AN$2088&amp;$AL$9:$AL$2088,0),1),"")</f>
        <v>4.6764999999999999</v>
      </c>
      <c r="L64" s="53">
        <f t="array" ref="L64">IFERROR(INDEX($AM$9:$AM$2088,MATCH($C64&amp;L$8,$AN$9:$AN$2088&amp;$AL$9:$AL$2088,0),1),"")</f>
        <v>4.8940000000000001</v>
      </c>
      <c r="M64" s="53">
        <f t="array" ref="M64">IFERROR(INDEX($AM$9:$AM$2088,MATCH($C64&amp;M$8,$AN$9:$AN$2088&amp;$AL$9:$AL$2088,0),1),"")</f>
        <v>10.7241</v>
      </c>
      <c r="N64" s="53">
        <f t="array" ref="N64">IFERROR(INDEX($AM$9:$AM$2088,MATCH($C64&amp;N$8,$AN$9:$AN$2088&amp;$AL$9:$AL$2088,0),1),"")</f>
        <v>0.98440000000000005</v>
      </c>
      <c r="O64" s="53">
        <f t="array" ref="O64">IFERROR(INDEX($AM$9:$AM$2088,MATCH($C64&amp;O$8,$AN$9:$AN$2088&amp;$AL$9:$AL$2088,0),1),"")</f>
        <v>148.69999999999999</v>
      </c>
      <c r="P64" s="53">
        <f t="array" ref="P64">IFERROR(INDEX($AM$9:$AM$2088,MATCH($C64&amp;P$8,$AN$9:$AN$2088&amp;$AL$9:$AL$2088,0),1),"")</f>
        <v>10.263500000000001</v>
      </c>
      <c r="Q64" s="53">
        <f t="array" ref="Q64">IFERROR(INDEX($AM$9:$AM$2088,MATCH($C64&amp;Q$8,$AN$9:$AN$2088&amp;$AL$9:$AL$2088,0),1),"")</f>
        <v>7.5445000000000002</v>
      </c>
      <c r="R64" s="53" t="str">
        <f t="array" ref="R64">IFERROR(INDEX($AM$9:$AM$2088,MATCH($C64&amp;R$8,$AN$9:$AN$2088&amp;$AL$9:$AL$2088,0),1),"")</f>
        <v/>
      </c>
      <c r="S64" s="53">
        <f t="array" ref="S64">IFERROR(INDEX($AM$9:$AM$2088,MATCH($C64&amp;S$8,$AN$9:$AN$2088&amp;$AL$9:$AL$2088,0),1),"")</f>
        <v>19.098700000000001</v>
      </c>
      <c r="T64" s="53">
        <f t="array" ref="T64">IFERROR(INDEX($AM$9:$AM$2088,MATCH($C64&amp;T$8,$AN$9:$AN$2088&amp;$AL$9:$AL$2088,0),1),"")</f>
        <v>1.5459000000000001</v>
      </c>
      <c r="U64" s="53">
        <f t="array" ref="U64">IFERROR(INDEX($AM$9:$AM$2088,MATCH($C64&amp;U$8,$AN$9:$AN$2088&amp;$AL$9:$AL$2088,0),1),"")</f>
        <v>5.5147000000000004</v>
      </c>
      <c r="V64" s="53">
        <f t="array" ref="V64">IFERROR(INDEX($AM$9:$AM$2088,MATCH($C64&amp;V$8,$AN$9:$AN$2088&amp;$AL$9:$AL$2088,0),1),"")</f>
        <v>1.3697999999999999</v>
      </c>
      <c r="W64" s="53">
        <f t="array" ref="W64">IFERROR(INDEX($AM$9:$AM$2088,MATCH($C64&amp;W$8,$AN$9:$AN$2088&amp;$AL$9:$AL$2088,0),1),"")</f>
        <v>7.3266999999999998</v>
      </c>
      <c r="X64" s="53">
        <f t="array" ref="X64">IFERROR(INDEX($AM$9:$AM$2088,MATCH($C64&amp;X$8,$AN$9:$AN$2088&amp;$AL$9:$AL$2088,0),1),"")</f>
        <v>8.0757999999999992</v>
      </c>
      <c r="Y64" s="53">
        <f t="array" ref="Y64">IFERROR(INDEX($AM$9:$AM$2088,MATCH($C64&amp;Y$8,$AN$9:$AN$2088&amp;$AL$9:$AL$2088,0),1),"")</f>
        <v>15979.45</v>
      </c>
      <c r="Z64" s="53">
        <f t="array" ref="Z64">IFERROR(INDEX($AM$9:$AM$2088,MATCH($C64&amp;Z$8,$AN$9:$AN$2088&amp;$AL$9:$AL$2088,0),1),"")</f>
        <v>3.5255000000000001</v>
      </c>
      <c r="AA64" s="53">
        <f t="array" ref="AA64">IFERROR(INDEX($AM$9:$AM$2088,MATCH($C64&amp;AA$8,$AN$9:$AN$2088&amp;$AL$9:$AL$2088,0),1),"")</f>
        <v>83.225300000000004</v>
      </c>
      <c r="AB64" s="53">
        <f t="array" ref="AB64">IFERROR(INDEX($AM$9:$AM$2088,MATCH($C64&amp;AB$8,$AN$9:$AN$2088&amp;$AL$9:$AL$2088,0),1),"")</f>
        <v>1359.2</v>
      </c>
      <c r="AC64" s="53">
        <f t="array" ref="AC64">IFERROR(INDEX($AM$9:$AM$2088,MATCH($C64&amp;AC$8,$AN$9:$AN$2088&amp;$AL$9:$AL$2088,0),1),"")</f>
        <v>20.023900000000001</v>
      </c>
      <c r="AD64" s="53">
        <f t="array" ref="AD64">IFERROR(INDEX($AM$9:$AM$2088,MATCH($C64&amp;AD$8,$AN$9:$AN$2088&amp;$AL$9:$AL$2088,0),1),"")</f>
        <v>4.7699999999999996</v>
      </c>
      <c r="AE64" s="53">
        <f t="array" ref="AE64">IFERROR(INDEX($AM$9:$AM$2088,MATCH($C64&amp;AE$8,$AN$9:$AN$2088&amp;$AL$9:$AL$2088,0),1),"")</f>
        <v>1.702</v>
      </c>
      <c r="AF64" s="53">
        <f t="array" ref="AF64">IFERROR(INDEX($AM$9:$AM$2088,MATCH($C64&amp;AF$8,$AN$9:$AN$2088&amp;$AL$9:$AL$2088,0),1),"")</f>
        <v>59.106000000000002</v>
      </c>
      <c r="AG64" s="53">
        <f t="array" ref="AG64">IFERROR(INDEX($AM$9:$AM$2088,MATCH($C64&amp;AG$8,$AN$9:$AN$2088&amp;$AL$9:$AL$2088,0),1),"")</f>
        <v>1.4198999999999999</v>
      </c>
      <c r="AH64" s="53">
        <f t="array" ref="AH64">IFERROR(INDEX($AM$9:$AM$2088,MATCH($C64&amp;AH$8,$AN$9:$AN$2088&amp;$AL$9:$AL$2088,0),1),"")</f>
        <v>37.088000000000001</v>
      </c>
      <c r="AI64" s="53">
        <f t="array" ref="AI64">IFERROR(INDEX($AM$9:$AM$2088,MATCH($C64&amp;AI$8,$AN$9:$AN$2088&amp;$AL$9:$AL$2088,0),1),"")</f>
        <v>17.7944</v>
      </c>
      <c r="AL64" s="166" t="s">
        <v>47</v>
      </c>
      <c r="AM64" s="167">
        <v>20.367799999999999</v>
      </c>
      <c r="AN64" s="166">
        <v>44953</v>
      </c>
    </row>
    <row r="65" spans="2:40" ht="20.100000000000001" customHeight="1" x14ac:dyDescent="0.25">
      <c r="B65" s="44">
        <f t="shared" si="0"/>
        <v>32</v>
      </c>
      <c r="C65" s="193">
        <f>IFERROR(IF(INDEX($AN$9:$AN$2088,SUM($B$9:B65),1)="","",INDEX($AN$9:$AN$2088,SUM($B$9:B65),1)),"")</f>
        <v>44875</v>
      </c>
      <c r="D65" s="53">
        <f t="array" ref="D65">IFERROR(INDEX($AM$9:$AM$2088,MATCH($C65&amp;D$8,$AN$9:$AN$2088&amp;$AL$9:$AL$2088,0),1),"")</f>
        <v>0.99539999999999995</v>
      </c>
      <c r="E65" s="53">
        <f t="array" ref="E65">IFERROR(INDEX($AM$9:$AM$2088,MATCH($C65&amp;E$8,$AN$9:$AN$2088&amp;$AL$9:$AL$2088,0),1),"")</f>
        <v>145.47</v>
      </c>
      <c r="F65" s="53">
        <f t="array" ref="F65">IFERROR(INDEX($AM$9:$AM$2088,MATCH($C65&amp;F$8,$AN$9:$AN$2088&amp;$AL$9:$AL$2088,0),1),"")</f>
        <v>1.9558</v>
      </c>
      <c r="G65" s="53">
        <f t="array" ref="G65">IFERROR(INDEX($AM$9:$AM$2088,MATCH($C65&amp;G$8,$AN$9:$AN$2088&amp;$AL$9:$AL$2088,0),1),"")</f>
        <v>24.361000000000001</v>
      </c>
      <c r="H65" s="53">
        <f t="array" ref="H65">IFERROR(INDEX($AM$9:$AM$2088,MATCH($C65&amp;H$8,$AN$9:$AN$2088&amp;$AL$9:$AL$2088,0),1),"")</f>
        <v>7.4381000000000004</v>
      </c>
      <c r="I65" s="53">
        <f t="array" ref="I65">IFERROR(INDEX($AM$9:$AM$2088,MATCH($C65&amp;I$8,$AN$9:$AN$2088&amp;$AL$9:$AL$2088,0),1),"")</f>
        <v>0.87297999999999998</v>
      </c>
      <c r="J65" s="53">
        <f t="array" ref="J65">IFERROR(INDEX($AM$9:$AM$2088,MATCH($C65&amp;J$8,$AN$9:$AN$2088&amp;$AL$9:$AL$2088,0),1),"")</f>
        <v>400.95</v>
      </c>
      <c r="K65" s="53">
        <f t="array" ref="K65">IFERROR(INDEX($AM$9:$AM$2088,MATCH($C65&amp;K$8,$AN$9:$AN$2088&amp;$AL$9:$AL$2088,0),1),"")</f>
        <v>4.7060000000000004</v>
      </c>
      <c r="L65" s="53">
        <f t="array" ref="L65">IFERROR(INDEX($AM$9:$AM$2088,MATCH($C65&amp;L$8,$AN$9:$AN$2088&amp;$AL$9:$AL$2088,0),1),"")</f>
        <v>4.8913000000000002</v>
      </c>
      <c r="M65" s="53">
        <f t="array" ref="M65">IFERROR(INDEX($AM$9:$AM$2088,MATCH($C65&amp;M$8,$AN$9:$AN$2088&amp;$AL$9:$AL$2088,0),1),"")</f>
        <v>10.8743</v>
      </c>
      <c r="N65" s="53">
        <f t="array" ref="N65">IFERROR(INDEX($AM$9:$AM$2088,MATCH($C65&amp;N$8,$AN$9:$AN$2088&amp;$AL$9:$AL$2088,0),1),"")</f>
        <v>0.98340000000000005</v>
      </c>
      <c r="O65" s="53">
        <f t="array" ref="O65">IFERROR(INDEX($AM$9:$AM$2088,MATCH($C65&amp;O$8,$AN$9:$AN$2088&amp;$AL$9:$AL$2088,0),1),"")</f>
        <v>147.5</v>
      </c>
      <c r="P65" s="53">
        <f t="array" ref="P65">IFERROR(INDEX($AM$9:$AM$2088,MATCH($C65&amp;P$8,$AN$9:$AN$2088&amp;$AL$9:$AL$2088,0),1),"")</f>
        <v>10.361499999999999</v>
      </c>
      <c r="Q65" s="53">
        <f t="array" ref="Q65">IFERROR(INDEX($AM$9:$AM$2088,MATCH($C65&amp;Q$8,$AN$9:$AN$2088&amp;$AL$9:$AL$2088,0),1),"")</f>
        <v>7.5427</v>
      </c>
      <c r="R65" s="53" t="str">
        <f t="array" ref="R65">IFERROR(INDEX($AM$9:$AM$2088,MATCH($C65&amp;R$8,$AN$9:$AN$2088&amp;$AL$9:$AL$2088,0),1),"")</f>
        <v/>
      </c>
      <c r="S65" s="53">
        <f t="array" ref="S65">IFERROR(INDEX($AM$9:$AM$2088,MATCH($C65&amp;S$8,$AN$9:$AN$2088&amp;$AL$9:$AL$2088,0),1),"")</f>
        <v>18.510000000000002</v>
      </c>
      <c r="T65" s="53">
        <f t="array" ref="T65">IFERROR(INDEX($AM$9:$AM$2088,MATCH($C65&amp;T$8,$AN$9:$AN$2088&amp;$AL$9:$AL$2088,0),1),"")</f>
        <v>1.5525</v>
      </c>
      <c r="U65" s="53">
        <f t="array" ref="U65">IFERROR(INDEX($AM$9:$AM$2088,MATCH($C65&amp;U$8,$AN$9:$AN$2088&amp;$AL$9:$AL$2088,0),1),"")</f>
        <v>5.2859999999999996</v>
      </c>
      <c r="V65" s="53">
        <f t="array" ref="V65">IFERROR(INDEX($AM$9:$AM$2088,MATCH($C65&amp;V$8,$AN$9:$AN$2088&amp;$AL$9:$AL$2088,0),1),"")</f>
        <v>1.3467</v>
      </c>
      <c r="W65" s="53">
        <f t="array" ref="W65">IFERROR(INDEX($AM$9:$AM$2088,MATCH($C65&amp;W$8,$AN$9:$AN$2088&amp;$AL$9:$AL$2088,0),1),"")</f>
        <v>7.2183999999999999</v>
      </c>
      <c r="X65" s="53">
        <f t="array" ref="X65">IFERROR(INDEX($AM$9:$AM$2088,MATCH($C65&amp;X$8,$AN$9:$AN$2088&amp;$AL$9:$AL$2088,0),1),"")</f>
        <v>7.8128000000000002</v>
      </c>
      <c r="Y65" s="53">
        <f t="array" ref="Y65">IFERROR(INDEX($AM$9:$AM$2088,MATCH($C65&amp;Y$8,$AN$9:$AN$2088&amp;$AL$9:$AL$2088,0),1),"")</f>
        <v>15615.6</v>
      </c>
      <c r="Z65" s="53">
        <f t="array" ref="Z65">IFERROR(INDEX($AM$9:$AM$2088,MATCH($C65&amp;Z$8,$AN$9:$AN$2088&amp;$AL$9:$AL$2088,0),1),"")</f>
        <v>3.5453000000000001</v>
      </c>
      <c r="AA65" s="53">
        <f t="array" ref="AA65">IFERROR(INDEX($AM$9:$AM$2088,MATCH($C65&amp;AA$8,$AN$9:$AN$2088&amp;$AL$9:$AL$2088,0),1),"")</f>
        <v>81.305800000000005</v>
      </c>
      <c r="AB65" s="53">
        <f t="array" ref="AB65">IFERROR(INDEX($AM$9:$AM$2088,MATCH($C65&amp;AB$8,$AN$9:$AN$2088&amp;$AL$9:$AL$2088,0),1),"")</f>
        <v>1373.96</v>
      </c>
      <c r="AC65" s="53">
        <f t="array" ref="AC65">IFERROR(INDEX($AM$9:$AM$2088,MATCH($C65&amp;AC$8,$AN$9:$AN$2088&amp;$AL$9:$AL$2088,0),1),"")</f>
        <v>19.456199999999999</v>
      </c>
      <c r="AD65" s="53">
        <f t="array" ref="AD65">IFERROR(INDEX($AM$9:$AM$2088,MATCH($C65&amp;AD$8,$AN$9:$AN$2088&amp;$AL$9:$AL$2088,0),1),"")</f>
        <v>4.6788999999999996</v>
      </c>
      <c r="AE65" s="53">
        <f t="array" ref="AE65">IFERROR(INDEX($AM$9:$AM$2088,MATCH($C65&amp;AE$8,$AN$9:$AN$2088&amp;$AL$9:$AL$2088,0),1),"")</f>
        <v>1.6983999999999999</v>
      </c>
      <c r="AF65" s="53">
        <f t="array" ref="AF65">IFERROR(INDEX($AM$9:$AM$2088,MATCH($C65&amp;AF$8,$AN$9:$AN$2088&amp;$AL$9:$AL$2088,0),1),"")</f>
        <v>57.792999999999999</v>
      </c>
      <c r="AG65" s="53">
        <f t="array" ref="AG65">IFERROR(INDEX($AM$9:$AM$2088,MATCH($C65&amp;AG$8,$AN$9:$AN$2088&amp;$AL$9:$AL$2088,0),1),"")</f>
        <v>1.3963000000000001</v>
      </c>
      <c r="AH65" s="53">
        <f t="array" ref="AH65">IFERROR(INDEX($AM$9:$AM$2088,MATCH($C65&amp;AH$8,$AN$9:$AN$2088&amp;$AL$9:$AL$2088,0),1),"")</f>
        <v>36.700000000000003</v>
      </c>
      <c r="AI65" s="53">
        <f t="array" ref="AI65">IFERROR(INDEX($AM$9:$AM$2088,MATCH($C65&amp;AI$8,$AN$9:$AN$2088&amp;$AL$9:$AL$2088,0),1),"")</f>
        <v>17.688199999999998</v>
      </c>
      <c r="AL65" s="166" t="s">
        <v>170</v>
      </c>
      <c r="AM65" s="167">
        <v>4.6116000000000001</v>
      </c>
      <c r="AN65" s="166">
        <v>44953</v>
      </c>
    </row>
    <row r="66" spans="2:40" ht="20.100000000000001" customHeight="1" x14ac:dyDescent="0.25">
      <c r="B66" s="44">
        <f t="shared" si="0"/>
        <v>32</v>
      </c>
      <c r="C66" s="193">
        <f>IFERROR(IF(INDEX($AN$9:$AN$2088,SUM($B$9:B66),1)="","",INDEX($AN$9:$AN$2088,SUM($B$9:B66),1)),"")</f>
        <v>44874</v>
      </c>
      <c r="D66" s="53">
        <f t="array" ref="D66">IFERROR(INDEX($AM$9:$AM$2088,MATCH($C66&amp;D$8,$AN$9:$AN$2088&amp;$AL$9:$AL$2088,0),1),"")</f>
        <v>1.0039</v>
      </c>
      <c r="E66" s="53">
        <f t="array" ref="E66">IFERROR(INDEX($AM$9:$AM$2088,MATCH($C66&amp;E$8,$AN$9:$AN$2088&amp;$AL$9:$AL$2088,0),1),"")</f>
        <v>146.82</v>
      </c>
      <c r="F66" s="53">
        <f t="array" ref="F66">IFERROR(INDEX($AM$9:$AM$2088,MATCH($C66&amp;F$8,$AN$9:$AN$2088&amp;$AL$9:$AL$2088,0),1),"")</f>
        <v>1.9558</v>
      </c>
      <c r="G66" s="53">
        <f t="array" ref="G66">IFERROR(INDEX($AM$9:$AM$2088,MATCH($C66&amp;G$8,$AN$9:$AN$2088&amp;$AL$9:$AL$2088,0),1),"")</f>
        <v>24.337</v>
      </c>
      <c r="H66" s="53">
        <f t="array" ref="H66">IFERROR(INDEX($AM$9:$AM$2088,MATCH($C66&amp;H$8,$AN$9:$AN$2088&amp;$AL$9:$AL$2088,0),1),"")</f>
        <v>7.4382000000000001</v>
      </c>
      <c r="I66" s="53">
        <f t="array" ref="I66">IFERROR(INDEX($AM$9:$AM$2088,MATCH($C66&amp;I$8,$AN$9:$AN$2088&amp;$AL$9:$AL$2088,0),1),"")</f>
        <v>0.87773999999999996</v>
      </c>
      <c r="J66" s="53">
        <f t="array" ref="J66">IFERROR(INDEX($AM$9:$AM$2088,MATCH($C66&amp;J$8,$AN$9:$AN$2088&amp;$AL$9:$AL$2088,0),1),"")</f>
        <v>403.53</v>
      </c>
      <c r="K66" s="53">
        <f t="array" ref="K66">IFERROR(INDEX($AM$9:$AM$2088,MATCH($C66&amp;K$8,$AN$9:$AN$2088&amp;$AL$9:$AL$2088,0),1),"")</f>
        <v>4.7009999999999996</v>
      </c>
      <c r="L66" s="53">
        <f t="array" ref="L66">IFERROR(INDEX($AM$9:$AM$2088,MATCH($C66&amp;L$8,$AN$9:$AN$2088&amp;$AL$9:$AL$2088,0),1),"")</f>
        <v>4.9044999999999996</v>
      </c>
      <c r="M66" s="53">
        <f t="array" ref="M66">IFERROR(INDEX($AM$9:$AM$2088,MATCH($C66&amp;M$8,$AN$9:$AN$2088&amp;$AL$9:$AL$2088,0),1),"")</f>
        <v>10.845000000000001</v>
      </c>
      <c r="N66" s="53">
        <f t="array" ref="N66">IFERROR(INDEX($AM$9:$AM$2088,MATCH($C66&amp;N$8,$AN$9:$AN$2088&amp;$AL$9:$AL$2088,0),1),"")</f>
        <v>0.98799999999999999</v>
      </c>
      <c r="O66" s="53">
        <f t="array" ref="O66">IFERROR(INDEX($AM$9:$AM$2088,MATCH($C66&amp;O$8,$AN$9:$AN$2088&amp;$AL$9:$AL$2088,0),1),"")</f>
        <v>146.69999999999999</v>
      </c>
      <c r="P66" s="53">
        <f t="array" ref="P66">IFERROR(INDEX($AM$9:$AM$2088,MATCH($C66&amp;P$8,$AN$9:$AN$2088&amp;$AL$9:$AL$2088,0),1),"")</f>
        <v>10.321999999999999</v>
      </c>
      <c r="Q66" s="53">
        <f t="array" ref="Q66">IFERROR(INDEX($AM$9:$AM$2088,MATCH($C66&amp;Q$8,$AN$9:$AN$2088&amp;$AL$9:$AL$2088,0),1),"")</f>
        <v>7.5425000000000004</v>
      </c>
      <c r="R66" s="53" t="str">
        <f t="array" ref="R66">IFERROR(INDEX($AM$9:$AM$2088,MATCH($C66&amp;R$8,$AN$9:$AN$2088&amp;$AL$9:$AL$2088,0),1),"")</f>
        <v/>
      </c>
      <c r="S66" s="53">
        <f t="array" ref="S66">IFERROR(INDEX($AM$9:$AM$2088,MATCH($C66&amp;S$8,$AN$9:$AN$2088&amp;$AL$9:$AL$2088,0),1),"")</f>
        <v>18.672799999999999</v>
      </c>
      <c r="T66" s="53">
        <f t="array" ref="T66">IFERROR(INDEX($AM$9:$AM$2088,MATCH($C66&amp;T$8,$AN$9:$AN$2088&amp;$AL$9:$AL$2088,0),1),"")</f>
        <v>1.5538000000000001</v>
      </c>
      <c r="U66" s="53">
        <f t="array" ref="U66">IFERROR(INDEX($AM$9:$AM$2088,MATCH($C66&amp;U$8,$AN$9:$AN$2088&amp;$AL$9:$AL$2088,0),1),"")</f>
        <v>5.1947000000000001</v>
      </c>
      <c r="V66" s="53">
        <f t="array" ref="V66">IFERROR(INDEX($AM$9:$AM$2088,MATCH($C66&amp;V$8,$AN$9:$AN$2088&amp;$AL$9:$AL$2088,0),1),"")</f>
        <v>1.3501000000000001</v>
      </c>
      <c r="W66" s="53">
        <f t="array" ref="W66">IFERROR(INDEX($AM$9:$AM$2088,MATCH($C66&amp;W$8,$AN$9:$AN$2088&amp;$AL$9:$AL$2088,0),1),"")</f>
        <v>7.2812999999999999</v>
      </c>
      <c r="X66" s="53">
        <f t="array" ref="X66">IFERROR(INDEX($AM$9:$AM$2088,MATCH($C66&amp;X$8,$AN$9:$AN$2088&amp;$AL$9:$AL$2088,0),1),"")</f>
        <v>7.8800999999999997</v>
      </c>
      <c r="Y66" s="53">
        <f t="array" ref="Y66">IFERROR(INDEX($AM$9:$AM$2088,MATCH($C66&amp;Y$8,$AN$9:$AN$2088&amp;$AL$9:$AL$2088,0),1),"")</f>
        <v>15717.07</v>
      </c>
      <c r="Z66" s="53">
        <f t="array" ref="Z66">IFERROR(INDEX($AM$9:$AM$2088,MATCH($C66&amp;Z$8,$AN$9:$AN$2088&amp;$AL$9:$AL$2088,0),1),"")</f>
        <v>3.5621</v>
      </c>
      <c r="AA66" s="53">
        <f t="array" ref="AA66">IFERROR(INDEX($AM$9:$AM$2088,MATCH($C66&amp;AA$8,$AN$9:$AN$2088&amp;$AL$9:$AL$2088,0),1),"")</f>
        <v>81.657499999999999</v>
      </c>
      <c r="AB66" s="53">
        <f t="array" ref="AB66">IFERROR(INDEX($AM$9:$AM$2088,MATCH($C66&amp;AB$8,$AN$9:$AN$2088&amp;$AL$9:$AL$2088,0),1),"")</f>
        <v>1369.73</v>
      </c>
      <c r="AC66" s="53">
        <f t="array" ref="AC66">IFERROR(INDEX($AM$9:$AM$2088,MATCH($C66&amp;AC$8,$AN$9:$AN$2088&amp;$AL$9:$AL$2088,0),1),"")</f>
        <v>19.6554</v>
      </c>
      <c r="AD66" s="53">
        <f t="array" ref="AD66">IFERROR(INDEX($AM$9:$AM$2088,MATCH($C66&amp;AD$8,$AN$9:$AN$2088&amp;$AL$9:$AL$2088,0),1),"")</f>
        <v>4.7098000000000004</v>
      </c>
      <c r="AE66" s="53">
        <f t="array" ref="AE66">IFERROR(INDEX($AM$9:$AM$2088,MATCH($C66&amp;AE$8,$AN$9:$AN$2088&amp;$AL$9:$AL$2088,0),1),"")</f>
        <v>1.7033</v>
      </c>
      <c r="AF66" s="53">
        <f t="array" ref="AF66">IFERROR(INDEX($AM$9:$AM$2088,MATCH($C66&amp;AF$8,$AN$9:$AN$2088&amp;$AL$9:$AL$2088,0),1),"")</f>
        <v>58.235999999999997</v>
      </c>
      <c r="AG66" s="53">
        <f t="array" ref="AG66">IFERROR(INDEX($AM$9:$AM$2088,MATCH($C66&amp;AG$8,$AN$9:$AN$2088&amp;$AL$9:$AL$2088,0),1),"")</f>
        <v>1.4060999999999999</v>
      </c>
      <c r="AH66" s="53">
        <f t="array" ref="AH66">IFERROR(INDEX($AM$9:$AM$2088,MATCH($C66&amp;AH$8,$AN$9:$AN$2088&amp;$AL$9:$AL$2088,0),1),"")</f>
        <v>36.999000000000002</v>
      </c>
      <c r="AI66" s="53">
        <f t="array" ref="AI66">IFERROR(INDEX($AM$9:$AM$2088,MATCH($C66&amp;AI$8,$AN$9:$AN$2088&amp;$AL$9:$AL$2088,0),1),"")</f>
        <v>17.876999999999999</v>
      </c>
      <c r="AL66" s="166" t="s">
        <v>176</v>
      </c>
      <c r="AM66" s="167">
        <v>1.6758999999999999</v>
      </c>
      <c r="AN66" s="166">
        <v>44953</v>
      </c>
    </row>
    <row r="67" spans="2:40" ht="20.100000000000001" customHeight="1" x14ac:dyDescent="0.25">
      <c r="B67" s="44">
        <f t="shared" si="0"/>
        <v>32</v>
      </c>
      <c r="C67" s="193">
        <f>IFERROR(IF(INDEX($AN$9:$AN$2088,SUM($B$9:B67),1)="","",INDEX($AN$9:$AN$2088,SUM($B$9:B67),1)),"")</f>
        <v>44873</v>
      </c>
      <c r="D67" s="53">
        <f t="array" ref="D67">IFERROR(INDEX($AM$9:$AM$2088,MATCH($C67&amp;D$8,$AN$9:$AN$2088&amp;$AL$9:$AL$2088,0),1),"")</f>
        <v>0.99960000000000004</v>
      </c>
      <c r="E67" s="53">
        <f t="array" ref="E67">IFERROR(INDEX($AM$9:$AM$2088,MATCH($C67&amp;E$8,$AN$9:$AN$2088&amp;$AL$9:$AL$2088,0),1),"")</f>
        <v>146.25</v>
      </c>
      <c r="F67" s="53">
        <f t="array" ref="F67">IFERROR(INDEX($AM$9:$AM$2088,MATCH($C67&amp;F$8,$AN$9:$AN$2088&amp;$AL$9:$AL$2088,0),1),"")</f>
        <v>1.9558</v>
      </c>
      <c r="G67" s="53">
        <f t="array" ref="G67">IFERROR(INDEX($AM$9:$AM$2088,MATCH($C67&amp;G$8,$AN$9:$AN$2088&amp;$AL$9:$AL$2088,0),1),"")</f>
        <v>24.326000000000001</v>
      </c>
      <c r="H67" s="53">
        <f t="array" ref="H67">IFERROR(INDEX($AM$9:$AM$2088,MATCH($C67&amp;H$8,$AN$9:$AN$2088&amp;$AL$9:$AL$2088,0),1),"")</f>
        <v>7.4378000000000002</v>
      </c>
      <c r="I67" s="53">
        <f t="array" ref="I67">IFERROR(INDEX($AM$9:$AM$2088,MATCH($C67&amp;I$8,$AN$9:$AN$2088&amp;$AL$9:$AL$2088,0),1),"")</f>
        <v>0.87378</v>
      </c>
      <c r="J67" s="53">
        <f t="array" ref="J67">IFERROR(INDEX($AM$9:$AM$2088,MATCH($C67&amp;J$8,$AN$9:$AN$2088&amp;$AL$9:$AL$2088,0),1),"")</f>
        <v>400.75</v>
      </c>
      <c r="K67" s="53">
        <f t="array" ref="K67">IFERROR(INDEX($AM$9:$AM$2088,MATCH($C67&amp;K$8,$AN$9:$AN$2088&amp;$AL$9:$AL$2088,0),1),"")</f>
        <v>4.6917999999999997</v>
      </c>
      <c r="L67" s="53">
        <f t="array" ref="L67">IFERROR(INDEX($AM$9:$AM$2088,MATCH($C67&amp;L$8,$AN$9:$AN$2088&amp;$AL$9:$AL$2088,0),1),"")</f>
        <v>4.8978000000000002</v>
      </c>
      <c r="M67" s="53">
        <f t="array" ref="M67">IFERROR(INDEX($AM$9:$AM$2088,MATCH($C67&amp;M$8,$AN$9:$AN$2088&amp;$AL$9:$AL$2088,0),1),"")</f>
        <v>10.837300000000001</v>
      </c>
      <c r="N67" s="53">
        <f t="array" ref="N67">IFERROR(INDEX($AM$9:$AM$2088,MATCH($C67&amp;N$8,$AN$9:$AN$2088&amp;$AL$9:$AL$2088,0),1),"")</f>
        <v>0.99109999999999998</v>
      </c>
      <c r="O67" s="53">
        <f t="array" ref="O67">IFERROR(INDEX($AM$9:$AM$2088,MATCH($C67&amp;O$8,$AN$9:$AN$2088&amp;$AL$9:$AL$2088,0),1),"")</f>
        <v>146.30000000000001</v>
      </c>
      <c r="P67" s="53">
        <f t="array" ref="P67">IFERROR(INDEX($AM$9:$AM$2088,MATCH($C67&amp;P$8,$AN$9:$AN$2088&amp;$AL$9:$AL$2088,0),1),"")</f>
        <v>10.279500000000001</v>
      </c>
      <c r="Q67" s="53">
        <f t="array" ref="Q67">IFERROR(INDEX($AM$9:$AM$2088,MATCH($C67&amp;Q$8,$AN$9:$AN$2088&amp;$AL$9:$AL$2088,0),1),"")</f>
        <v>7.5389999999999997</v>
      </c>
      <c r="R67" s="53" t="str">
        <f t="array" ref="R67">IFERROR(INDEX($AM$9:$AM$2088,MATCH($C67&amp;R$8,$AN$9:$AN$2088&amp;$AL$9:$AL$2088,0),1),"")</f>
        <v/>
      </c>
      <c r="S67" s="53">
        <f t="array" ref="S67">IFERROR(INDEX($AM$9:$AM$2088,MATCH($C67&amp;S$8,$AN$9:$AN$2088&amp;$AL$9:$AL$2088,0),1),"")</f>
        <v>18.5991</v>
      </c>
      <c r="T67" s="53">
        <f t="array" ref="T67">IFERROR(INDEX($AM$9:$AM$2088,MATCH($C67&amp;T$8,$AN$9:$AN$2088&amp;$AL$9:$AL$2088,0),1),"")</f>
        <v>1.5435000000000001</v>
      </c>
      <c r="U67" s="53">
        <f t="array" ref="U67">IFERROR(INDEX($AM$9:$AM$2088,MATCH($C67&amp;U$8,$AN$9:$AN$2088&amp;$AL$9:$AL$2088,0),1),"")</f>
        <v>5.2030000000000003</v>
      </c>
      <c r="V67" s="53">
        <f t="array" ref="V67">IFERROR(INDEX($AM$9:$AM$2088,MATCH($C67&amp;V$8,$AN$9:$AN$2088&amp;$AL$9:$AL$2088,0),1),"")</f>
        <v>1.3489</v>
      </c>
      <c r="W67" s="53">
        <f t="array" ref="W67">IFERROR(INDEX($AM$9:$AM$2088,MATCH($C67&amp;W$8,$AN$9:$AN$2088&amp;$AL$9:$AL$2088,0),1),"")</f>
        <v>7.2495000000000003</v>
      </c>
      <c r="X67" s="53">
        <f t="array" ref="X67">IFERROR(INDEX($AM$9:$AM$2088,MATCH($C67&amp;X$8,$AN$9:$AN$2088&amp;$AL$9:$AL$2088,0),1),"")</f>
        <v>7.8468</v>
      </c>
      <c r="Y67" s="53">
        <f t="array" ref="Y67">IFERROR(INDEX($AM$9:$AM$2088,MATCH($C67&amp;Y$8,$AN$9:$AN$2088&amp;$AL$9:$AL$2088,0),1),"")</f>
        <v>15652.76</v>
      </c>
      <c r="Z67" s="53">
        <f t="array" ref="Z67">IFERROR(INDEX($AM$9:$AM$2088,MATCH($C67&amp;Z$8,$AN$9:$AN$2088&amp;$AL$9:$AL$2088,0),1),"")</f>
        <v>3.5436000000000001</v>
      </c>
      <c r="AA67" s="53">
        <f t="array" ref="AA67">IFERROR(INDEX($AM$9:$AM$2088,MATCH($C67&amp;AA$8,$AN$9:$AN$2088&amp;$AL$9:$AL$2088,0),1),"")</f>
        <v>81.518000000000001</v>
      </c>
      <c r="AB67" s="53">
        <f t="array" ref="AB67">IFERROR(INDEX($AM$9:$AM$2088,MATCH($C67&amp;AB$8,$AN$9:$AN$2088&amp;$AL$9:$AL$2088,0),1),"")</f>
        <v>1377.94</v>
      </c>
      <c r="AC67" s="53">
        <f t="array" ref="AC67">IFERROR(INDEX($AM$9:$AM$2088,MATCH($C67&amp;AC$8,$AN$9:$AN$2088&amp;$AL$9:$AL$2088,0),1),"")</f>
        <v>19.4495</v>
      </c>
      <c r="AD67" s="53">
        <f t="array" ref="AD67">IFERROR(INDEX($AM$9:$AM$2088,MATCH($C67&amp;AD$8,$AN$9:$AN$2088&amp;$AL$9:$AL$2088,0),1),"")</f>
        <v>4.7346000000000004</v>
      </c>
      <c r="AE67" s="53">
        <f t="array" ref="AE67">IFERROR(INDEX($AM$9:$AM$2088,MATCH($C67&amp;AE$8,$AN$9:$AN$2088&amp;$AL$9:$AL$2088,0),1),"")</f>
        <v>1.6859999999999999</v>
      </c>
      <c r="AF67" s="53">
        <f t="array" ref="AF67">IFERROR(INDEX($AM$9:$AM$2088,MATCH($C67&amp;AF$8,$AN$9:$AN$2088&amp;$AL$9:$AL$2088,0),1),"")</f>
        <v>58.186999999999998</v>
      </c>
      <c r="AG67" s="53">
        <f t="array" ref="AG67">IFERROR(INDEX($AM$9:$AM$2088,MATCH($C67&amp;AG$8,$AN$9:$AN$2088&amp;$AL$9:$AL$2088,0),1),"")</f>
        <v>1.4021999999999999</v>
      </c>
      <c r="AH67" s="53">
        <f t="array" ref="AH67">IFERROR(INDEX($AM$9:$AM$2088,MATCH($C67&amp;AH$8,$AN$9:$AN$2088&amp;$AL$9:$AL$2088,0),1),"")</f>
        <v>37.22</v>
      </c>
      <c r="AI67" s="53">
        <f t="array" ref="AI67">IFERROR(INDEX($AM$9:$AM$2088,MATCH($C67&amp;AI$8,$AN$9:$AN$2088&amp;$AL$9:$AL$2088,0),1),"")</f>
        <v>17.839700000000001</v>
      </c>
      <c r="AL67" s="166" t="s">
        <v>180</v>
      </c>
      <c r="AM67" s="167">
        <v>59.186999999999998</v>
      </c>
      <c r="AN67" s="166">
        <v>44953</v>
      </c>
    </row>
    <row r="68" spans="2:40" ht="20.100000000000001" customHeight="1" x14ac:dyDescent="0.25">
      <c r="B68" s="44">
        <f t="shared" si="0"/>
        <v>32</v>
      </c>
      <c r="C68" s="193">
        <f>IFERROR(IF(INDEX($AN$9:$AN$2088,SUM($B$9:B68),1)="","",INDEX($AN$9:$AN$2088,SUM($B$9:B68),1)),"")</f>
        <v>44872</v>
      </c>
      <c r="D68" s="53">
        <f t="array" ref="D68">IFERROR(INDEX($AM$9:$AM$2088,MATCH($C68&amp;D$8,$AN$9:$AN$2088&amp;$AL$9:$AL$2088,0),1),"")</f>
        <v>0.99929999999999997</v>
      </c>
      <c r="E68" s="53">
        <f t="array" ref="E68">IFERROR(INDEX($AM$9:$AM$2088,MATCH($C68&amp;E$8,$AN$9:$AN$2088&amp;$AL$9:$AL$2088,0),1),"")</f>
        <v>146.18</v>
      </c>
      <c r="F68" s="53">
        <f t="array" ref="F68">IFERROR(INDEX($AM$9:$AM$2088,MATCH($C68&amp;F$8,$AN$9:$AN$2088&amp;$AL$9:$AL$2088,0),1),"")</f>
        <v>1.9558</v>
      </c>
      <c r="G68" s="53">
        <f t="array" ref="G68">IFERROR(INDEX($AM$9:$AM$2088,MATCH($C68&amp;G$8,$AN$9:$AN$2088&amp;$AL$9:$AL$2088,0),1),"")</f>
        <v>24.300999999999998</v>
      </c>
      <c r="H68" s="53">
        <f t="array" ref="H68">IFERROR(INDEX($AM$9:$AM$2088,MATCH($C68&amp;H$8,$AN$9:$AN$2088&amp;$AL$9:$AL$2088,0),1),"")</f>
        <v>7.4393000000000002</v>
      </c>
      <c r="I68" s="53">
        <f t="array" ref="I68">IFERROR(INDEX($AM$9:$AM$2088,MATCH($C68&amp;I$8,$AN$9:$AN$2088&amp;$AL$9:$AL$2088,0),1),"")</f>
        <v>0.87134999999999996</v>
      </c>
      <c r="J68" s="53">
        <f t="array" ref="J68">IFERROR(INDEX($AM$9:$AM$2088,MATCH($C68&amp;J$8,$AN$9:$AN$2088&amp;$AL$9:$AL$2088,0),1),"")</f>
        <v>401.03</v>
      </c>
      <c r="K68" s="53">
        <f t="array" ref="K68">IFERROR(INDEX($AM$9:$AM$2088,MATCH($C68&amp;K$8,$AN$9:$AN$2088&amp;$AL$9:$AL$2088,0),1),"")</f>
        <v>4.6864999999999997</v>
      </c>
      <c r="L68" s="53">
        <f t="array" ref="L68">IFERROR(INDEX($AM$9:$AM$2088,MATCH($C68&amp;L$8,$AN$9:$AN$2088&amp;$AL$9:$AL$2088,0),1),"")</f>
        <v>4.8855000000000004</v>
      </c>
      <c r="M68" s="53">
        <f t="array" ref="M68">IFERROR(INDEX($AM$9:$AM$2088,MATCH($C68&amp;M$8,$AN$9:$AN$2088&amp;$AL$9:$AL$2088,0),1),"")</f>
        <v>10.832000000000001</v>
      </c>
      <c r="N68" s="53">
        <f t="array" ref="N68">IFERROR(INDEX($AM$9:$AM$2088,MATCH($C68&amp;N$8,$AN$9:$AN$2088&amp;$AL$9:$AL$2088,0),1),"")</f>
        <v>0.98740000000000006</v>
      </c>
      <c r="O68" s="53">
        <f t="array" ref="O68">IFERROR(INDEX($AM$9:$AM$2088,MATCH($C68&amp;O$8,$AN$9:$AN$2088&amp;$AL$9:$AL$2088,0),1),"")</f>
        <v>145.9</v>
      </c>
      <c r="P68" s="53">
        <f t="array" ref="P68">IFERROR(INDEX($AM$9:$AM$2088,MATCH($C68&amp;P$8,$AN$9:$AN$2088&amp;$AL$9:$AL$2088,0),1),"")</f>
        <v>10.2555</v>
      </c>
      <c r="Q68" s="53">
        <f t="array" ref="Q68">IFERROR(INDEX($AM$9:$AM$2088,MATCH($C68&amp;Q$8,$AN$9:$AN$2088&amp;$AL$9:$AL$2088,0),1),"")</f>
        <v>7.5374999999999996</v>
      </c>
      <c r="R68" s="53" t="str">
        <f t="array" ref="R68">IFERROR(INDEX($AM$9:$AM$2088,MATCH($C68&amp;R$8,$AN$9:$AN$2088&amp;$AL$9:$AL$2088,0),1),"")</f>
        <v/>
      </c>
      <c r="S68" s="53">
        <f t="array" ref="S68">IFERROR(INDEX($AM$9:$AM$2088,MATCH($C68&amp;S$8,$AN$9:$AN$2088&amp;$AL$9:$AL$2088,0),1),"")</f>
        <v>18.587499999999999</v>
      </c>
      <c r="T68" s="53">
        <f t="array" ref="T68">IFERROR(INDEX($AM$9:$AM$2088,MATCH($C68&amp;T$8,$AN$9:$AN$2088&amp;$AL$9:$AL$2088,0),1),"")</f>
        <v>1.5427999999999999</v>
      </c>
      <c r="U68" s="53">
        <f t="array" ref="U68">IFERROR(INDEX($AM$9:$AM$2088,MATCH($C68&amp;U$8,$AN$9:$AN$2088&amp;$AL$9:$AL$2088,0),1),"")</f>
        <v>5.07</v>
      </c>
      <c r="V68" s="53">
        <f t="array" ref="V68">IFERROR(INDEX($AM$9:$AM$2088,MATCH($C68&amp;V$8,$AN$9:$AN$2088&amp;$AL$9:$AL$2088,0),1),"")</f>
        <v>1.3464</v>
      </c>
      <c r="W68" s="53">
        <f t="array" ref="W68">IFERROR(INDEX($AM$9:$AM$2088,MATCH($C68&amp;W$8,$AN$9:$AN$2088&amp;$AL$9:$AL$2088,0),1),"")</f>
        <v>7.2188999999999997</v>
      </c>
      <c r="X68" s="53">
        <f t="array" ref="X68">IFERROR(INDEX($AM$9:$AM$2088,MATCH($C68&amp;X$8,$AN$9:$AN$2088&amp;$AL$9:$AL$2088,0),1),"")</f>
        <v>7.8444000000000003</v>
      </c>
      <c r="Y68" s="53">
        <f t="array" ref="Y68">IFERROR(INDEX($AM$9:$AM$2088,MATCH($C68&amp;Y$8,$AN$9:$AN$2088&amp;$AL$9:$AL$2088,0),1),"")</f>
        <v>15648.95</v>
      </c>
      <c r="Z68" s="53">
        <f t="array" ref="Z68">IFERROR(INDEX($AM$9:$AM$2088,MATCH($C68&amp;Z$8,$AN$9:$AN$2088&amp;$AL$9:$AL$2088,0),1),"")</f>
        <v>3.5402</v>
      </c>
      <c r="AA68" s="53">
        <f t="array" ref="AA68">IFERROR(INDEX($AM$9:$AM$2088,MATCH($C68&amp;AA$8,$AN$9:$AN$2088&amp;$AL$9:$AL$2088,0),1),"")</f>
        <v>81.840699999999998</v>
      </c>
      <c r="AB68" s="53">
        <f t="array" ref="AB68">IFERROR(INDEX($AM$9:$AM$2088,MATCH($C68&amp;AB$8,$AN$9:$AN$2088&amp;$AL$9:$AL$2088,0),1),"")</f>
        <v>1391.25</v>
      </c>
      <c r="AC68" s="53">
        <f t="array" ref="AC68">IFERROR(INDEX($AM$9:$AM$2088,MATCH($C68&amp;AC$8,$AN$9:$AN$2088&amp;$AL$9:$AL$2088,0),1),"")</f>
        <v>19.439499999999999</v>
      </c>
      <c r="AD68" s="53">
        <f t="array" ref="AD68">IFERROR(INDEX($AM$9:$AM$2088,MATCH($C68&amp;AD$8,$AN$9:$AN$2088&amp;$AL$9:$AL$2088,0),1),"")</f>
        <v>4.7362000000000002</v>
      </c>
      <c r="AE68" s="53">
        <f t="array" ref="AE68">IFERROR(INDEX($AM$9:$AM$2088,MATCH($C68&amp;AE$8,$AN$9:$AN$2088&amp;$AL$9:$AL$2088,0),1),"")</f>
        <v>1.6834</v>
      </c>
      <c r="AF68" s="53">
        <f t="array" ref="AF68">IFERROR(INDEX($AM$9:$AM$2088,MATCH($C68&amp;AF$8,$AN$9:$AN$2088&amp;$AL$9:$AL$2088,0),1),"")</f>
        <v>58.360999999999997</v>
      </c>
      <c r="AG68" s="53">
        <f t="array" ref="AG68">IFERROR(INDEX($AM$9:$AM$2088,MATCH($C68&amp;AG$8,$AN$9:$AN$2088&amp;$AL$9:$AL$2088,0),1),"")</f>
        <v>1.4021999999999999</v>
      </c>
      <c r="AH68" s="53">
        <f t="array" ref="AH68">IFERROR(INDEX($AM$9:$AM$2088,MATCH($C68&amp;AH$8,$AN$9:$AN$2088&amp;$AL$9:$AL$2088,0),1),"")</f>
        <v>37.283999999999999</v>
      </c>
      <c r="AI68" s="53">
        <f t="array" ref="AI68">IFERROR(INDEX($AM$9:$AM$2088,MATCH($C68&amp;AI$8,$AN$9:$AN$2088&amp;$AL$9:$AL$2088,0),1),"")</f>
        <v>17.758299999999998</v>
      </c>
      <c r="AL68" s="166" t="s">
        <v>184</v>
      </c>
      <c r="AM68" s="167">
        <v>1.4277</v>
      </c>
      <c r="AN68" s="166">
        <v>44953</v>
      </c>
    </row>
    <row r="69" spans="2:40" ht="20.100000000000001" customHeight="1" x14ac:dyDescent="0.25">
      <c r="B69" s="44">
        <f t="shared" si="0"/>
        <v>32</v>
      </c>
      <c r="C69" s="193">
        <f>IFERROR(IF(INDEX($AN$9:$AN$2088,SUM($B$9:B69),1)="","",INDEX($AN$9:$AN$2088,SUM($B$9:B69),1)),"")</f>
        <v>44869</v>
      </c>
      <c r="D69" s="53">
        <f t="array" ref="D69">IFERROR(INDEX($AM$9:$AM$2088,MATCH($C69&amp;D$8,$AN$9:$AN$2088&amp;$AL$9:$AL$2088,0),1),"")</f>
        <v>0.98719999999999997</v>
      </c>
      <c r="E69" s="53">
        <f t="array" ref="E69">IFERROR(INDEX($AM$9:$AM$2088,MATCH($C69&amp;E$8,$AN$9:$AN$2088&amp;$AL$9:$AL$2088,0),1),"")</f>
        <v>145.19</v>
      </c>
      <c r="F69" s="53">
        <f t="array" ref="F69">IFERROR(INDEX($AM$9:$AM$2088,MATCH($C69&amp;F$8,$AN$9:$AN$2088&amp;$AL$9:$AL$2088,0),1),"")</f>
        <v>1.9558</v>
      </c>
      <c r="G69" s="53">
        <f t="array" ref="G69">IFERROR(INDEX($AM$9:$AM$2088,MATCH($C69&amp;G$8,$AN$9:$AN$2088&amp;$AL$9:$AL$2088,0),1),"")</f>
        <v>24.422000000000001</v>
      </c>
      <c r="H69" s="53">
        <f t="array" ref="H69">IFERROR(INDEX($AM$9:$AM$2088,MATCH($C69&amp;H$8,$AN$9:$AN$2088&amp;$AL$9:$AL$2088,0),1),"")</f>
        <v>7.4419000000000004</v>
      </c>
      <c r="I69" s="53">
        <f t="array" ref="I69">IFERROR(INDEX($AM$9:$AM$2088,MATCH($C69&amp;I$8,$AN$9:$AN$2088&amp;$AL$9:$AL$2088,0),1),"")</f>
        <v>0.87478</v>
      </c>
      <c r="J69" s="53">
        <f t="array" ref="J69">IFERROR(INDEX($AM$9:$AM$2088,MATCH($C69&amp;J$8,$AN$9:$AN$2088&amp;$AL$9:$AL$2088,0),1),"")</f>
        <v>401.15</v>
      </c>
      <c r="K69" s="53">
        <f t="array" ref="K69">IFERROR(INDEX($AM$9:$AM$2088,MATCH($C69&amp;K$8,$AN$9:$AN$2088&amp;$AL$9:$AL$2088,0),1),"")</f>
        <v>4.6825000000000001</v>
      </c>
      <c r="L69" s="53">
        <f t="array" ref="L69">IFERROR(INDEX($AM$9:$AM$2088,MATCH($C69&amp;L$8,$AN$9:$AN$2088&amp;$AL$9:$AL$2088,0),1),"")</f>
        <v>4.8893000000000004</v>
      </c>
      <c r="M69" s="53">
        <f t="array" ref="M69">IFERROR(INDEX($AM$9:$AM$2088,MATCH($C69&amp;M$8,$AN$9:$AN$2088&amp;$AL$9:$AL$2088,0),1),"")</f>
        <v>10.8538</v>
      </c>
      <c r="N69" s="53">
        <f t="array" ref="N69">IFERROR(INDEX($AM$9:$AM$2088,MATCH($C69&amp;N$8,$AN$9:$AN$2088&amp;$AL$9:$AL$2088,0),1),"")</f>
        <v>0.98629999999999995</v>
      </c>
      <c r="O69" s="53">
        <f t="array" ref="O69">IFERROR(INDEX($AM$9:$AM$2088,MATCH($C69&amp;O$8,$AN$9:$AN$2088&amp;$AL$9:$AL$2088,0),1),"")</f>
        <v>145.5</v>
      </c>
      <c r="P69" s="53">
        <f t="array" ref="P69">IFERROR(INDEX($AM$9:$AM$2088,MATCH($C69&amp;P$8,$AN$9:$AN$2088&amp;$AL$9:$AL$2088,0),1),"")</f>
        <v>10.2019</v>
      </c>
      <c r="Q69" s="53">
        <f t="array" ref="Q69">IFERROR(INDEX($AM$9:$AM$2088,MATCH($C69&amp;Q$8,$AN$9:$AN$2088&amp;$AL$9:$AL$2088,0),1),"")</f>
        <v>7.5353000000000003</v>
      </c>
      <c r="R69" s="53" t="str">
        <f t="array" ref="R69">IFERROR(INDEX($AM$9:$AM$2088,MATCH($C69&amp;R$8,$AN$9:$AN$2088&amp;$AL$9:$AL$2088,0),1),"")</f>
        <v/>
      </c>
      <c r="S69" s="53">
        <f t="array" ref="S69">IFERROR(INDEX($AM$9:$AM$2088,MATCH($C69&amp;S$8,$AN$9:$AN$2088&amp;$AL$9:$AL$2088,0),1),"")</f>
        <v>18.384499999999999</v>
      </c>
      <c r="T69" s="53">
        <f t="array" ref="T69">IFERROR(INDEX($AM$9:$AM$2088,MATCH($C69&amp;T$8,$AN$9:$AN$2088&amp;$AL$9:$AL$2088,0),1),"")</f>
        <v>1.5310999999999999</v>
      </c>
      <c r="U69" s="53">
        <f t="array" ref="U69">IFERROR(INDEX($AM$9:$AM$2088,MATCH($C69&amp;U$8,$AN$9:$AN$2088&amp;$AL$9:$AL$2088,0),1),"")</f>
        <v>4.9682000000000004</v>
      </c>
      <c r="V69" s="53">
        <f t="array" ref="V69">IFERROR(INDEX($AM$9:$AM$2088,MATCH($C69&amp;V$8,$AN$9:$AN$2088&amp;$AL$9:$AL$2088,0),1),"")</f>
        <v>1.3351</v>
      </c>
      <c r="W69" s="53">
        <f t="array" ref="W69">IFERROR(INDEX($AM$9:$AM$2088,MATCH($C69&amp;W$8,$AN$9:$AN$2088&amp;$AL$9:$AL$2088,0),1),"")</f>
        <v>7.0894000000000004</v>
      </c>
      <c r="X69" s="53">
        <f t="array" ref="X69">IFERROR(INDEX($AM$9:$AM$2088,MATCH($C69&amp;X$8,$AN$9:$AN$2088&amp;$AL$9:$AL$2088,0),1),"")</f>
        <v>7.7492999999999999</v>
      </c>
      <c r="Y69" s="53">
        <f t="array" ref="Y69">IFERROR(INDEX($AM$9:$AM$2088,MATCH($C69&amp;Y$8,$AN$9:$AN$2088&amp;$AL$9:$AL$2088,0),1),"")</f>
        <v>15491.81</v>
      </c>
      <c r="Z69" s="53">
        <f t="array" ref="Z69">IFERROR(INDEX($AM$9:$AM$2088,MATCH($C69&amp;Z$8,$AN$9:$AN$2088&amp;$AL$9:$AL$2088,0),1),"")</f>
        <v>3.5065</v>
      </c>
      <c r="AA69" s="53">
        <f t="array" ref="AA69">IFERROR(INDEX($AM$9:$AM$2088,MATCH($C69&amp;AA$8,$AN$9:$AN$2088&amp;$AL$9:$AL$2088,0),1),"")</f>
        <v>81.02</v>
      </c>
      <c r="AB69" s="53">
        <f t="array" ref="AB69">IFERROR(INDEX($AM$9:$AM$2088,MATCH($C69&amp;AB$8,$AN$9:$AN$2088&amp;$AL$9:$AL$2088,0),1),"")</f>
        <v>1397.7</v>
      </c>
      <c r="AC69" s="53">
        <f t="array" ref="AC69">IFERROR(INDEX($AM$9:$AM$2088,MATCH($C69&amp;AC$8,$AN$9:$AN$2088&amp;$AL$9:$AL$2088,0),1),"")</f>
        <v>19.261099999999999</v>
      </c>
      <c r="AD69" s="53">
        <f t="array" ref="AD69">IFERROR(INDEX($AM$9:$AM$2088,MATCH($C69&amp;AD$8,$AN$9:$AN$2088&amp;$AL$9:$AL$2088,0),1),"")</f>
        <v>4.6871999999999998</v>
      </c>
      <c r="AE69" s="53">
        <f t="array" ref="AE69">IFERROR(INDEX($AM$9:$AM$2088,MATCH($C69&amp;AE$8,$AN$9:$AN$2088&amp;$AL$9:$AL$2088,0),1),"")</f>
        <v>1.6769000000000001</v>
      </c>
      <c r="AF69" s="53">
        <f t="array" ref="AF69">IFERROR(INDEX($AM$9:$AM$2088,MATCH($C69&amp;AF$8,$AN$9:$AN$2088&amp;$AL$9:$AL$2088,0),1),"")</f>
        <v>57.671999999999997</v>
      </c>
      <c r="AG69" s="53">
        <f t="array" ref="AG69">IFERROR(INDEX($AM$9:$AM$2088,MATCH($C69&amp;AG$8,$AN$9:$AN$2088&amp;$AL$9:$AL$2088,0),1),"")</f>
        <v>1.3891</v>
      </c>
      <c r="AH69" s="53">
        <f t="array" ref="AH69">IFERROR(INDEX($AM$9:$AM$2088,MATCH($C69&amp;AH$8,$AN$9:$AN$2088&amp;$AL$9:$AL$2088,0),1),"")</f>
        <v>36.905999999999999</v>
      </c>
      <c r="AI69" s="53">
        <f t="array" ref="AI69">IFERROR(INDEX($AM$9:$AM$2088,MATCH($C69&amp;AI$8,$AN$9:$AN$2088&amp;$AL$9:$AL$2088,0),1),"")</f>
        <v>17.798300000000001</v>
      </c>
      <c r="AL69" s="166" t="s">
        <v>190</v>
      </c>
      <c r="AM69" s="167">
        <v>35.701999999999998</v>
      </c>
      <c r="AN69" s="166">
        <v>44953</v>
      </c>
    </row>
    <row r="70" spans="2:40" ht="20.100000000000001" customHeight="1" x14ac:dyDescent="0.25">
      <c r="B70" s="44">
        <f t="shared" si="0"/>
        <v>32</v>
      </c>
      <c r="C70" s="193">
        <f>IFERROR(IF(INDEX($AN$9:$AN$2088,SUM($B$9:B70),1)="","",INDEX($AN$9:$AN$2088,SUM($B$9:B70),1)),"")</f>
        <v>44868</v>
      </c>
      <c r="D70" s="53">
        <f t="array" ref="D70">IFERROR(INDEX($AM$9:$AM$2088,MATCH($C70&amp;D$8,$AN$9:$AN$2088&amp;$AL$9:$AL$2088,0),1),"")</f>
        <v>0.97529999999999994</v>
      </c>
      <c r="E70" s="53">
        <f t="array" ref="E70">IFERROR(INDEX($AM$9:$AM$2088,MATCH($C70&amp;E$8,$AN$9:$AN$2088&amp;$AL$9:$AL$2088,0),1),"")</f>
        <v>144.58000000000001</v>
      </c>
      <c r="F70" s="53">
        <f t="array" ref="F70">IFERROR(INDEX($AM$9:$AM$2088,MATCH($C70&amp;F$8,$AN$9:$AN$2088&amp;$AL$9:$AL$2088,0),1),"")</f>
        <v>1.9558</v>
      </c>
      <c r="G70" s="53">
        <f t="array" ref="G70">IFERROR(INDEX($AM$9:$AM$2088,MATCH($C70&amp;G$8,$AN$9:$AN$2088&amp;$AL$9:$AL$2088,0),1),"")</f>
        <v>24.539000000000001</v>
      </c>
      <c r="H70" s="53">
        <f t="array" ref="H70">IFERROR(INDEX($AM$9:$AM$2088,MATCH($C70&amp;H$8,$AN$9:$AN$2088&amp;$AL$9:$AL$2088,0),1),"")</f>
        <v>7.4432999999999998</v>
      </c>
      <c r="I70" s="53">
        <f t="array" ref="I70">IFERROR(INDEX($AM$9:$AM$2088,MATCH($C70&amp;I$8,$AN$9:$AN$2088&amp;$AL$9:$AL$2088,0),1),"")</f>
        <v>0.87228000000000006</v>
      </c>
      <c r="J70" s="53">
        <f t="array" ref="J70">IFERROR(INDEX($AM$9:$AM$2088,MATCH($C70&amp;J$8,$AN$9:$AN$2088&amp;$AL$9:$AL$2088,0),1),"")</f>
        <v>407.87</v>
      </c>
      <c r="K70" s="53">
        <f t="array" ref="K70">IFERROR(INDEX($AM$9:$AM$2088,MATCH($C70&amp;K$8,$AN$9:$AN$2088&amp;$AL$9:$AL$2088,0),1),"")</f>
        <v>4.7089999999999996</v>
      </c>
      <c r="L70" s="53">
        <f t="array" ref="L70">IFERROR(INDEX($AM$9:$AM$2088,MATCH($C70&amp;L$8,$AN$9:$AN$2088&amp;$AL$9:$AL$2088,0),1),"")</f>
        <v>4.9013</v>
      </c>
      <c r="M70" s="53">
        <f t="array" ref="M70">IFERROR(INDEX($AM$9:$AM$2088,MATCH($C70&amp;M$8,$AN$9:$AN$2088&amp;$AL$9:$AL$2088,0),1),"")</f>
        <v>10.932</v>
      </c>
      <c r="N70" s="53">
        <f t="array" ref="N70">IFERROR(INDEX($AM$9:$AM$2088,MATCH($C70&amp;N$8,$AN$9:$AN$2088&amp;$AL$9:$AL$2088,0),1),"")</f>
        <v>0.9889</v>
      </c>
      <c r="O70" s="53">
        <f t="array" ref="O70">IFERROR(INDEX($AM$9:$AM$2088,MATCH($C70&amp;O$8,$AN$9:$AN$2088&amp;$AL$9:$AL$2088,0),1),"")</f>
        <v>144.9</v>
      </c>
      <c r="P70" s="53">
        <f t="array" ref="P70">IFERROR(INDEX($AM$9:$AM$2088,MATCH($C70&amp;P$8,$AN$9:$AN$2088&amp;$AL$9:$AL$2088,0),1),"")</f>
        <v>10.3543</v>
      </c>
      <c r="Q70" s="53">
        <f t="array" ref="Q70">IFERROR(INDEX($AM$9:$AM$2088,MATCH($C70&amp;Q$8,$AN$9:$AN$2088&amp;$AL$9:$AL$2088,0),1),"")</f>
        <v>7.5374999999999996</v>
      </c>
      <c r="R70" s="53" t="str">
        <f t="array" ref="R70">IFERROR(INDEX($AM$9:$AM$2088,MATCH($C70&amp;R$8,$AN$9:$AN$2088&amp;$AL$9:$AL$2088,0),1),"")</f>
        <v/>
      </c>
      <c r="S70" s="53">
        <f t="array" ref="S70">IFERROR(INDEX($AM$9:$AM$2088,MATCH($C70&amp;S$8,$AN$9:$AN$2088&amp;$AL$9:$AL$2088,0),1),"")</f>
        <v>18.1602</v>
      </c>
      <c r="T70" s="53">
        <f t="array" ref="T70">IFERROR(INDEX($AM$9:$AM$2088,MATCH($C70&amp;T$8,$AN$9:$AN$2088&amp;$AL$9:$AL$2088,0),1),"")</f>
        <v>1.5517000000000001</v>
      </c>
      <c r="U70" s="53">
        <f t="array" ref="U70">IFERROR(INDEX($AM$9:$AM$2088,MATCH($C70&amp;U$8,$AN$9:$AN$2088&amp;$AL$9:$AL$2088,0),1),"")</f>
        <v>5.0262000000000002</v>
      </c>
      <c r="V70" s="53">
        <f t="array" ref="V70">IFERROR(INDEX($AM$9:$AM$2088,MATCH($C70&amp;V$8,$AN$9:$AN$2088&amp;$AL$9:$AL$2088,0),1),"")</f>
        <v>1.3452</v>
      </c>
      <c r="W70" s="53">
        <f t="array" ref="W70">IFERROR(INDEX($AM$9:$AM$2088,MATCH($C70&amp;W$8,$AN$9:$AN$2088&amp;$AL$9:$AL$2088,0),1),"")</f>
        <v>7.1367000000000003</v>
      </c>
      <c r="X70" s="53">
        <f t="array" ref="X70">IFERROR(INDEX($AM$9:$AM$2088,MATCH($C70&amp;X$8,$AN$9:$AN$2088&amp;$AL$9:$AL$2088,0),1),"")</f>
        <v>7.6559999999999997</v>
      </c>
      <c r="Y70" s="53">
        <f t="array" ref="Y70">IFERROR(INDEX($AM$9:$AM$2088,MATCH($C70&amp;Y$8,$AN$9:$AN$2088&amp;$AL$9:$AL$2088,0),1),"")</f>
        <v>15400.2</v>
      </c>
      <c r="Z70" s="53">
        <f t="array" ref="Z70">IFERROR(INDEX($AM$9:$AM$2088,MATCH($C70&amp;Z$8,$AN$9:$AN$2088&amp;$AL$9:$AL$2088,0),1),"")</f>
        <v>3.4847000000000001</v>
      </c>
      <c r="AA70" s="53">
        <f t="array" ref="AA70">IFERROR(INDEX($AM$9:$AM$2088,MATCH($C70&amp;AA$8,$AN$9:$AN$2088&amp;$AL$9:$AL$2088,0),1),"")</f>
        <v>80.884500000000003</v>
      </c>
      <c r="AB70" s="53">
        <f t="array" ref="AB70">IFERROR(INDEX($AM$9:$AM$2088,MATCH($C70&amp;AB$8,$AN$9:$AN$2088&amp;$AL$9:$AL$2088,0),1),"")</f>
        <v>1391.75</v>
      </c>
      <c r="AC70" s="53">
        <f t="array" ref="AC70">IFERROR(INDEX($AM$9:$AM$2088,MATCH($C70&amp;AC$8,$AN$9:$AN$2088&amp;$AL$9:$AL$2088,0),1),"")</f>
        <v>19.2363</v>
      </c>
      <c r="AD70" s="53" t="str">
        <f t="array" ref="AD70">IFERROR(INDEX($AM$9:$AM$2088,MATCH($C70&amp;AD$8,$AN$9:$AN$2088&amp;$AL$9:$AL$2088,0),1),"")</f>
        <v/>
      </c>
      <c r="AE70" s="53" t="str">
        <f t="array" ref="AE70">IFERROR(INDEX($AM$9:$AM$2088,MATCH($C70&amp;AE$8,$AN$9:$AN$2088&amp;$AL$9:$AL$2088,0),1),"")</f>
        <v/>
      </c>
      <c r="AF70" s="53" t="str">
        <f t="array" ref="AF70">IFERROR(INDEX($AM$9:$AM$2088,MATCH($C70&amp;AF$8,$AN$9:$AN$2088&amp;$AL$9:$AL$2088,0),1),"")</f>
        <v/>
      </c>
      <c r="AG70" s="53" t="str">
        <f t="array" ref="AG70">IFERROR(INDEX($AM$9:$AM$2088,MATCH($C70&amp;AG$8,$AN$9:$AN$2088&amp;$AL$9:$AL$2088,0),1),"")</f>
        <v/>
      </c>
      <c r="AH70" s="53" t="str">
        <f t="array" ref="AH70">IFERROR(INDEX($AM$9:$AM$2088,MATCH($C70&amp;AH$8,$AN$9:$AN$2088&amp;$AL$9:$AL$2088,0),1),"")</f>
        <v/>
      </c>
      <c r="AI70" s="53" t="str">
        <f t="array" ref="AI70">IFERROR(INDEX($AM$9:$AM$2088,MATCH($C70&amp;AI$8,$AN$9:$AN$2088&amp;$AL$9:$AL$2088,0),1),"")</f>
        <v/>
      </c>
      <c r="AL70" s="166" t="s">
        <v>240</v>
      </c>
      <c r="AM70" s="167">
        <v>18.718499999999999</v>
      </c>
      <c r="AN70" s="166">
        <v>44953</v>
      </c>
    </row>
    <row r="71" spans="2:40" ht="20.100000000000001" customHeight="1" x14ac:dyDescent="0.25">
      <c r="B71" s="44">
        <f t="shared" si="0"/>
        <v>26</v>
      </c>
      <c r="C71" s="193" t="str">
        <f>IFERROR(IF(INDEX($AN$9:$AN$2088,SUM($B$9:B71),1)="","",INDEX($AN$9:$AN$2088,SUM($B$9:B71),1)),"")</f>
        <v/>
      </c>
      <c r="D71" s="53" t="str">
        <f t="array" ref="D71">IFERROR(INDEX($AM$9:$AM$2088,MATCH($C71&amp;D$8,$AN$9:$AN$2088&amp;$AL$9:$AL$2088,0),1),"")</f>
        <v/>
      </c>
      <c r="E71" s="53" t="str">
        <f t="array" ref="E71">IFERROR(INDEX($AM$9:$AM$2088,MATCH($C71&amp;E$8,$AN$9:$AN$2088&amp;$AL$9:$AL$2088,0),1),"")</f>
        <v/>
      </c>
      <c r="F71" s="53" t="str">
        <f t="array" ref="F71">IFERROR(INDEX($AM$9:$AM$2088,MATCH($C71&amp;F$8,$AN$9:$AN$2088&amp;$AL$9:$AL$2088,0),1),"")</f>
        <v/>
      </c>
      <c r="G71" s="53" t="str">
        <f t="array" ref="G71">IFERROR(INDEX($AM$9:$AM$2088,MATCH($C71&amp;G$8,$AN$9:$AN$2088&amp;$AL$9:$AL$2088,0),1),"")</f>
        <v/>
      </c>
      <c r="H71" s="53" t="str">
        <f t="array" ref="H71">IFERROR(INDEX($AM$9:$AM$2088,MATCH($C71&amp;H$8,$AN$9:$AN$2088&amp;$AL$9:$AL$2088,0),1),"")</f>
        <v/>
      </c>
      <c r="I71" s="53" t="str">
        <f t="array" ref="I71">IFERROR(INDEX($AM$9:$AM$2088,MATCH($C71&amp;I$8,$AN$9:$AN$2088&amp;$AL$9:$AL$2088,0),1),"")</f>
        <v/>
      </c>
      <c r="J71" s="53" t="str">
        <f t="array" ref="J71">IFERROR(INDEX($AM$9:$AM$2088,MATCH($C71&amp;J$8,$AN$9:$AN$2088&amp;$AL$9:$AL$2088,0),1),"")</f>
        <v/>
      </c>
      <c r="K71" s="53" t="str">
        <f t="array" ref="K71">IFERROR(INDEX($AM$9:$AM$2088,MATCH($C71&amp;K$8,$AN$9:$AN$2088&amp;$AL$9:$AL$2088,0),1),"")</f>
        <v/>
      </c>
      <c r="L71" s="53" t="str">
        <f t="array" ref="L71">IFERROR(INDEX($AM$9:$AM$2088,MATCH($C71&amp;L$8,$AN$9:$AN$2088&amp;$AL$9:$AL$2088,0),1),"")</f>
        <v/>
      </c>
      <c r="M71" s="53" t="str">
        <f t="array" ref="M71">IFERROR(INDEX($AM$9:$AM$2088,MATCH($C71&amp;M$8,$AN$9:$AN$2088&amp;$AL$9:$AL$2088,0),1),"")</f>
        <v/>
      </c>
      <c r="N71" s="53" t="str">
        <f t="array" ref="N71">IFERROR(INDEX($AM$9:$AM$2088,MATCH($C71&amp;N$8,$AN$9:$AN$2088&amp;$AL$9:$AL$2088,0),1),"")</f>
        <v/>
      </c>
      <c r="O71" s="53" t="str">
        <f t="array" ref="O71">IFERROR(INDEX($AM$9:$AM$2088,MATCH($C71&amp;O$8,$AN$9:$AN$2088&amp;$AL$9:$AL$2088,0),1),"")</f>
        <v/>
      </c>
      <c r="P71" s="53" t="str">
        <f t="array" ref="P71">IFERROR(INDEX($AM$9:$AM$2088,MATCH($C71&amp;P$8,$AN$9:$AN$2088&amp;$AL$9:$AL$2088,0),1),"")</f>
        <v/>
      </c>
      <c r="Q71" s="53" t="str">
        <f t="array" ref="Q71">IFERROR(INDEX($AM$9:$AM$2088,MATCH($C71&amp;Q$8,$AN$9:$AN$2088&amp;$AL$9:$AL$2088,0),1),"")</f>
        <v/>
      </c>
      <c r="R71" s="53" t="str">
        <f t="array" ref="R71">IFERROR(INDEX($AM$9:$AM$2088,MATCH($C71&amp;R$8,$AN$9:$AN$2088&amp;$AL$9:$AL$2088,0),1),"")</f>
        <v/>
      </c>
      <c r="S71" s="53" t="str">
        <f t="array" ref="S71">IFERROR(INDEX($AM$9:$AM$2088,MATCH($C71&amp;S$8,$AN$9:$AN$2088&amp;$AL$9:$AL$2088,0),1),"")</f>
        <v/>
      </c>
      <c r="T71" s="53" t="str">
        <f t="array" ref="T71">IFERROR(INDEX($AM$9:$AM$2088,MATCH($C71&amp;T$8,$AN$9:$AN$2088&amp;$AL$9:$AL$2088,0),1),"")</f>
        <v/>
      </c>
      <c r="U71" s="53" t="str">
        <f t="array" ref="U71">IFERROR(INDEX($AM$9:$AM$2088,MATCH($C71&amp;U$8,$AN$9:$AN$2088&amp;$AL$9:$AL$2088,0),1),"")</f>
        <v/>
      </c>
      <c r="V71" s="53" t="str">
        <f t="array" ref="V71">IFERROR(INDEX($AM$9:$AM$2088,MATCH($C71&amp;V$8,$AN$9:$AN$2088&amp;$AL$9:$AL$2088,0),1),"")</f>
        <v/>
      </c>
      <c r="W71" s="53" t="str">
        <f t="array" ref="W71">IFERROR(INDEX($AM$9:$AM$2088,MATCH($C71&amp;W$8,$AN$9:$AN$2088&amp;$AL$9:$AL$2088,0),1),"")</f>
        <v/>
      </c>
      <c r="X71" s="53" t="str">
        <f t="array" ref="X71">IFERROR(INDEX($AM$9:$AM$2088,MATCH($C71&amp;X$8,$AN$9:$AN$2088&amp;$AL$9:$AL$2088,0),1),"")</f>
        <v/>
      </c>
      <c r="Y71" s="53" t="str">
        <f t="array" ref="Y71">IFERROR(INDEX($AM$9:$AM$2088,MATCH($C71&amp;Y$8,$AN$9:$AN$2088&amp;$AL$9:$AL$2088,0),1),"")</f>
        <v/>
      </c>
      <c r="Z71" s="53" t="str">
        <f t="array" ref="Z71">IFERROR(INDEX($AM$9:$AM$2088,MATCH($C71&amp;Z$8,$AN$9:$AN$2088&amp;$AL$9:$AL$2088,0),1),"")</f>
        <v/>
      </c>
      <c r="AA71" s="53" t="str">
        <f t="array" ref="AA71">IFERROR(INDEX($AM$9:$AM$2088,MATCH($C71&amp;AA$8,$AN$9:$AN$2088&amp;$AL$9:$AL$2088,0),1),"")</f>
        <v/>
      </c>
      <c r="AB71" s="53" t="str">
        <f t="array" ref="AB71">IFERROR(INDEX($AM$9:$AM$2088,MATCH($C71&amp;AB$8,$AN$9:$AN$2088&amp;$AL$9:$AL$2088,0),1),"")</f>
        <v/>
      </c>
      <c r="AC71" s="53" t="str">
        <f t="array" ref="AC71">IFERROR(INDEX($AM$9:$AM$2088,MATCH($C71&amp;AC$8,$AN$9:$AN$2088&amp;$AL$9:$AL$2088,0),1),"")</f>
        <v/>
      </c>
      <c r="AD71" s="53" t="str">
        <f t="array" ref="AD71">IFERROR(INDEX($AM$9:$AM$2088,MATCH($C71&amp;AD$8,$AN$9:$AN$2088&amp;$AL$9:$AL$2088,0),1),"")</f>
        <v/>
      </c>
      <c r="AE71" s="53" t="str">
        <f t="array" ref="AE71">IFERROR(INDEX($AM$9:$AM$2088,MATCH($C71&amp;AE$8,$AN$9:$AN$2088&amp;$AL$9:$AL$2088,0),1),"")</f>
        <v/>
      </c>
      <c r="AF71" s="53" t="str">
        <f t="array" ref="AF71">IFERROR(INDEX($AM$9:$AM$2088,MATCH($C71&amp;AF$8,$AN$9:$AN$2088&amp;$AL$9:$AL$2088,0),1),"")</f>
        <v/>
      </c>
      <c r="AG71" s="53" t="str">
        <f t="array" ref="AG71">IFERROR(INDEX($AM$9:$AM$2088,MATCH($C71&amp;AG$8,$AN$9:$AN$2088&amp;$AL$9:$AL$2088,0),1),"")</f>
        <v/>
      </c>
      <c r="AH71" s="53" t="str">
        <f t="array" ref="AH71">IFERROR(INDEX($AM$9:$AM$2088,MATCH($C71&amp;AH$8,$AN$9:$AN$2088&amp;$AL$9:$AL$2088,0),1),"")</f>
        <v/>
      </c>
      <c r="AI71" s="53" t="str">
        <f t="array" ref="AI71">IFERROR(INDEX($AM$9:$AM$2088,MATCH($C71&amp;AI$8,$AN$9:$AN$2088&amp;$AL$9:$AL$2088,0),1),"")</f>
        <v/>
      </c>
      <c r="AL71" s="166"/>
      <c r="AM71" s="167">
        <v>44952</v>
      </c>
      <c r="AN71" s="166">
        <v>44952</v>
      </c>
    </row>
    <row r="72" spans="2:40" ht="20.100000000000001" customHeight="1" x14ac:dyDescent="0.25">
      <c r="B72" s="44" t="str">
        <f t="shared" si="0"/>
        <v/>
      </c>
      <c r="C72" s="193" t="str">
        <f>IFERROR(IF(INDEX($AN$9:$AN$2088,SUM($B$9:B72),1)="","",INDEX($AN$9:$AN$2088,SUM($B$9:B72),1)),"")</f>
        <v/>
      </c>
      <c r="D72" s="53" t="str">
        <f t="array" ref="D72">IFERROR(INDEX($AM$9:$AM$2088,MATCH($C72&amp;D$8,$AN$9:$AN$2088&amp;$AL$9:$AL$2088,0),1),"")</f>
        <v/>
      </c>
      <c r="E72" s="53" t="str">
        <f t="array" ref="E72">IFERROR(INDEX($AM$9:$AM$2088,MATCH($C72&amp;E$8,$AN$9:$AN$2088&amp;$AL$9:$AL$2088,0),1),"")</f>
        <v/>
      </c>
      <c r="F72" s="53" t="str">
        <f t="array" ref="F72">IFERROR(INDEX($AM$9:$AM$2088,MATCH($C72&amp;F$8,$AN$9:$AN$2088&amp;$AL$9:$AL$2088,0),1),"")</f>
        <v/>
      </c>
      <c r="G72" s="53" t="str">
        <f t="array" ref="G72">IFERROR(INDEX($AM$9:$AM$2088,MATCH($C72&amp;G$8,$AN$9:$AN$2088&amp;$AL$9:$AL$2088,0),1),"")</f>
        <v/>
      </c>
      <c r="H72" s="53" t="str">
        <f t="array" ref="H72">IFERROR(INDEX($AM$9:$AM$2088,MATCH($C72&amp;H$8,$AN$9:$AN$2088&amp;$AL$9:$AL$2088,0),1),"")</f>
        <v/>
      </c>
      <c r="I72" s="53" t="str">
        <f t="array" ref="I72">IFERROR(INDEX($AM$9:$AM$2088,MATCH($C72&amp;I$8,$AN$9:$AN$2088&amp;$AL$9:$AL$2088,0),1),"")</f>
        <v/>
      </c>
      <c r="J72" s="53" t="str">
        <f t="array" ref="J72">IFERROR(INDEX($AM$9:$AM$2088,MATCH($C72&amp;J$8,$AN$9:$AN$2088&amp;$AL$9:$AL$2088,0),1),"")</f>
        <v/>
      </c>
      <c r="K72" s="53" t="str">
        <f t="array" ref="K72">IFERROR(INDEX($AM$9:$AM$2088,MATCH($C72&amp;K$8,$AN$9:$AN$2088&amp;$AL$9:$AL$2088,0),1),"")</f>
        <v/>
      </c>
      <c r="L72" s="53" t="str">
        <f t="array" ref="L72">IFERROR(INDEX($AM$9:$AM$2088,MATCH($C72&amp;L$8,$AN$9:$AN$2088&amp;$AL$9:$AL$2088,0),1),"")</f>
        <v/>
      </c>
      <c r="M72" s="53" t="str">
        <f t="array" ref="M72">IFERROR(INDEX($AM$9:$AM$2088,MATCH($C72&amp;M$8,$AN$9:$AN$2088&amp;$AL$9:$AL$2088,0),1),"")</f>
        <v/>
      </c>
      <c r="N72" s="53" t="str">
        <f t="array" ref="N72">IFERROR(INDEX($AM$9:$AM$2088,MATCH($C72&amp;N$8,$AN$9:$AN$2088&amp;$AL$9:$AL$2088,0),1),"")</f>
        <v/>
      </c>
      <c r="O72" s="53" t="str">
        <f t="array" ref="O72">IFERROR(INDEX($AM$9:$AM$2088,MATCH($C72&amp;O$8,$AN$9:$AN$2088&amp;$AL$9:$AL$2088,0),1),"")</f>
        <v/>
      </c>
      <c r="P72" s="53" t="str">
        <f t="array" ref="P72">IFERROR(INDEX($AM$9:$AM$2088,MATCH($C72&amp;P$8,$AN$9:$AN$2088&amp;$AL$9:$AL$2088,0),1),"")</f>
        <v/>
      </c>
      <c r="Q72" s="53" t="str">
        <f t="array" ref="Q72">IFERROR(INDEX($AM$9:$AM$2088,MATCH($C72&amp;Q$8,$AN$9:$AN$2088&amp;$AL$9:$AL$2088,0),1),"")</f>
        <v/>
      </c>
      <c r="R72" s="53" t="str">
        <f t="array" ref="R72">IFERROR(INDEX($AM$9:$AM$2088,MATCH($C72&amp;R$8,$AN$9:$AN$2088&amp;$AL$9:$AL$2088,0),1),"")</f>
        <v/>
      </c>
      <c r="S72" s="53" t="str">
        <f t="array" ref="S72">IFERROR(INDEX($AM$9:$AM$2088,MATCH($C72&amp;S$8,$AN$9:$AN$2088&amp;$AL$9:$AL$2088,0),1),"")</f>
        <v/>
      </c>
      <c r="T72" s="53" t="str">
        <f t="array" ref="T72">IFERROR(INDEX($AM$9:$AM$2088,MATCH($C72&amp;T$8,$AN$9:$AN$2088&amp;$AL$9:$AL$2088,0),1),"")</f>
        <v/>
      </c>
      <c r="U72" s="53" t="str">
        <f t="array" ref="U72">IFERROR(INDEX($AM$9:$AM$2088,MATCH($C72&amp;U$8,$AN$9:$AN$2088&amp;$AL$9:$AL$2088,0),1),"")</f>
        <v/>
      </c>
      <c r="V72" s="53" t="str">
        <f t="array" ref="V72">IFERROR(INDEX($AM$9:$AM$2088,MATCH($C72&amp;V$8,$AN$9:$AN$2088&amp;$AL$9:$AL$2088,0),1),"")</f>
        <v/>
      </c>
      <c r="W72" s="53" t="str">
        <f t="array" ref="W72">IFERROR(INDEX($AM$9:$AM$2088,MATCH($C72&amp;W$8,$AN$9:$AN$2088&amp;$AL$9:$AL$2088,0),1),"")</f>
        <v/>
      </c>
      <c r="X72" s="53" t="str">
        <f t="array" ref="X72">IFERROR(INDEX($AM$9:$AM$2088,MATCH($C72&amp;X$8,$AN$9:$AN$2088&amp;$AL$9:$AL$2088,0),1),"")</f>
        <v/>
      </c>
      <c r="Y72" s="53" t="str">
        <f t="array" ref="Y72">IFERROR(INDEX($AM$9:$AM$2088,MATCH($C72&amp;Y$8,$AN$9:$AN$2088&amp;$AL$9:$AL$2088,0),1),"")</f>
        <v/>
      </c>
      <c r="Z72" s="53" t="str">
        <f t="array" ref="Z72">IFERROR(INDEX($AM$9:$AM$2088,MATCH($C72&amp;Z$8,$AN$9:$AN$2088&amp;$AL$9:$AL$2088,0),1),"")</f>
        <v/>
      </c>
      <c r="AA72" s="53" t="str">
        <f t="array" ref="AA72">IFERROR(INDEX($AM$9:$AM$2088,MATCH($C72&amp;AA$8,$AN$9:$AN$2088&amp;$AL$9:$AL$2088,0),1),"")</f>
        <v/>
      </c>
      <c r="AB72" s="53" t="str">
        <f t="array" ref="AB72">IFERROR(INDEX($AM$9:$AM$2088,MATCH($C72&amp;AB$8,$AN$9:$AN$2088&amp;$AL$9:$AL$2088,0),1),"")</f>
        <v/>
      </c>
      <c r="AC72" s="53" t="str">
        <f t="array" ref="AC72">IFERROR(INDEX($AM$9:$AM$2088,MATCH($C72&amp;AC$8,$AN$9:$AN$2088&amp;$AL$9:$AL$2088,0),1),"")</f>
        <v/>
      </c>
      <c r="AD72" s="53" t="str">
        <f t="array" ref="AD72">IFERROR(INDEX($AM$9:$AM$2088,MATCH($C72&amp;AD$8,$AN$9:$AN$2088&amp;$AL$9:$AL$2088,0),1),"")</f>
        <v/>
      </c>
      <c r="AE72" s="53" t="str">
        <f t="array" ref="AE72">IFERROR(INDEX($AM$9:$AM$2088,MATCH($C72&amp;AE$8,$AN$9:$AN$2088&amp;$AL$9:$AL$2088,0),1),"")</f>
        <v/>
      </c>
      <c r="AF72" s="53" t="str">
        <f t="array" ref="AF72">IFERROR(INDEX($AM$9:$AM$2088,MATCH($C72&amp;AF$8,$AN$9:$AN$2088&amp;$AL$9:$AL$2088,0),1),"")</f>
        <v/>
      </c>
      <c r="AG72" s="53" t="str">
        <f t="array" ref="AG72">IFERROR(INDEX($AM$9:$AM$2088,MATCH($C72&amp;AG$8,$AN$9:$AN$2088&amp;$AL$9:$AL$2088,0),1),"")</f>
        <v/>
      </c>
      <c r="AH72" s="53" t="str">
        <f t="array" ref="AH72">IFERROR(INDEX($AM$9:$AM$2088,MATCH($C72&amp;AH$8,$AN$9:$AN$2088&amp;$AL$9:$AL$2088,0),1),"")</f>
        <v/>
      </c>
      <c r="AI72" s="53" t="str">
        <f t="array" ref="AI72">IFERROR(INDEX($AM$9:$AM$2088,MATCH($C72&amp;AI$8,$AN$9:$AN$2088&amp;$AL$9:$AL$2088,0),1),"")</f>
        <v/>
      </c>
      <c r="AL72" s="166" t="s">
        <v>0</v>
      </c>
      <c r="AM72" s="167">
        <v>1.0894999999999999</v>
      </c>
      <c r="AN72" s="166">
        <v>44952</v>
      </c>
    </row>
    <row r="73" spans="2:40" ht="20.100000000000001" customHeight="1" x14ac:dyDescent="0.25">
      <c r="B73" s="44" t="str">
        <f>IF(LEN(C72)=0,"",COUNTIF($AN$9:$AN$2532,C72))</f>
        <v/>
      </c>
      <c r="C73" s="193" t="str">
        <f>IFERROR(IF(INDEX($AN$9:$AN$2088,SUM($B$9:B73),1)="","",INDEX($AN$9:$AN$2088,SUM($B$9:B73),1)),"")</f>
        <v/>
      </c>
      <c r="D73" s="53" t="str">
        <f t="array" ref="D73">IFERROR(INDEX($AM$9:$AM$2088,MATCH($C73&amp;D$8,$AN$9:$AN$2088&amp;$AL$9:$AL$2088,0),1),"")</f>
        <v/>
      </c>
      <c r="E73" s="53" t="str">
        <f t="array" ref="E73">IFERROR(INDEX($AM$9:$AM$2088,MATCH($C73&amp;E$8,$AN$9:$AN$2088&amp;$AL$9:$AL$2088,0),1),"")</f>
        <v/>
      </c>
      <c r="F73" s="53" t="str">
        <f t="array" ref="F73">IFERROR(INDEX($AM$9:$AM$2088,MATCH($C73&amp;F$8,$AN$9:$AN$2088&amp;$AL$9:$AL$2088,0),1),"")</f>
        <v/>
      </c>
      <c r="G73" s="53" t="str">
        <f t="array" ref="G73">IFERROR(INDEX($AM$9:$AM$2088,MATCH($C73&amp;G$8,$AN$9:$AN$2088&amp;$AL$9:$AL$2088,0),1),"")</f>
        <v/>
      </c>
      <c r="H73" s="53" t="str">
        <f t="array" ref="H73">IFERROR(INDEX($AM$9:$AM$2088,MATCH($C73&amp;H$8,$AN$9:$AN$2088&amp;$AL$9:$AL$2088,0),1),"")</f>
        <v/>
      </c>
      <c r="I73" s="53" t="str">
        <f t="array" ref="I73">IFERROR(INDEX($AM$9:$AM$2088,MATCH($C73&amp;I$8,$AN$9:$AN$2088&amp;$AL$9:$AL$2088,0),1),"")</f>
        <v/>
      </c>
      <c r="J73" s="53" t="str">
        <f t="array" ref="J73">IFERROR(INDEX($AM$9:$AM$2088,MATCH($C73&amp;J$8,$AN$9:$AN$2088&amp;$AL$9:$AL$2088,0),1),"")</f>
        <v/>
      </c>
      <c r="K73" s="53" t="str">
        <f t="array" ref="K73">IFERROR(INDEX($AM$9:$AM$2088,MATCH($C73&amp;K$8,$AN$9:$AN$2088&amp;$AL$9:$AL$2088,0),1),"")</f>
        <v/>
      </c>
      <c r="L73" s="53" t="str">
        <f t="array" ref="L73">IFERROR(INDEX($AM$9:$AM$2088,MATCH($C73&amp;L$8,$AN$9:$AN$2088&amp;$AL$9:$AL$2088,0),1),"")</f>
        <v/>
      </c>
      <c r="M73" s="53" t="str">
        <f t="array" ref="M73">IFERROR(INDEX($AM$9:$AM$2088,MATCH($C73&amp;M$8,$AN$9:$AN$2088&amp;$AL$9:$AL$2088,0),1),"")</f>
        <v/>
      </c>
      <c r="N73" s="53" t="str">
        <f t="array" ref="N73">IFERROR(INDEX($AM$9:$AM$2088,MATCH($C73&amp;N$8,$AN$9:$AN$2088&amp;$AL$9:$AL$2088,0),1),"")</f>
        <v/>
      </c>
      <c r="O73" s="53" t="str">
        <f t="array" ref="O73">IFERROR(INDEX($AM$9:$AM$2088,MATCH($C73&amp;O$8,$AN$9:$AN$2088&amp;$AL$9:$AL$2088,0),1),"")</f>
        <v/>
      </c>
      <c r="P73" s="53" t="str">
        <f t="array" ref="P73">IFERROR(INDEX($AM$9:$AM$2088,MATCH($C73&amp;P$8,$AN$9:$AN$2088&amp;$AL$9:$AL$2088,0),1),"")</f>
        <v/>
      </c>
      <c r="Q73" s="53" t="str">
        <f t="array" ref="Q73">IFERROR(INDEX($AM$9:$AM$2088,MATCH($C73&amp;Q$8,$AN$9:$AN$2088&amp;$AL$9:$AL$2088,0),1),"")</f>
        <v/>
      </c>
      <c r="R73" s="53" t="str">
        <f t="array" ref="R73">IFERROR(INDEX($AM$9:$AM$2088,MATCH($C73&amp;R$8,$AN$9:$AN$2088&amp;$AL$9:$AL$2088,0),1),"")</f>
        <v/>
      </c>
      <c r="S73" s="53" t="str">
        <f t="array" ref="S73">IFERROR(INDEX($AM$9:$AM$2088,MATCH($C73&amp;S$8,$AN$9:$AN$2088&amp;$AL$9:$AL$2088,0),1),"")</f>
        <v/>
      </c>
      <c r="T73" s="53" t="str">
        <f t="array" ref="T73">IFERROR(INDEX($AM$9:$AM$2088,MATCH($C73&amp;T$8,$AN$9:$AN$2088&amp;$AL$9:$AL$2088,0),1),"")</f>
        <v/>
      </c>
      <c r="U73" s="53" t="str">
        <f t="array" ref="U73">IFERROR(INDEX($AM$9:$AM$2088,MATCH($C73&amp;U$8,$AN$9:$AN$2088&amp;$AL$9:$AL$2088,0),1),"")</f>
        <v/>
      </c>
      <c r="V73" s="53" t="str">
        <f t="array" ref="V73">IFERROR(INDEX($AM$9:$AM$2088,MATCH($C73&amp;V$8,$AN$9:$AN$2088&amp;$AL$9:$AL$2088,0),1),"")</f>
        <v/>
      </c>
      <c r="W73" s="53" t="str">
        <f t="array" ref="W73">IFERROR(INDEX($AM$9:$AM$2088,MATCH($C73&amp;W$8,$AN$9:$AN$2088&amp;$AL$9:$AL$2088,0),1),"")</f>
        <v/>
      </c>
      <c r="X73" s="53" t="str">
        <f t="array" ref="X73">IFERROR(INDEX($AM$9:$AM$2088,MATCH($C73&amp;X$8,$AN$9:$AN$2088&amp;$AL$9:$AL$2088,0),1),"")</f>
        <v/>
      </c>
      <c r="Y73" s="53" t="str">
        <f t="array" ref="Y73">IFERROR(INDEX($AM$9:$AM$2088,MATCH($C73&amp;Y$8,$AN$9:$AN$2088&amp;$AL$9:$AL$2088,0),1),"")</f>
        <v/>
      </c>
      <c r="Z73" s="53" t="str">
        <f t="array" ref="Z73">IFERROR(INDEX($AM$9:$AM$2088,MATCH($C73&amp;Z$8,$AN$9:$AN$2088&amp;$AL$9:$AL$2088,0),1),"")</f>
        <v/>
      </c>
      <c r="AA73" s="53" t="str">
        <f t="array" ref="AA73">IFERROR(INDEX($AM$9:$AM$2088,MATCH($C73&amp;AA$8,$AN$9:$AN$2088&amp;$AL$9:$AL$2088,0),1),"")</f>
        <v/>
      </c>
      <c r="AB73" s="53" t="str">
        <f t="array" ref="AB73">IFERROR(INDEX($AM$9:$AM$2088,MATCH($C73&amp;AB$8,$AN$9:$AN$2088&amp;$AL$9:$AL$2088,0),1),"")</f>
        <v/>
      </c>
      <c r="AC73" s="53" t="str">
        <f t="array" ref="AC73">IFERROR(INDEX($AM$9:$AM$2088,MATCH($C73&amp;AC$8,$AN$9:$AN$2088&amp;$AL$9:$AL$2088,0),1),"")</f>
        <v/>
      </c>
      <c r="AD73" s="53" t="str">
        <f t="array" ref="AD73">IFERROR(INDEX($AM$9:$AM$2088,MATCH($C73&amp;AD$8,$AN$9:$AN$2088&amp;$AL$9:$AL$2088,0),1),"")</f>
        <v/>
      </c>
      <c r="AE73" s="53" t="str">
        <f t="array" ref="AE73">IFERROR(INDEX($AM$9:$AM$2088,MATCH($C73&amp;AE$8,$AN$9:$AN$2088&amp;$AL$9:$AL$2088,0),1),"")</f>
        <v/>
      </c>
      <c r="AF73" s="53" t="str">
        <f t="array" ref="AF73">IFERROR(INDEX($AM$9:$AM$2088,MATCH($C73&amp;AF$8,$AN$9:$AN$2088&amp;$AL$9:$AL$2088,0),1),"")</f>
        <v/>
      </c>
      <c r="AG73" s="53" t="str">
        <f t="array" ref="AG73">IFERROR(INDEX($AM$9:$AM$2088,MATCH($C73&amp;AG$8,$AN$9:$AN$2088&amp;$AL$9:$AL$2088,0),1),"")</f>
        <v/>
      </c>
      <c r="AH73" s="53" t="str">
        <f t="array" ref="AH73">IFERROR(INDEX($AM$9:$AM$2088,MATCH($C73&amp;AH$8,$AN$9:$AN$2088&amp;$AL$9:$AL$2088,0),1),"")</f>
        <v/>
      </c>
      <c r="AI73" s="53" t="str">
        <f t="array" ref="AI73">IFERROR(INDEX($AM$9:$AM$2088,MATCH($C73&amp;AI$8,$AN$9:$AN$2088&amp;$AL$9:$AL$2088,0),1),"")</f>
        <v/>
      </c>
      <c r="AL73" s="168" t="s">
        <v>5</v>
      </c>
      <c r="AM73" s="167">
        <v>141.38</v>
      </c>
      <c r="AN73" s="166">
        <v>44952</v>
      </c>
    </row>
    <row r="74" spans="2:40" ht="20.100000000000001" customHeight="1" x14ac:dyDescent="0.25">
      <c r="B74" s="44" t="str">
        <f>IF(LEN(C73)=0,"",COUNTIF($AN$9:$AN$2532,C73))</f>
        <v/>
      </c>
      <c r="C74" s="193" t="str">
        <f>IFERROR(IF(INDEX($AN$9:$AN$2088,SUM($B$9:B74),1)="","",INDEX($AN$9:$AN$2088,SUM($B$9:B74),1)),"")</f>
        <v/>
      </c>
      <c r="D74" s="53" t="str">
        <f t="array" ref="D74">IFERROR(INDEX($AM$9:$AM$2088,MATCH($C74&amp;D$8,$AN$9:$AN$2088&amp;$AL$9:$AL$2088,0),1),"")</f>
        <v/>
      </c>
      <c r="E74" s="53" t="str">
        <f t="array" ref="E74">IFERROR(INDEX($AM$9:$AM$2088,MATCH($C74&amp;E$8,$AN$9:$AN$2088&amp;$AL$9:$AL$2088,0),1),"")</f>
        <v/>
      </c>
      <c r="F74" s="53" t="str">
        <f t="array" ref="F74">IFERROR(INDEX($AM$9:$AM$2088,MATCH($C74&amp;F$8,$AN$9:$AN$2088&amp;$AL$9:$AL$2088,0),1),"")</f>
        <v/>
      </c>
      <c r="G74" s="53" t="str">
        <f t="array" ref="G74">IFERROR(INDEX($AM$9:$AM$2088,MATCH($C74&amp;G$8,$AN$9:$AN$2088&amp;$AL$9:$AL$2088,0),1),"")</f>
        <v/>
      </c>
      <c r="H74" s="53" t="str">
        <f t="array" ref="H74">IFERROR(INDEX($AM$9:$AM$2088,MATCH($C74&amp;H$8,$AN$9:$AN$2088&amp;$AL$9:$AL$2088,0),1),"")</f>
        <v/>
      </c>
      <c r="I74" s="53" t="str">
        <f t="array" ref="I74">IFERROR(INDEX($AM$9:$AM$2088,MATCH($C74&amp;I$8,$AN$9:$AN$2088&amp;$AL$9:$AL$2088,0),1),"")</f>
        <v/>
      </c>
      <c r="J74" s="53" t="str">
        <f t="array" ref="J74">IFERROR(INDEX($AM$9:$AM$2088,MATCH($C74&amp;J$8,$AN$9:$AN$2088&amp;$AL$9:$AL$2088,0),1),"")</f>
        <v/>
      </c>
      <c r="K74" s="53" t="str">
        <f t="array" ref="K74">IFERROR(INDEX($AM$9:$AM$2088,MATCH($C74&amp;K$8,$AN$9:$AN$2088&amp;$AL$9:$AL$2088,0),1),"")</f>
        <v/>
      </c>
      <c r="L74" s="53" t="str">
        <f t="array" ref="L74">IFERROR(INDEX($AM$9:$AM$2088,MATCH($C74&amp;L$8,$AN$9:$AN$2088&amp;$AL$9:$AL$2088,0),1),"")</f>
        <v/>
      </c>
      <c r="M74" s="53" t="str">
        <f t="array" ref="M74">IFERROR(INDEX($AM$9:$AM$2088,MATCH($C74&amp;M$8,$AN$9:$AN$2088&amp;$AL$9:$AL$2088,0),1),"")</f>
        <v/>
      </c>
      <c r="N74" s="53" t="str">
        <f t="array" ref="N74">IFERROR(INDEX($AM$9:$AM$2088,MATCH($C74&amp;N$8,$AN$9:$AN$2088&amp;$AL$9:$AL$2088,0),1),"")</f>
        <v/>
      </c>
      <c r="O74" s="53" t="str">
        <f t="array" ref="O74">IFERROR(INDEX($AM$9:$AM$2088,MATCH($C74&amp;O$8,$AN$9:$AN$2088&amp;$AL$9:$AL$2088,0),1),"")</f>
        <v/>
      </c>
      <c r="P74" s="53" t="str">
        <f t="array" ref="P74">IFERROR(INDEX($AM$9:$AM$2088,MATCH($C74&amp;P$8,$AN$9:$AN$2088&amp;$AL$9:$AL$2088,0),1),"")</f>
        <v/>
      </c>
      <c r="Q74" s="53" t="str">
        <f t="array" ref="Q74">IFERROR(INDEX($AM$9:$AM$2088,MATCH($C74&amp;Q$8,$AN$9:$AN$2088&amp;$AL$9:$AL$2088,0),1),"")</f>
        <v/>
      </c>
      <c r="R74" s="53" t="str">
        <f t="array" ref="R74">IFERROR(INDEX($AM$9:$AM$2088,MATCH($C74&amp;R$8,$AN$9:$AN$2088&amp;$AL$9:$AL$2088,0),1),"")</f>
        <v/>
      </c>
      <c r="S74" s="53" t="str">
        <f t="array" ref="S74">IFERROR(INDEX($AM$9:$AM$2088,MATCH($C74&amp;S$8,$AN$9:$AN$2088&amp;$AL$9:$AL$2088,0),1),"")</f>
        <v/>
      </c>
      <c r="T74" s="53" t="str">
        <f t="array" ref="T74">IFERROR(INDEX($AM$9:$AM$2088,MATCH($C74&amp;T$8,$AN$9:$AN$2088&amp;$AL$9:$AL$2088,0),1),"")</f>
        <v/>
      </c>
      <c r="U74" s="53" t="str">
        <f t="array" ref="U74">IFERROR(INDEX($AM$9:$AM$2088,MATCH($C74&amp;U$8,$AN$9:$AN$2088&amp;$AL$9:$AL$2088,0),1),"")</f>
        <v/>
      </c>
      <c r="V74" s="53" t="str">
        <f t="array" ref="V74">IFERROR(INDEX($AM$9:$AM$2088,MATCH($C74&amp;V$8,$AN$9:$AN$2088&amp;$AL$9:$AL$2088,0),1),"")</f>
        <v/>
      </c>
      <c r="W74" s="53" t="str">
        <f t="array" ref="W74">IFERROR(INDEX($AM$9:$AM$2088,MATCH($C74&amp;W$8,$AN$9:$AN$2088&amp;$AL$9:$AL$2088,0),1),"")</f>
        <v/>
      </c>
      <c r="X74" s="53" t="str">
        <f t="array" ref="X74">IFERROR(INDEX($AM$9:$AM$2088,MATCH($C74&amp;X$8,$AN$9:$AN$2088&amp;$AL$9:$AL$2088,0),1),"")</f>
        <v/>
      </c>
      <c r="Y74" s="53" t="str">
        <f t="array" ref="Y74">IFERROR(INDEX($AM$9:$AM$2088,MATCH($C74&amp;Y$8,$AN$9:$AN$2088&amp;$AL$9:$AL$2088,0),1),"")</f>
        <v/>
      </c>
      <c r="Z74" s="53" t="str">
        <f t="array" ref="Z74">IFERROR(INDEX($AM$9:$AM$2088,MATCH($C74&amp;Z$8,$AN$9:$AN$2088&amp;$AL$9:$AL$2088,0),1),"")</f>
        <v/>
      </c>
      <c r="AA74" s="53" t="str">
        <f t="array" ref="AA74">IFERROR(INDEX($AM$9:$AM$2088,MATCH($C74&amp;AA$8,$AN$9:$AN$2088&amp;$AL$9:$AL$2088,0),1),"")</f>
        <v/>
      </c>
      <c r="AB74" s="53" t="str">
        <f t="array" ref="AB74">IFERROR(INDEX($AM$9:$AM$2088,MATCH($C74&amp;AB$8,$AN$9:$AN$2088&amp;$AL$9:$AL$2088,0),1),"")</f>
        <v/>
      </c>
      <c r="AC74" s="53" t="str">
        <f t="array" ref="AC74">IFERROR(INDEX($AM$9:$AM$2088,MATCH($C74&amp;AC$8,$AN$9:$AN$2088&amp;$AL$9:$AL$2088,0),1),"")</f>
        <v/>
      </c>
      <c r="AD74" s="53" t="str">
        <f t="array" ref="AD74">IFERROR(INDEX($AM$9:$AM$2088,MATCH($C74&amp;AD$8,$AN$9:$AN$2088&amp;$AL$9:$AL$2088,0),1),"")</f>
        <v/>
      </c>
      <c r="AE74" s="53" t="str">
        <f t="array" ref="AE74">IFERROR(INDEX($AM$9:$AM$2088,MATCH($C74&amp;AE$8,$AN$9:$AN$2088&amp;$AL$9:$AL$2088,0),1),"")</f>
        <v/>
      </c>
      <c r="AF74" s="53" t="str">
        <f t="array" ref="AF74">IFERROR(INDEX($AM$9:$AM$2088,MATCH($C74&amp;AF$8,$AN$9:$AN$2088&amp;$AL$9:$AL$2088,0),1),"")</f>
        <v/>
      </c>
      <c r="AG74" s="53" t="str">
        <f t="array" ref="AG74">IFERROR(INDEX($AM$9:$AM$2088,MATCH($C74&amp;AG$8,$AN$9:$AN$2088&amp;$AL$9:$AL$2088,0),1),"")</f>
        <v/>
      </c>
      <c r="AH74" s="53" t="str">
        <f t="array" ref="AH74">IFERROR(INDEX($AM$9:$AM$2088,MATCH($C74&amp;AH$8,$AN$9:$AN$2088&amp;$AL$9:$AL$2088,0),1),"")</f>
        <v/>
      </c>
      <c r="AI74" s="53" t="str">
        <f t="array" ref="AI74">IFERROR(INDEX($AM$9:$AM$2088,MATCH($C74&amp;AI$8,$AN$9:$AN$2088&amp;$AL$9:$AL$2088,0),1),"")</f>
        <v/>
      </c>
      <c r="AL74" s="168" t="s">
        <v>73</v>
      </c>
      <c r="AM74" s="167">
        <v>1.9558</v>
      </c>
      <c r="AN74" s="166">
        <v>44952</v>
      </c>
    </row>
    <row r="75" spans="2:40" ht="20.100000000000001" customHeight="1" x14ac:dyDescent="0.25">
      <c r="B75" s="44" t="str">
        <f t="shared" ref="B75:B98" si="1">IF(LEN(C74)=0,"",COUNTIF($AN$9:$AN$2532,C74))</f>
        <v/>
      </c>
      <c r="C75" s="193" t="str">
        <f>IFERROR(IF(INDEX($AN$9:$AN$2088,SUM($B$9:B75),1)="","",INDEX($AN$9:$AN$2088,SUM($B$9:B75),1)),"")</f>
        <v/>
      </c>
      <c r="D75" s="53" t="str">
        <f t="array" ref="D75">IFERROR(INDEX($AM$9:$AM$2088,MATCH($C75&amp;D$8,$AN$9:$AN$2088&amp;$AL$9:$AL$2088,0),1),"")</f>
        <v/>
      </c>
      <c r="E75" s="53" t="str">
        <f t="array" ref="E75">IFERROR(INDEX($AM$9:$AM$2088,MATCH($C75&amp;E$8,$AN$9:$AN$2088&amp;$AL$9:$AL$2088,0),1),"")</f>
        <v/>
      </c>
      <c r="F75" s="53" t="str">
        <f t="array" ref="F75">IFERROR(INDEX($AM$9:$AM$2088,MATCH($C75&amp;F$8,$AN$9:$AN$2088&amp;$AL$9:$AL$2088,0),1),"")</f>
        <v/>
      </c>
      <c r="G75" s="53" t="str">
        <f t="array" ref="G75">IFERROR(INDEX($AM$9:$AM$2088,MATCH($C75&amp;G$8,$AN$9:$AN$2088&amp;$AL$9:$AL$2088,0),1),"")</f>
        <v/>
      </c>
      <c r="H75" s="53" t="str">
        <f t="array" ref="H75">IFERROR(INDEX($AM$9:$AM$2088,MATCH($C75&amp;H$8,$AN$9:$AN$2088&amp;$AL$9:$AL$2088,0),1),"")</f>
        <v/>
      </c>
      <c r="I75" s="53" t="str">
        <f t="array" ref="I75">IFERROR(INDEX($AM$9:$AM$2088,MATCH($C75&amp;I$8,$AN$9:$AN$2088&amp;$AL$9:$AL$2088,0),1),"")</f>
        <v/>
      </c>
      <c r="J75" s="53" t="str">
        <f t="array" ref="J75">IFERROR(INDEX($AM$9:$AM$2088,MATCH($C75&amp;J$8,$AN$9:$AN$2088&amp;$AL$9:$AL$2088,0),1),"")</f>
        <v/>
      </c>
      <c r="K75" s="53" t="str">
        <f t="array" ref="K75">IFERROR(INDEX($AM$9:$AM$2088,MATCH($C75&amp;K$8,$AN$9:$AN$2088&amp;$AL$9:$AL$2088,0),1),"")</f>
        <v/>
      </c>
      <c r="L75" s="53" t="str">
        <f t="array" ref="L75">IFERROR(INDEX($AM$9:$AM$2088,MATCH($C75&amp;L$8,$AN$9:$AN$2088&amp;$AL$9:$AL$2088,0),1),"")</f>
        <v/>
      </c>
      <c r="M75" s="53" t="str">
        <f t="array" ref="M75">IFERROR(INDEX($AM$9:$AM$2088,MATCH($C75&amp;M$8,$AN$9:$AN$2088&amp;$AL$9:$AL$2088,0),1),"")</f>
        <v/>
      </c>
      <c r="N75" s="53" t="str">
        <f t="array" ref="N75">IFERROR(INDEX($AM$9:$AM$2088,MATCH($C75&amp;N$8,$AN$9:$AN$2088&amp;$AL$9:$AL$2088,0),1),"")</f>
        <v/>
      </c>
      <c r="O75" s="53" t="str">
        <f t="array" ref="O75">IFERROR(INDEX($AM$9:$AM$2088,MATCH($C75&amp;O$8,$AN$9:$AN$2088&amp;$AL$9:$AL$2088,0),1),"")</f>
        <v/>
      </c>
      <c r="P75" s="53" t="str">
        <f t="array" ref="P75">IFERROR(INDEX($AM$9:$AM$2088,MATCH($C75&amp;P$8,$AN$9:$AN$2088&amp;$AL$9:$AL$2088,0),1),"")</f>
        <v/>
      </c>
      <c r="Q75" s="53" t="str">
        <f t="array" ref="Q75">IFERROR(INDEX($AM$9:$AM$2088,MATCH($C75&amp;Q$8,$AN$9:$AN$2088&amp;$AL$9:$AL$2088,0),1),"")</f>
        <v/>
      </c>
      <c r="R75" s="53" t="str">
        <f t="array" ref="R75">IFERROR(INDEX($AM$9:$AM$2088,MATCH($C75&amp;R$8,$AN$9:$AN$2088&amp;$AL$9:$AL$2088,0),1),"")</f>
        <v/>
      </c>
      <c r="S75" s="53" t="str">
        <f t="array" ref="S75">IFERROR(INDEX($AM$9:$AM$2088,MATCH($C75&amp;S$8,$AN$9:$AN$2088&amp;$AL$9:$AL$2088,0),1),"")</f>
        <v/>
      </c>
      <c r="T75" s="53" t="str">
        <f t="array" ref="T75">IFERROR(INDEX($AM$9:$AM$2088,MATCH($C75&amp;T$8,$AN$9:$AN$2088&amp;$AL$9:$AL$2088,0),1),"")</f>
        <v/>
      </c>
      <c r="U75" s="53" t="str">
        <f t="array" ref="U75">IFERROR(INDEX($AM$9:$AM$2088,MATCH($C75&amp;U$8,$AN$9:$AN$2088&amp;$AL$9:$AL$2088,0),1),"")</f>
        <v/>
      </c>
      <c r="V75" s="53" t="str">
        <f t="array" ref="V75">IFERROR(INDEX($AM$9:$AM$2088,MATCH($C75&amp;V$8,$AN$9:$AN$2088&amp;$AL$9:$AL$2088,0),1),"")</f>
        <v/>
      </c>
      <c r="W75" s="53" t="str">
        <f t="array" ref="W75">IFERROR(INDEX($AM$9:$AM$2088,MATCH($C75&amp;W$8,$AN$9:$AN$2088&amp;$AL$9:$AL$2088,0),1),"")</f>
        <v/>
      </c>
      <c r="X75" s="53" t="str">
        <f t="array" ref="X75">IFERROR(INDEX($AM$9:$AM$2088,MATCH($C75&amp;X$8,$AN$9:$AN$2088&amp;$AL$9:$AL$2088,0),1),"")</f>
        <v/>
      </c>
      <c r="Y75" s="53" t="str">
        <f t="array" ref="Y75">IFERROR(INDEX($AM$9:$AM$2088,MATCH($C75&amp;Y$8,$AN$9:$AN$2088&amp;$AL$9:$AL$2088,0),1),"")</f>
        <v/>
      </c>
      <c r="Z75" s="53" t="str">
        <f t="array" ref="Z75">IFERROR(INDEX($AM$9:$AM$2088,MATCH($C75&amp;Z$8,$AN$9:$AN$2088&amp;$AL$9:$AL$2088,0),1),"")</f>
        <v/>
      </c>
      <c r="AA75" s="53" t="str">
        <f t="array" ref="AA75">IFERROR(INDEX($AM$9:$AM$2088,MATCH($C75&amp;AA$8,$AN$9:$AN$2088&amp;$AL$9:$AL$2088,0),1),"")</f>
        <v/>
      </c>
      <c r="AB75" s="53" t="str">
        <f t="array" ref="AB75">IFERROR(INDEX($AM$9:$AM$2088,MATCH($C75&amp;AB$8,$AN$9:$AN$2088&amp;$AL$9:$AL$2088,0),1),"")</f>
        <v/>
      </c>
      <c r="AC75" s="53" t="str">
        <f t="array" ref="AC75">IFERROR(INDEX($AM$9:$AM$2088,MATCH($C75&amp;AC$8,$AN$9:$AN$2088&amp;$AL$9:$AL$2088,0),1),"")</f>
        <v/>
      </c>
      <c r="AD75" s="53" t="str">
        <f t="array" ref="AD75">IFERROR(INDEX($AM$9:$AM$2088,MATCH($C75&amp;AD$8,$AN$9:$AN$2088&amp;$AL$9:$AL$2088,0),1),"")</f>
        <v/>
      </c>
      <c r="AE75" s="53" t="str">
        <f t="array" ref="AE75">IFERROR(INDEX($AM$9:$AM$2088,MATCH($C75&amp;AE$8,$AN$9:$AN$2088&amp;$AL$9:$AL$2088,0),1),"")</f>
        <v/>
      </c>
      <c r="AF75" s="53" t="str">
        <f t="array" ref="AF75">IFERROR(INDEX($AM$9:$AM$2088,MATCH($C75&amp;AF$8,$AN$9:$AN$2088&amp;$AL$9:$AL$2088,0),1),"")</f>
        <v/>
      </c>
      <c r="AG75" s="53" t="str">
        <f t="array" ref="AG75">IFERROR(INDEX($AM$9:$AM$2088,MATCH($C75&amp;AG$8,$AN$9:$AN$2088&amp;$AL$9:$AL$2088,0),1),"")</f>
        <v/>
      </c>
      <c r="AH75" s="53" t="str">
        <f t="array" ref="AH75">IFERROR(INDEX($AM$9:$AM$2088,MATCH($C75&amp;AH$8,$AN$9:$AN$2088&amp;$AL$9:$AL$2088,0),1),"")</f>
        <v/>
      </c>
      <c r="AI75" s="53" t="str">
        <f t="array" ref="AI75">IFERROR(INDEX($AM$9:$AM$2088,MATCH($C75&amp;AI$8,$AN$9:$AN$2088&amp;$AL$9:$AL$2088,0),1),"")</f>
        <v/>
      </c>
      <c r="AL75" s="166" t="s">
        <v>77</v>
      </c>
      <c r="AM75" s="167">
        <v>23.818000000000001</v>
      </c>
      <c r="AN75" s="166">
        <v>44952</v>
      </c>
    </row>
    <row r="76" spans="2:40" ht="20.100000000000001" customHeight="1" x14ac:dyDescent="0.25">
      <c r="B76" s="44" t="str">
        <f t="shared" si="1"/>
        <v/>
      </c>
      <c r="C76" s="193" t="str">
        <f>IFERROR(IF(INDEX($AN$9:$AN$2088,SUM($B$9:B76),1)="","",INDEX($AN$9:$AN$2088,SUM($B$9:B76),1)),"")</f>
        <v/>
      </c>
      <c r="D76" s="53" t="str">
        <f t="array" ref="D76">IFERROR(INDEX($AM$9:$AM$2088,MATCH($C76&amp;D$8,$AN$9:$AN$2088&amp;$AL$9:$AL$2088,0),1),"")</f>
        <v/>
      </c>
      <c r="E76" s="53" t="str">
        <f t="array" ref="E76">IFERROR(INDEX($AM$9:$AM$2088,MATCH($C76&amp;E$8,$AN$9:$AN$2088&amp;$AL$9:$AL$2088,0),1),"")</f>
        <v/>
      </c>
      <c r="F76" s="53" t="str">
        <f t="array" ref="F76">IFERROR(INDEX($AM$9:$AM$2088,MATCH($C76&amp;F$8,$AN$9:$AN$2088&amp;$AL$9:$AL$2088,0),1),"")</f>
        <v/>
      </c>
      <c r="G76" s="53" t="str">
        <f t="array" ref="G76">IFERROR(INDEX($AM$9:$AM$2088,MATCH($C76&amp;G$8,$AN$9:$AN$2088&amp;$AL$9:$AL$2088,0),1),"")</f>
        <v/>
      </c>
      <c r="H76" s="53" t="str">
        <f t="array" ref="H76">IFERROR(INDEX($AM$9:$AM$2088,MATCH($C76&amp;H$8,$AN$9:$AN$2088&amp;$AL$9:$AL$2088,0),1),"")</f>
        <v/>
      </c>
      <c r="I76" s="53" t="str">
        <f t="array" ref="I76">IFERROR(INDEX($AM$9:$AM$2088,MATCH($C76&amp;I$8,$AN$9:$AN$2088&amp;$AL$9:$AL$2088,0),1),"")</f>
        <v/>
      </c>
      <c r="J76" s="53" t="str">
        <f t="array" ref="J76">IFERROR(INDEX($AM$9:$AM$2088,MATCH($C76&amp;J$8,$AN$9:$AN$2088&amp;$AL$9:$AL$2088,0),1),"")</f>
        <v/>
      </c>
      <c r="K76" s="53" t="str">
        <f t="array" ref="K76">IFERROR(INDEX($AM$9:$AM$2088,MATCH($C76&amp;K$8,$AN$9:$AN$2088&amp;$AL$9:$AL$2088,0),1),"")</f>
        <v/>
      </c>
      <c r="L76" s="53" t="str">
        <f t="array" ref="L76">IFERROR(INDEX($AM$9:$AM$2088,MATCH($C76&amp;L$8,$AN$9:$AN$2088&amp;$AL$9:$AL$2088,0),1),"")</f>
        <v/>
      </c>
      <c r="M76" s="53" t="str">
        <f t="array" ref="M76">IFERROR(INDEX($AM$9:$AM$2088,MATCH($C76&amp;M$8,$AN$9:$AN$2088&amp;$AL$9:$AL$2088,0),1),"")</f>
        <v/>
      </c>
      <c r="N76" s="53" t="str">
        <f t="array" ref="N76">IFERROR(INDEX($AM$9:$AM$2088,MATCH($C76&amp;N$8,$AN$9:$AN$2088&amp;$AL$9:$AL$2088,0),1),"")</f>
        <v/>
      </c>
      <c r="O76" s="53" t="str">
        <f t="array" ref="O76">IFERROR(INDEX($AM$9:$AM$2088,MATCH($C76&amp;O$8,$AN$9:$AN$2088&amp;$AL$9:$AL$2088,0),1),"")</f>
        <v/>
      </c>
      <c r="P76" s="53" t="str">
        <f t="array" ref="P76">IFERROR(INDEX($AM$9:$AM$2088,MATCH($C76&amp;P$8,$AN$9:$AN$2088&amp;$AL$9:$AL$2088,0),1),"")</f>
        <v/>
      </c>
      <c r="Q76" s="53" t="str">
        <f t="array" ref="Q76">IFERROR(INDEX($AM$9:$AM$2088,MATCH($C76&amp;Q$8,$AN$9:$AN$2088&amp;$AL$9:$AL$2088,0),1),"")</f>
        <v/>
      </c>
      <c r="R76" s="53" t="str">
        <f t="array" ref="R76">IFERROR(INDEX($AM$9:$AM$2088,MATCH($C76&amp;R$8,$AN$9:$AN$2088&amp;$AL$9:$AL$2088,0),1),"")</f>
        <v/>
      </c>
      <c r="S76" s="53" t="str">
        <f t="array" ref="S76">IFERROR(INDEX($AM$9:$AM$2088,MATCH($C76&amp;S$8,$AN$9:$AN$2088&amp;$AL$9:$AL$2088,0),1),"")</f>
        <v/>
      </c>
      <c r="T76" s="53" t="str">
        <f t="array" ref="T76">IFERROR(INDEX($AM$9:$AM$2088,MATCH($C76&amp;T$8,$AN$9:$AN$2088&amp;$AL$9:$AL$2088,0),1),"")</f>
        <v/>
      </c>
      <c r="U76" s="53" t="str">
        <f t="array" ref="U76">IFERROR(INDEX($AM$9:$AM$2088,MATCH($C76&amp;U$8,$AN$9:$AN$2088&amp;$AL$9:$AL$2088,0),1),"")</f>
        <v/>
      </c>
      <c r="V76" s="53" t="str">
        <f t="array" ref="V76">IFERROR(INDEX($AM$9:$AM$2088,MATCH($C76&amp;V$8,$AN$9:$AN$2088&amp;$AL$9:$AL$2088,0),1),"")</f>
        <v/>
      </c>
      <c r="W76" s="53" t="str">
        <f t="array" ref="W76">IFERROR(INDEX($AM$9:$AM$2088,MATCH($C76&amp;W$8,$AN$9:$AN$2088&amp;$AL$9:$AL$2088,0),1),"")</f>
        <v/>
      </c>
      <c r="X76" s="53" t="str">
        <f t="array" ref="X76">IFERROR(INDEX($AM$9:$AM$2088,MATCH($C76&amp;X$8,$AN$9:$AN$2088&amp;$AL$9:$AL$2088,0),1),"")</f>
        <v/>
      </c>
      <c r="Y76" s="53" t="str">
        <f t="array" ref="Y76">IFERROR(INDEX($AM$9:$AM$2088,MATCH($C76&amp;Y$8,$AN$9:$AN$2088&amp;$AL$9:$AL$2088,0),1),"")</f>
        <v/>
      </c>
      <c r="Z76" s="53" t="str">
        <f t="array" ref="Z76">IFERROR(INDEX($AM$9:$AM$2088,MATCH($C76&amp;Z$8,$AN$9:$AN$2088&amp;$AL$9:$AL$2088,0),1),"")</f>
        <v/>
      </c>
      <c r="AA76" s="53" t="str">
        <f t="array" ref="AA76">IFERROR(INDEX($AM$9:$AM$2088,MATCH($C76&amp;AA$8,$AN$9:$AN$2088&amp;$AL$9:$AL$2088,0),1),"")</f>
        <v/>
      </c>
      <c r="AB76" s="53" t="str">
        <f t="array" ref="AB76">IFERROR(INDEX($AM$9:$AM$2088,MATCH($C76&amp;AB$8,$AN$9:$AN$2088&amp;$AL$9:$AL$2088,0),1),"")</f>
        <v/>
      </c>
      <c r="AC76" s="53" t="str">
        <f t="array" ref="AC76">IFERROR(INDEX($AM$9:$AM$2088,MATCH($C76&amp;AC$8,$AN$9:$AN$2088&amp;$AL$9:$AL$2088,0),1),"")</f>
        <v/>
      </c>
      <c r="AD76" s="53" t="str">
        <f t="array" ref="AD76">IFERROR(INDEX($AM$9:$AM$2088,MATCH($C76&amp;AD$8,$AN$9:$AN$2088&amp;$AL$9:$AL$2088,0),1),"")</f>
        <v/>
      </c>
      <c r="AE76" s="53" t="str">
        <f t="array" ref="AE76">IFERROR(INDEX($AM$9:$AM$2088,MATCH($C76&amp;AE$8,$AN$9:$AN$2088&amp;$AL$9:$AL$2088,0),1),"")</f>
        <v/>
      </c>
      <c r="AF76" s="53" t="str">
        <f t="array" ref="AF76">IFERROR(INDEX($AM$9:$AM$2088,MATCH($C76&amp;AF$8,$AN$9:$AN$2088&amp;$AL$9:$AL$2088,0),1),"")</f>
        <v/>
      </c>
      <c r="AG76" s="53" t="str">
        <f t="array" ref="AG76">IFERROR(INDEX($AM$9:$AM$2088,MATCH($C76&amp;AG$8,$AN$9:$AN$2088&amp;$AL$9:$AL$2088,0),1),"")</f>
        <v/>
      </c>
      <c r="AH76" s="53" t="str">
        <f t="array" ref="AH76">IFERROR(INDEX($AM$9:$AM$2088,MATCH($C76&amp;AH$8,$AN$9:$AN$2088&amp;$AL$9:$AL$2088,0),1),"")</f>
        <v/>
      </c>
      <c r="AI76" s="53" t="str">
        <f t="array" ref="AI76">IFERROR(INDEX($AM$9:$AM$2088,MATCH($C76&amp;AI$8,$AN$9:$AN$2088&amp;$AL$9:$AL$2088,0),1),"")</f>
        <v/>
      </c>
      <c r="AL76" s="166" t="s">
        <v>79</v>
      </c>
      <c r="AM76" s="167">
        <v>7.4382999999999999</v>
      </c>
      <c r="AN76" s="166">
        <v>44952</v>
      </c>
    </row>
    <row r="77" spans="2:40" ht="20.100000000000001" customHeight="1" x14ac:dyDescent="0.25">
      <c r="B77" s="44" t="str">
        <f t="shared" si="1"/>
        <v/>
      </c>
      <c r="C77" s="193" t="str">
        <f>IFERROR(IF(INDEX($AN$9:$AN$2088,SUM($B$9:B77),1)="","",INDEX($AN$9:$AN$2088,SUM($B$9:B77),1)),"")</f>
        <v/>
      </c>
      <c r="D77" s="53" t="str">
        <f t="array" ref="D77">IFERROR(INDEX($AM$9:$AM$2088,MATCH($C77&amp;D$8,$AN$9:$AN$2088&amp;$AL$9:$AL$2088,0),1),"")</f>
        <v/>
      </c>
      <c r="E77" s="53" t="str">
        <f t="array" ref="E77">IFERROR(INDEX($AM$9:$AM$2088,MATCH($C77&amp;E$8,$AN$9:$AN$2088&amp;$AL$9:$AL$2088,0),1),"")</f>
        <v/>
      </c>
      <c r="F77" s="53" t="str">
        <f t="array" ref="F77">IFERROR(INDEX($AM$9:$AM$2088,MATCH($C77&amp;F$8,$AN$9:$AN$2088&amp;$AL$9:$AL$2088,0),1),"")</f>
        <v/>
      </c>
      <c r="G77" s="53" t="str">
        <f t="array" ref="G77">IFERROR(INDEX($AM$9:$AM$2088,MATCH($C77&amp;G$8,$AN$9:$AN$2088&amp;$AL$9:$AL$2088,0),1),"")</f>
        <v/>
      </c>
      <c r="H77" s="53" t="str">
        <f t="array" ref="H77">IFERROR(INDEX($AM$9:$AM$2088,MATCH($C77&amp;H$8,$AN$9:$AN$2088&amp;$AL$9:$AL$2088,0),1),"")</f>
        <v/>
      </c>
      <c r="I77" s="53" t="str">
        <f t="array" ref="I77">IFERROR(INDEX($AM$9:$AM$2088,MATCH($C77&amp;I$8,$AN$9:$AN$2088&amp;$AL$9:$AL$2088,0),1),"")</f>
        <v/>
      </c>
      <c r="J77" s="53" t="str">
        <f t="array" ref="J77">IFERROR(INDEX($AM$9:$AM$2088,MATCH($C77&amp;J$8,$AN$9:$AN$2088&amp;$AL$9:$AL$2088,0),1),"")</f>
        <v/>
      </c>
      <c r="K77" s="53" t="str">
        <f t="array" ref="K77">IFERROR(INDEX($AM$9:$AM$2088,MATCH($C77&amp;K$8,$AN$9:$AN$2088&amp;$AL$9:$AL$2088,0),1),"")</f>
        <v/>
      </c>
      <c r="L77" s="53" t="str">
        <f t="array" ref="L77">IFERROR(INDEX($AM$9:$AM$2088,MATCH($C77&amp;L$8,$AN$9:$AN$2088&amp;$AL$9:$AL$2088,0),1),"")</f>
        <v/>
      </c>
      <c r="M77" s="53" t="str">
        <f t="array" ref="M77">IFERROR(INDEX($AM$9:$AM$2088,MATCH($C77&amp;M$8,$AN$9:$AN$2088&amp;$AL$9:$AL$2088,0),1),"")</f>
        <v/>
      </c>
      <c r="N77" s="53" t="str">
        <f t="array" ref="N77">IFERROR(INDEX($AM$9:$AM$2088,MATCH($C77&amp;N$8,$AN$9:$AN$2088&amp;$AL$9:$AL$2088,0),1),"")</f>
        <v/>
      </c>
      <c r="O77" s="53" t="str">
        <f t="array" ref="O77">IFERROR(INDEX($AM$9:$AM$2088,MATCH($C77&amp;O$8,$AN$9:$AN$2088&amp;$AL$9:$AL$2088,0),1),"")</f>
        <v/>
      </c>
      <c r="P77" s="53" t="str">
        <f t="array" ref="P77">IFERROR(INDEX($AM$9:$AM$2088,MATCH($C77&amp;P$8,$AN$9:$AN$2088&amp;$AL$9:$AL$2088,0),1),"")</f>
        <v/>
      </c>
      <c r="Q77" s="53" t="str">
        <f t="array" ref="Q77">IFERROR(INDEX($AM$9:$AM$2088,MATCH($C77&amp;Q$8,$AN$9:$AN$2088&amp;$AL$9:$AL$2088,0),1),"")</f>
        <v/>
      </c>
      <c r="R77" s="53" t="str">
        <f t="array" ref="R77">IFERROR(INDEX($AM$9:$AM$2088,MATCH($C77&amp;R$8,$AN$9:$AN$2088&amp;$AL$9:$AL$2088,0),1),"")</f>
        <v/>
      </c>
      <c r="S77" s="53" t="str">
        <f t="array" ref="S77">IFERROR(INDEX($AM$9:$AM$2088,MATCH($C77&amp;S$8,$AN$9:$AN$2088&amp;$AL$9:$AL$2088,0),1),"")</f>
        <v/>
      </c>
      <c r="T77" s="53" t="str">
        <f t="array" ref="T77">IFERROR(INDEX($AM$9:$AM$2088,MATCH($C77&amp;T$8,$AN$9:$AN$2088&amp;$AL$9:$AL$2088,0),1),"")</f>
        <v/>
      </c>
      <c r="U77" s="53" t="str">
        <f t="array" ref="U77">IFERROR(INDEX($AM$9:$AM$2088,MATCH($C77&amp;U$8,$AN$9:$AN$2088&amp;$AL$9:$AL$2088,0),1),"")</f>
        <v/>
      </c>
      <c r="V77" s="53" t="str">
        <f t="array" ref="V77">IFERROR(INDEX($AM$9:$AM$2088,MATCH($C77&amp;V$8,$AN$9:$AN$2088&amp;$AL$9:$AL$2088,0),1),"")</f>
        <v/>
      </c>
      <c r="W77" s="53" t="str">
        <f t="array" ref="W77">IFERROR(INDEX($AM$9:$AM$2088,MATCH($C77&amp;W$8,$AN$9:$AN$2088&amp;$AL$9:$AL$2088,0),1),"")</f>
        <v/>
      </c>
      <c r="X77" s="53" t="str">
        <f t="array" ref="X77">IFERROR(INDEX($AM$9:$AM$2088,MATCH($C77&amp;X$8,$AN$9:$AN$2088&amp;$AL$9:$AL$2088,0),1),"")</f>
        <v/>
      </c>
      <c r="Y77" s="53" t="str">
        <f t="array" ref="Y77">IFERROR(INDEX($AM$9:$AM$2088,MATCH($C77&amp;Y$8,$AN$9:$AN$2088&amp;$AL$9:$AL$2088,0),1),"")</f>
        <v/>
      </c>
      <c r="Z77" s="53" t="str">
        <f t="array" ref="Z77">IFERROR(INDEX($AM$9:$AM$2088,MATCH($C77&amp;Z$8,$AN$9:$AN$2088&amp;$AL$9:$AL$2088,0),1),"")</f>
        <v/>
      </c>
      <c r="AA77" s="53" t="str">
        <f t="array" ref="AA77">IFERROR(INDEX($AM$9:$AM$2088,MATCH($C77&amp;AA$8,$AN$9:$AN$2088&amp;$AL$9:$AL$2088,0),1),"")</f>
        <v/>
      </c>
      <c r="AB77" s="53" t="str">
        <f t="array" ref="AB77">IFERROR(INDEX($AM$9:$AM$2088,MATCH($C77&amp;AB$8,$AN$9:$AN$2088&amp;$AL$9:$AL$2088,0),1),"")</f>
        <v/>
      </c>
      <c r="AC77" s="53" t="str">
        <f t="array" ref="AC77">IFERROR(INDEX($AM$9:$AM$2088,MATCH($C77&amp;AC$8,$AN$9:$AN$2088&amp;$AL$9:$AL$2088,0),1),"")</f>
        <v/>
      </c>
      <c r="AD77" s="53" t="str">
        <f t="array" ref="AD77">IFERROR(INDEX($AM$9:$AM$2088,MATCH($C77&amp;AD$8,$AN$9:$AN$2088&amp;$AL$9:$AL$2088,0),1),"")</f>
        <v/>
      </c>
      <c r="AE77" s="53" t="str">
        <f t="array" ref="AE77">IFERROR(INDEX($AM$9:$AM$2088,MATCH($C77&amp;AE$8,$AN$9:$AN$2088&amp;$AL$9:$AL$2088,0),1),"")</f>
        <v/>
      </c>
      <c r="AF77" s="53" t="str">
        <f t="array" ref="AF77">IFERROR(INDEX($AM$9:$AM$2088,MATCH($C77&amp;AF$8,$AN$9:$AN$2088&amp;$AL$9:$AL$2088,0),1),"")</f>
        <v/>
      </c>
      <c r="AG77" s="53" t="str">
        <f t="array" ref="AG77">IFERROR(INDEX($AM$9:$AM$2088,MATCH($C77&amp;AG$8,$AN$9:$AN$2088&amp;$AL$9:$AL$2088,0),1),"")</f>
        <v/>
      </c>
      <c r="AH77" s="53" t="str">
        <f t="array" ref="AH77">IFERROR(INDEX($AM$9:$AM$2088,MATCH($C77&amp;AH$8,$AN$9:$AN$2088&amp;$AL$9:$AL$2088,0),1),"")</f>
        <v/>
      </c>
      <c r="AI77" s="53" t="str">
        <f t="array" ref="AI77">IFERROR(INDEX($AM$9:$AM$2088,MATCH($C77&amp;AI$8,$AN$9:$AN$2088&amp;$AL$9:$AL$2088,0),1),"")</f>
        <v/>
      </c>
      <c r="AL77" s="166" t="s">
        <v>71</v>
      </c>
      <c r="AM77" s="167">
        <v>0.87944999999999995</v>
      </c>
      <c r="AN77" s="166">
        <v>44952</v>
      </c>
    </row>
    <row r="78" spans="2:40" ht="20.100000000000001" customHeight="1" x14ac:dyDescent="0.25">
      <c r="B78" s="44" t="str">
        <f t="shared" si="1"/>
        <v/>
      </c>
      <c r="C78" s="193" t="str">
        <f>IFERROR(IF(INDEX($AN$9:$AN$2088,SUM($B$9:B78),1)="","",INDEX($AN$9:$AN$2088,SUM($B$9:B78),1)),"")</f>
        <v/>
      </c>
      <c r="D78" s="53" t="str">
        <f t="array" ref="D78">IFERROR(INDEX($AM$9:$AM$2088,MATCH($C78&amp;D$8,$AN$9:$AN$2088&amp;$AL$9:$AL$2088,0),1),"")</f>
        <v/>
      </c>
      <c r="E78" s="53" t="str">
        <f t="array" ref="E78">IFERROR(INDEX($AM$9:$AM$2088,MATCH($C78&amp;E$8,$AN$9:$AN$2088&amp;$AL$9:$AL$2088,0),1),"")</f>
        <v/>
      </c>
      <c r="F78" s="53" t="str">
        <f t="array" ref="F78">IFERROR(INDEX($AM$9:$AM$2088,MATCH($C78&amp;F$8,$AN$9:$AN$2088&amp;$AL$9:$AL$2088,0),1),"")</f>
        <v/>
      </c>
      <c r="G78" s="53" t="str">
        <f t="array" ref="G78">IFERROR(INDEX($AM$9:$AM$2088,MATCH($C78&amp;G$8,$AN$9:$AN$2088&amp;$AL$9:$AL$2088,0),1),"")</f>
        <v/>
      </c>
      <c r="H78" s="53" t="str">
        <f t="array" ref="H78">IFERROR(INDEX($AM$9:$AM$2088,MATCH($C78&amp;H$8,$AN$9:$AN$2088&amp;$AL$9:$AL$2088,0),1),"")</f>
        <v/>
      </c>
      <c r="I78" s="53" t="str">
        <f t="array" ref="I78">IFERROR(INDEX($AM$9:$AM$2088,MATCH($C78&amp;I$8,$AN$9:$AN$2088&amp;$AL$9:$AL$2088,0),1),"")</f>
        <v/>
      </c>
      <c r="J78" s="53" t="str">
        <f t="array" ref="J78">IFERROR(INDEX($AM$9:$AM$2088,MATCH($C78&amp;J$8,$AN$9:$AN$2088&amp;$AL$9:$AL$2088,0),1),"")</f>
        <v/>
      </c>
      <c r="K78" s="53" t="str">
        <f t="array" ref="K78">IFERROR(INDEX($AM$9:$AM$2088,MATCH($C78&amp;K$8,$AN$9:$AN$2088&amp;$AL$9:$AL$2088,0),1),"")</f>
        <v/>
      </c>
      <c r="L78" s="53" t="str">
        <f t="array" ref="L78">IFERROR(INDEX($AM$9:$AM$2088,MATCH($C78&amp;L$8,$AN$9:$AN$2088&amp;$AL$9:$AL$2088,0),1),"")</f>
        <v/>
      </c>
      <c r="M78" s="53" t="str">
        <f t="array" ref="M78">IFERROR(INDEX($AM$9:$AM$2088,MATCH($C78&amp;M$8,$AN$9:$AN$2088&amp;$AL$9:$AL$2088,0),1),"")</f>
        <v/>
      </c>
      <c r="N78" s="53" t="str">
        <f t="array" ref="N78">IFERROR(INDEX($AM$9:$AM$2088,MATCH($C78&amp;N$8,$AN$9:$AN$2088&amp;$AL$9:$AL$2088,0),1),"")</f>
        <v/>
      </c>
      <c r="O78" s="53" t="str">
        <f t="array" ref="O78">IFERROR(INDEX($AM$9:$AM$2088,MATCH($C78&amp;O$8,$AN$9:$AN$2088&amp;$AL$9:$AL$2088,0),1),"")</f>
        <v/>
      </c>
      <c r="P78" s="53" t="str">
        <f t="array" ref="P78">IFERROR(INDEX($AM$9:$AM$2088,MATCH($C78&amp;P$8,$AN$9:$AN$2088&amp;$AL$9:$AL$2088,0),1),"")</f>
        <v/>
      </c>
      <c r="Q78" s="53" t="str">
        <f t="array" ref="Q78">IFERROR(INDEX($AM$9:$AM$2088,MATCH($C78&amp;Q$8,$AN$9:$AN$2088&amp;$AL$9:$AL$2088,0),1),"")</f>
        <v/>
      </c>
      <c r="R78" s="53" t="str">
        <f t="array" ref="R78">IFERROR(INDEX($AM$9:$AM$2088,MATCH($C78&amp;R$8,$AN$9:$AN$2088&amp;$AL$9:$AL$2088,0),1),"")</f>
        <v/>
      </c>
      <c r="S78" s="53" t="str">
        <f t="array" ref="S78">IFERROR(INDEX($AM$9:$AM$2088,MATCH($C78&amp;S$8,$AN$9:$AN$2088&amp;$AL$9:$AL$2088,0),1),"")</f>
        <v/>
      </c>
      <c r="T78" s="53" t="str">
        <f t="array" ref="T78">IFERROR(INDEX($AM$9:$AM$2088,MATCH($C78&amp;T$8,$AN$9:$AN$2088&amp;$AL$9:$AL$2088,0),1),"")</f>
        <v/>
      </c>
      <c r="U78" s="53" t="str">
        <f t="array" ref="U78">IFERROR(INDEX($AM$9:$AM$2088,MATCH($C78&amp;U$8,$AN$9:$AN$2088&amp;$AL$9:$AL$2088,0),1),"")</f>
        <v/>
      </c>
      <c r="V78" s="53" t="str">
        <f t="array" ref="V78">IFERROR(INDEX($AM$9:$AM$2088,MATCH($C78&amp;V$8,$AN$9:$AN$2088&amp;$AL$9:$AL$2088,0),1),"")</f>
        <v/>
      </c>
      <c r="W78" s="53" t="str">
        <f t="array" ref="W78">IFERROR(INDEX($AM$9:$AM$2088,MATCH($C78&amp;W$8,$AN$9:$AN$2088&amp;$AL$9:$AL$2088,0),1),"")</f>
        <v/>
      </c>
      <c r="X78" s="53" t="str">
        <f t="array" ref="X78">IFERROR(INDEX($AM$9:$AM$2088,MATCH($C78&amp;X$8,$AN$9:$AN$2088&amp;$AL$9:$AL$2088,0),1),"")</f>
        <v/>
      </c>
      <c r="Y78" s="53" t="str">
        <f t="array" ref="Y78">IFERROR(INDEX($AM$9:$AM$2088,MATCH($C78&amp;Y$8,$AN$9:$AN$2088&amp;$AL$9:$AL$2088,0),1),"")</f>
        <v/>
      </c>
      <c r="Z78" s="53" t="str">
        <f t="array" ref="Z78">IFERROR(INDEX($AM$9:$AM$2088,MATCH($C78&amp;Z$8,$AN$9:$AN$2088&amp;$AL$9:$AL$2088,0),1),"")</f>
        <v/>
      </c>
      <c r="AA78" s="53" t="str">
        <f t="array" ref="AA78">IFERROR(INDEX($AM$9:$AM$2088,MATCH($C78&amp;AA$8,$AN$9:$AN$2088&amp;$AL$9:$AL$2088,0),1),"")</f>
        <v/>
      </c>
      <c r="AB78" s="53" t="str">
        <f t="array" ref="AB78">IFERROR(INDEX($AM$9:$AM$2088,MATCH($C78&amp;AB$8,$AN$9:$AN$2088&amp;$AL$9:$AL$2088,0),1),"")</f>
        <v/>
      </c>
      <c r="AC78" s="53" t="str">
        <f t="array" ref="AC78">IFERROR(INDEX($AM$9:$AM$2088,MATCH($C78&amp;AC$8,$AN$9:$AN$2088&amp;$AL$9:$AL$2088,0),1),"")</f>
        <v/>
      </c>
      <c r="AD78" s="53" t="str">
        <f t="array" ref="AD78">IFERROR(INDEX($AM$9:$AM$2088,MATCH($C78&amp;AD$8,$AN$9:$AN$2088&amp;$AL$9:$AL$2088,0),1),"")</f>
        <v/>
      </c>
      <c r="AE78" s="53" t="str">
        <f t="array" ref="AE78">IFERROR(INDEX($AM$9:$AM$2088,MATCH($C78&amp;AE$8,$AN$9:$AN$2088&amp;$AL$9:$AL$2088,0),1),"")</f>
        <v/>
      </c>
      <c r="AF78" s="53" t="str">
        <f t="array" ref="AF78">IFERROR(INDEX($AM$9:$AM$2088,MATCH($C78&amp;AF$8,$AN$9:$AN$2088&amp;$AL$9:$AL$2088,0),1),"")</f>
        <v/>
      </c>
      <c r="AG78" s="53" t="str">
        <f t="array" ref="AG78">IFERROR(INDEX($AM$9:$AM$2088,MATCH($C78&amp;AG$8,$AN$9:$AN$2088&amp;$AL$9:$AL$2088,0),1),"")</f>
        <v/>
      </c>
      <c r="AH78" s="53" t="str">
        <f t="array" ref="AH78">IFERROR(INDEX($AM$9:$AM$2088,MATCH($C78&amp;AH$8,$AN$9:$AN$2088&amp;$AL$9:$AL$2088,0),1),"")</f>
        <v/>
      </c>
      <c r="AI78" s="53" t="str">
        <f t="array" ref="AI78">IFERROR(INDEX($AM$9:$AM$2088,MATCH($C78&amp;AI$8,$AN$9:$AN$2088&amp;$AL$9:$AL$2088,0),1),"")</f>
        <v/>
      </c>
      <c r="AL78" s="166" t="s">
        <v>82</v>
      </c>
      <c r="AM78" s="167">
        <v>387.38</v>
      </c>
      <c r="AN78" s="166">
        <v>44952</v>
      </c>
    </row>
    <row r="79" spans="2:40" ht="20.100000000000001" customHeight="1" x14ac:dyDescent="0.25">
      <c r="B79" s="44" t="str">
        <f t="shared" si="1"/>
        <v/>
      </c>
      <c r="C79" s="193" t="str">
        <f>IFERROR(IF(INDEX($AN$9:$AN$2088,SUM($B$9:B79),1)="","",INDEX($AN$9:$AN$2088,SUM($B$9:B79),1)),"")</f>
        <v/>
      </c>
      <c r="D79" s="53" t="str">
        <f t="array" ref="D79">IFERROR(INDEX($AM$9:$AM$2088,MATCH($C79&amp;D$8,$AN$9:$AN$2088&amp;$AL$9:$AL$2088,0),1),"")</f>
        <v/>
      </c>
      <c r="E79" s="53" t="str">
        <f t="array" ref="E79">IFERROR(INDEX($AM$9:$AM$2088,MATCH($C79&amp;E$8,$AN$9:$AN$2088&amp;$AL$9:$AL$2088,0),1),"")</f>
        <v/>
      </c>
      <c r="F79" s="53" t="str">
        <f t="array" ref="F79">IFERROR(INDEX($AM$9:$AM$2088,MATCH($C79&amp;F$8,$AN$9:$AN$2088&amp;$AL$9:$AL$2088,0),1),"")</f>
        <v/>
      </c>
      <c r="G79" s="53" t="str">
        <f t="array" ref="G79">IFERROR(INDEX($AM$9:$AM$2088,MATCH($C79&amp;G$8,$AN$9:$AN$2088&amp;$AL$9:$AL$2088,0),1),"")</f>
        <v/>
      </c>
      <c r="H79" s="53" t="str">
        <f t="array" ref="H79">IFERROR(INDEX($AM$9:$AM$2088,MATCH($C79&amp;H$8,$AN$9:$AN$2088&amp;$AL$9:$AL$2088,0),1),"")</f>
        <v/>
      </c>
      <c r="I79" s="53" t="str">
        <f t="array" ref="I79">IFERROR(INDEX($AM$9:$AM$2088,MATCH($C79&amp;I$8,$AN$9:$AN$2088&amp;$AL$9:$AL$2088,0),1),"")</f>
        <v/>
      </c>
      <c r="J79" s="53" t="str">
        <f t="array" ref="J79">IFERROR(INDEX($AM$9:$AM$2088,MATCH($C79&amp;J$8,$AN$9:$AN$2088&amp;$AL$9:$AL$2088,0),1),"")</f>
        <v/>
      </c>
      <c r="K79" s="53" t="str">
        <f t="array" ref="K79">IFERROR(INDEX($AM$9:$AM$2088,MATCH($C79&amp;K$8,$AN$9:$AN$2088&amp;$AL$9:$AL$2088,0),1),"")</f>
        <v/>
      </c>
      <c r="L79" s="53" t="str">
        <f t="array" ref="L79">IFERROR(INDEX($AM$9:$AM$2088,MATCH($C79&amp;L$8,$AN$9:$AN$2088&amp;$AL$9:$AL$2088,0),1),"")</f>
        <v/>
      </c>
      <c r="M79" s="53" t="str">
        <f t="array" ref="M79">IFERROR(INDEX($AM$9:$AM$2088,MATCH($C79&amp;M$8,$AN$9:$AN$2088&amp;$AL$9:$AL$2088,0),1),"")</f>
        <v/>
      </c>
      <c r="N79" s="53" t="str">
        <f t="array" ref="N79">IFERROR(INDEX($AM$9:$AM$2088,MATCH($C79&amp;N$8,$AN$9:$AN$2088&amp;$AL$9:$AL$2088,0),1),"")</f>
        <v/>
      </c>
      <c r="O79" s="53" t="str">
        <f t="array" ref="O79">IFERROR(INDEX($AM$9:$AM$2088,MATCH($C79&amp;O$8,$AN$9:$AN$2088&amp;$AL$9:$AL$2088,0),1),"")</f>
        <v/>
      </c>
      <c r="P79" s="53" t="str">
        <f t="array" ref="P79">IFERROR(INDEX($AM$9:$AM$2088,MATCH($C79&amp;P$8,$AN$9:$AN$2088&amp;$AL$9:$AL$2088,0),1),"")</f>
        <v/>
      </c>
      <c r="Q79" s="53" t="str">
        <f t="array" ref="Q79">IFERROR(INDEX($AM$9:$AM$2088,MATCH($C79&amp;Q$8,$AN$9:$AN$2088&amp;$AL$9:$AL$2088,0),1),"")</f>
        <v/>
      </c>
      <c r="R79" s="53" t="str">
        <f t="array" ref="R79">IFERROR(INDEX($AM$9:$AM$2088,MATCH($C79&amp;R$8,$AN$9:$AN$2088&amp;$AL$9:$AL$2088,0),1),"")</f>
        <v/>
      </c>
      <c r="S79" s="53" t="str">
        <f t="array" ref="S79">IFERROR(INDEX($AM$9:$AM$2088,MATCH($C79&amp;S$8,$AN$9:$AN$2088&amp;$AL$9:$AL$2088,0),1),"")</f>
        <v/>
      </c>
      <c r="T79" s="53" t="str">
        <f t="array" ref="T79">IFERROR(INDEX($AM$9:$AM$2088,MATCH($C79&amp;T$8,$AN$9:$AN$2088&amp;$AL$9:$AL$2088,0),1),"")</f>
        <v/>
      </c>
      <c r="U79" s="53" t="str">
        <f t="array" ref="U79">IFERROR(INDEX($AM$9:$AM$2088,MATCH($C79&amp;U$8,$AN$9:$AN$2088&amp;$AL$9:$AL$2088,0),1),"")</f>
        <v/>
      </c>
      <c r="V79" s="53" t="str">
        <f t="array" ref="V79">IFERROR(INDEX($AM$9:$AM$2088,MATCH($C79&amp;V$8,$AN$9:$AN$2088&amp;$AL$9:$AL$2088,0),1),"")</f>
        <v/>
      </c>
      <c r="W79" s="53" t="str">
        <f t="array" ref="W79">IFERROR(INDEX($AM$9:$AM$2088,MATCH($C79&amp;W$8,$AN$9:$AN$2088&amp;$AL$9:$AL$2088,0),1),"")</f>
        <v/>
      </c>
      <c r="X79" s="53" t="str">
        <f t="array" ref="X79">IFERROR(INDEX($AM$9:$AM$2088,MATCH($C79&amp;X$8,$AN$9:$AN$2088&amp;$AL$9:$AL$2088,0),1),"")</f>
        <v/>
      </c>
      <c r="Y79" s="53" t="str">
        <f t="array" ref="Y79">IFERROR(INDEX($AM$9:$AM$2088,MATCH($C79&amp;Y$8,$AN$9:$AN$2088&amp;$AL$9:$AL$2088,0),1),"")</f>
        <v/>
      </c>
      <c r="Z79" s="53" t="str">
        <f t="array" ref="Z79">IFERROR(INDEX($AM$9:$AM$2088,MATCH($C79&amp;Z$8,$AN$9:$AN$2088&amp;$AL$9:$AL$2088,0),1),"")</f>
        <v/>
      </c>
      <c r="AA79" s="53" t="str">
        <f t="array" ref="AA79">IFERROR(INDEX($AM$9:$AM$2088,MATCH($C79&amp;AA$8,$AN$9:$AN$2088&amp;$AL$9:$AL$2088,0),1),"")</f>
        <v/>
      </c>
      <c r="AB79" s="53" t="str">
        <f t="array" ref="AB79">IFERROR(INDEX($AM$9:$AM$2088,MATCH($C79&amp;AB$8,$AN$9:$AN$2088&amp;$AL$9:$AL$2088,0),1),"")</f>
        <v/>
      </c>
      <c r="AC79" s="53" t="str">
        <f t="array" ref="AC79">IFERROR(INDEX($AM$9:$AM$2088,MATCH($C79&amp;AC$8,$AN$9:$AN$2088&amp;$AL$9:$AL$2088,0),1),"")</f>
        <v/>
      </c>
      <c r="AD79" s="53" t="str">
        <f t="array" ref="AD79">IFERROR(INDEX($AM$9:$AM$2088,MATCH($C79&amp;AD$8,$AN$9:$AN$2088&amp;$AL$9:$AL$2088,0),1),"")</f>
        <v/>
      </c>
      <c r="AE79" s="53" t="str">
        <f t="array" ref="AE79">IFERROR(INDEX($AM$9:$AM$2088,MATCH($C79&amp;AE$8,$AN$9:$AN$2088&amp;$AL$9:$AL$2088,0),1),"")</f>
        <v/>
      </c>
      <c r="AF79" s="53" t="str">
        <f t="array" ref="AF79">IFERROR(INDEX($AM$9:$AM$2088,MATCH($C79&amp;AF$8,$AN$9:$AN$2088&amp;$AL$9:$AL$2088,0),1),"")</f>
        <v/>
      </c>
      <c r="AG79" s="53" t="str">
        <f t="array" ref="AG79">IFERROR(INDEX($AM$9:$AM$2088,MATCH($C79&amp;AG$8,$AN$9:$AN$2088&amp;$AL$9:$AL$2088,0),1),"")</f>
        <v/>
      </c>
      <c r="AH79" s="53" t="str">
        <f t="array" ref="AH79">IFERROR(INDEX($AM$9:$AM$2088,MATCH($C79&amp;AH$8,$AN$9:$AN$2088&amp;$AL$9:$AL$2088,0),1),"")</f>
        <v/>
      </c>
      <c r="AI79" s="53" t="str">
        <f t="array" ref="AI79">IFERROR(INDEX($AM$9:$AM$2088,MATCH($C79&amp;AI$8,$AN$9:$AN$2088&amp;$AL$9:$AL$2088,0),1),"")</f>
        <v/>
      </c>
      <c r="AL79" s="166" t="s">
        <v>8</v>
      </c>
      <c r="AM79" s="167">
        <v>4.7195</v>
      </c>
      <c r="AN79" s="166">
        <v>44952</v>
      </c>
    </row>
    <row r="80" spans="2:40" ht="20.100000000000001" customHeight="1" x14ac:dyDescent="0.25">
      <c r="B80" s="44" t="str">
        <f t="shared" si="1"/>
        <v/>
      </c>
      <c r="C80" s="193" t="str">
        <f>IFERROR(IF(INDEX($AN$9:$AN$2088,SUM($B$9:B80),1)="","",INDEX($AN$9:$AN$2088,SUM($B$9:B80),1)),"")</f>
        <v/>
      </c>
      <c r="D80" s="53" t="str">
        <f t="array" ref="D80">IFERROR(INDEX($AM$9:$AM$2088,MATCH($C80&amp;D$8,$AN$9:$AN$2088&amp;$AL$9:$AL$2088,0),1),"")</f>
        <v/>
      </c>
      <c r="E80" s="53" t="str">
        <f t="array" ref="E80">IFERROR(INDEX($AM$9:$AM$2088,MATCH($C80&amp;E$8,$AN$9:$AN$2088&amp;$AL$9:$AL$2088,0),1),"")</f>
        <v/>
      </c>
      <c r="F80" s="53" t="str">
        <f t="array" ref="F80">IFERROR(INDEX($AM$9:$AM$2088,MATCH($C80&amp;F$8,$AN$9:$AN$2088&amp;$AL$9:$AL$2088,0),1),"")</f>
        <v/>
      </c>
      <c r="G80" s="53" t="str">
        <f t="array" ref="G80">IFERROR(INDEX($AM$9:$AM$2088,MATCH($C80&amp;G$8,$AN$9:$AN$2088&amp;$AL$9:$AL$2088,0),1),"")</f>
        <v/>
      </c>
      <c r="H80" s="53" t="str">
        <f t="array" ref="H80">IFERROR(INDEX($AM$9:$AM$2088,MATCH($C80&amp;H$8,$AN$9:$AN$2088&amp;$AL$9:$AL$2088,0),1),"")</f>
        <v/>
      </c>
      <c r="I80" s="53" t="str">
        <f t="array" ref="I80">IFERROR(INDEX($AM$9:$AM$2088,MATCH($C80&amp;I$8,$AN$9:$AN$2088&amp;$AL$9:$AL$2088,0),1),"")</f>
        <v/>
      </c>
      <c r="J80" s="53" t="str">
        <f t="array" ref="J80">IFERROR(INDEX($AM$9:$AM$2088,MATCH($C80&amp;J$8,$AN$9:$AN$2088&amp;$AL$9:$AL$2088,0),1),"")</f>
        <v/>
      </c>
      <c r="K80" s="53" t="str">
        <f t="array" ref="K80">IFERROR(INDEX($AM$9:$AM$2088,MATCH($C80&amp;K$8,$AN$9:$AN$2088&amp;$AL$9:$AL$2088,0),1),"")</f>
        <v/>
      </c>
      <c r="L80" s="53" t="str">
        <f t="array" ref="L80">IFERROR(INDEX($AM$9:$AM$2088,MATCH($C80&amp;L$8,$AN$9:$AN$2088&amp;$AL$9:$AL$2088,0),1),"")</f>
        <v/>
      </c>
      <c r="M80" s="53" t="str">
        <f t="array" ref="M80">IFERROR(INDEX($AM$9:$AM$2088,MATCH($C80&amp;M$8,$AN$9:$AN$2088&amp;$AL$9:$AL$2088,0),1),"")</f>
        <v/>
      </c>
      <c r="N80" s="53" t="str">
        <f t="array" ref="N80">IFERROR(INDEX($AM$9:$AM$2088,MATCH($C80&amp;N$8,$AN$9:$AN$2088&amp;$AL$9:$AL$2088,0),1),"")</f>
        <v/>
      </c>
      <c r="O80" s="53" t="str">
        <f t="array" ref="O80">IFERROR(INDEX($AM$9:$AM$2088,MATCH($C80&amp;O$8,$AN$9:$AN$2088&amp;$AL$9:$AL$2088,0),1),"")</f>
        <v/>
      </c>
      <c r="P80" s="53" t="str">
        <f t="array" ref="P80">IFERROR(INDEX($AM$9:$AM$2088,MATCH($C80&amp;P$8,$AN$9:$AN$2088&amp;$AL$9:$AL$2088,0),1),"")</f>
        <v/>
      </c>
      <c r="Q80" s="53" t="str">
        <f t="array" ref="Q80">IFERROR(INDEX($AM$9:$AM$2088,MATCH($C80&amp;Q$8,$AN$9:$AN$2088&amp;$AL$9:$AL$2088,0),1),"")</f>
        <v/>
      </c>
      <c r="R80" s="53" t="str">
        <f t="array" ref="R80">IFERROR(INDEX($AM$9:$AM$2088,MATCH($C80&amp;R$8,$AN$9:$AN$2088&amp;$AL$9:$AL$2088,0),1),"")</f>
        <v/>
      </c>
      <c r="S80" s="53" t="str">
        <f t="array" ref="S80">IFERROR(INDEX($AM$9:$AM$2088,MATCH($C80&amp;S$8,$AN$9:$AN$2088&amp;$AL$9:$AL$2088,0),1),"")</f>
        <v/>
      </c>
      <c r="T80" s="53" t="str">
        <f t="array" ref="T80">IFERROR(INDEX($AM$9:$AM$2088,MATCH($C80&amp;T$8,$AN$9:$AN$2088&amp;$AL$9:$AL$2088,0),1),"")</f>
        <v/>
      </c>
      <c r="U80" s="53" t="str">
        <f t="array" ref="U80">IFERROR(INDEX($AM$9:$AM$2088,MATCH($C80&amp;U$8,$AN$9:$AN$2088&amp;$AL$9:$AL$2088,0),1),"")</f>
        <v/>
      </c>
      <c r="V80" s="53" t="str">
        <f t="array" ref="V80">IFERROR(INDEX($AM$9:$AM$2088,MATCH($C80&amp;V$8,$AN$9:$AN$2088&amp;$AL$9:$AL$2088,0),1),"")</f>
        <v/>
      </c>
      <c r="W80" s="53" t="str">
        <f t="array" ref="W80">IFERROR(INDEX($AM$9:$AM$2088,MATCH($C80&amp;W$8,$AN$9:$AN$2088&amp;$AL$9:$AL$2088,0),1),"")</f>
        <v/>
      </c>
      <c r="X80" s="53" t="str">
        <f t="array" ref="X80">IFERROR(INDEX($AM$9:$AM$2088,MATCH($C80&amp;X$8,$AN$9:$AN$2088&amp;$AL$9:$AL$2088,0),1),"")</f>
        <v/>
      </c>
      <c r="Y80" s="53" t="str">
        <f t="array" ref="Y80">IFERROR(INDEX($AM$9:$AM$2088,MATCH($C80&amp;Y$8,$AN$9:$AN$2088&amp;$AL$9:$AL$2088,0),1),"")</f>
        <v/>
      </c>
      <c r="Z80" s="53" t="str">
        <f t="array" ref="Z80">IFERROR(INDEX($AM$9:$AM$2088,MATCH($C80&amp;Z$8,$AN$9:$AN$2088&amp;$AL$9:$AL$2088,0),1),"")</f>
        <v/>
      </c>
      <c r="AA80" s="53" t="str">
        <f t="array" ref="AA80">IFERROR(INDEX($AM$9:$AM$2088,MATCH($C80&amp;AA$8,$AN$9:$AN$2088&amp;$AL$9:$AL$2088,0),1),"")</f>
        <v/>
      </c>
      <c r="AB80" s="53" t="str">
        <f t="array" ref="AB80">IFERROR(INDEX($AM$9:$AM$2088,MATCH($C80&amp;AB$8,$AN$9:$AN$2088&amp;$AL$9:$AL$2088,0),1),"")</f>
        <v/>
      </c>
      <c r="AC80" s="53" t="str">
        <f t="array" ref="AC80">IFERROR(INDEX($AM$9:$AM$2088,MATCH($C80&amp;AC$8,$AN$9:$AN$2088&amp;$AL$9:$AL$2088,0),1),"")</f>
        <v/>
      </c>
      <c r="AD80" s="53" t="str">
        <f t="array" ref="AD80">IFERROR(INDEX($AM$9:$AM$2088,MATCH($C80&amp;AD$8,$AN$9:$AN$2088&amp;$AL$9:$AL$2088,0),1),"")</f>
        <v/>
      </c>
      <c r="AE80" s="53" t="str">
        <f t="array" ref="AE80">IFERROR(INDEX($AM$9:$AM$2088,MATCH($C80&amp;AE$8,$AN$9:$AN$2088&amp;$AL$9:$AL$2088,0),1),"")</f>
        <v/>
      </c>
      <c r="AF80" s="53" t="str">
        <f t="array" ref="AF80">IFERROR(INDEX($AM$9:$AM$2088,MATCH($C80&amp;AF$8,$AN$9:$AN$2088&amp;$AL$9:$AL$2088,0),1),"")</f>
        <v/>
      </c>
      <c r="AG80" s="53" t="str">
        <f t="array" ref="AG80">IFERROR(INDEX($AM$9:$AM$2088,MATCH($C80&amp;AG$8,$AN$9:$AN$2088&amp;$AL$9:$AL$2088,0),1),"")</f>
        <v/>
      </c>
      <c r="AH80" s="53" t="str">
        <f t="array" ref="AH80">IFERROR(INDEX($AM$9:$AM$2088,MATCH($C80&amp;AH$8,$AN$9:$AN$2088&amp;$AL$9:$AL$2088,0),1),"")</f>
        <v/>
      </c>
      <c r="AI80" s="53" t="str">
        <f t="array" ref="AI80">IFERROR(INDEX($AM$9:$AM$2088,MATCH($C80&amp;AI$8,$AN$9:$AN$2088&amp;$AL$9:$AL$2088,0),1),"")</f>
        <v/>
      </c>
      <c r="AL80" s="166" t="s">
        <v>93</v>
      </c>
      <c r="AM80" s="167">
        <v>4.8818000000000001</v>
      </c>
      <c r="AN80" s="166">
        <v>44952</v>
      </c>
    </row>
    <row r="81" spans="2:40" ht="20.100000000000001" customHeight="1" x14ac:dyDescent="0.25">
      <c r="B81" s="44" t="str">
        <f t="shared" si="1"/>
        <v/>
      </c>
      <c r="C81" s="193" t="str">
        <f>IFERROR(IF(INDEX($AN$9:$AN$2088,SUM($B$9:B81),1)="","",INDEX($AN$9:$AN$2088,SUM($B$9:B81),1)),"")</f>
        <v/>
      </c>
      <c r="D81" s="53" t="str">
        <f t="array" ref="D81">IFERROR(INDEX($AM$9:$AM$2088,MATCH($C81&amp;D$8,$AN$9:$AN$2088&amp;$AL$9:$AL$2088,0),1),"")</f>
        <v/>
      </c>
      <c r="E81" s="53" t="str">
        <f t="array" ref="E81">IFERROR(INDEX($AM$9:$AM$2088,MATCH($C81&amp;E$8,$AN$9:$AN$2088&amp;$AL$9:$AL$2088,0),1),"")</f>
        <v/>
      </c>
      <c r="F81" s="53" t="str">
        <f t="array" ref="F81">IFERROR(INDEX($AM$9:$AM$2088,MATCH($C81&amp;F$8,$AN$9:$AN$2088&amp;$AL$9:$AL$2088,0),1),"")</f>
        <v/>
      </c>
      <c r="G81" s="53" t="str">
        <f t="array" ref="G81">IFERROR(INDEX($AM$9:$AM$2088,MATCH($C81&amp;G$8,$AN$9:$AN$2088&amp;$AL$9:$AL$2088,0),1),"")</f>
        <v/>
      </c>
      <c r="H81" s="53" t="str">
        <f t="array" ref="H81">IFERROR(INDEX($AM$9:$AM$2088,MATCH($C81&amp;H$8,$AN$9:$AN$2088&amp;$AL$9:$AL$2088,0),1),"")</f>
        <v/>
      </c>
      <c r="I81" s="53" t="str">
        <f t="array" ref="I81">IFERROR(INDEX($AM$9:$AM$2088,MATCH($C81&amp;I$8,$AN$9:$AN$2088&amp;$AL$9:$AL$2088,0),1),"")</f>
        <v/>
      </c>
      <c r="J81" s="53" t="str">
        <f t="array" ref="J81">IFERROR(INDEX($AM$9:$AM$2088,MATCH($C81&amp;J$8,$AN$9:$AN$2088&amp;$AL$9:$AL$2088,0),1),"")</f>
        <v/>
      </c>
      <c r="K81" s="53" t="str">
        <f t="array" ref="K81">IFERROR(INDEX($AM$9:$AM$2088,MATCH($C81&amp;K$8,$AN$9:$AN$2088&amp;$AL$9:$AL$2088,0),1),"")</f>
        <v/>
      </c>
      <c r="L81" s="53" t="str">
        <f t="array" ref="L81">IFERROR(INDEX($AM$9:$AM$2088,MATCH($C81&amp;L$8,$AN$9:$AN$2088&amp;$AL$9:$AL$2088,0),1),"")</f>
        <v/>
      </c>
      <c r="M81" s="53" t="str">
        <f t="array" ref="M81">IFERROR(INDEX($AM$9:$AM$2088,MATCH($C81&amp;M$8,$AN$9:$AN$2088&amp;$AL$9:$AL$2088,0),1),"")</f>
        <v/>
      </c>
      <c r="N81" s="53" t="str">
        <f t="array" ref="N81">IFERROR(INDEX($AM$9:$AM$2088,MATCH($C81&amp;N$8,$AN$9:$AN$2088&amp;$AL$9:$AL$2088,0),1),"")</f>
        <v/>
      </c>
      <c r="O81" s="53" t="str">
        <f t="array" ref="O81">IFERROR(INDEX($AM$9:$AM$2088,MATCH($C81&amp;O$8,$AN$9:$AN$2088&amp;$AL$9:$AL$2088,0),1),"")</f>
        <v/>
      </c>
      <c r="P81" s="53" t="str">
        <f t="array" ref="P81">IFERROR(INDEX($AM$9:$AM$2088,MATCH($C81&amp;P$8,$AN$9:$AN$2088&amp;$AL$9:$AL$2088,0),1),"")</f>
        <v/>
      </c>
      <c r="Q81" s="53" t="str">
        <f t="array" ref="Q81">IFERROR(INDEX($AM$9:$AM$2088,MATCH($C81&amp;Q$8,$AN$9:$AN$2088&amp;$AL$9:$AL$2088,0),1),"")</f>
        <v/>
      </c>
      <c r="R81" s="53" t="str">
        <f t="array" ref="R81">IFERROR(INDEX($AM$9:$AM$2088,MATCH($C81&amp;R$8,$AN$9:$AN$2088&amp;$AL$9:$AL$2088,0),1),"")</f>
        <v/>
      </c>
      <c r="S81" s="53" t="str">
        <f t="array" ref="S81">IFERROR(INDEX($AM$9:$AM$2088,MATCH($C81&amp;S$8,$AN$9:$AN$2088&amp;$AL$9:$AL$2088,0),1),"")</f>
        <v/>
      </c>
      <c r="T81" s="53" t="str">
        <f t="array" ref="T81">IFERROR(INDEX($AM$9:$AM$2088,MATCH($C81&amp;T$8,$AN$9:$AN$2088&amp;$AL$9:$AL$2088,0),1),"")</f>
        <v/>
      </c>
      <c r="U81" s="53" t="str">
        <f t="array" ref="U81">IFERROR(INDEX($AM$9:$AM$2088,MATCH($C81&amp;U$8,$AN$9:$AN$2088&amp;$AL$9:$AL$2088,0),1),"")</f>
        <v/>
      </c>
      <c r="V81" s="53" t="str">
        <f t="array" ref="V81">IFERROR(INDEX($AM$9:$AM$2088,MATCH($C81&amp;V$8,$AN$9:$AN$2088&amp;$AL$9:$AL$2088,0),1),"")</f>
        <v/>
      </c>
      <c r="W81" s="53" t="str">
        <f t="array" ref="W81">IFERROR(INDEX($AM$9:$AM$2088,MATCH($C81&amp;W$8,$AN$9:$AN$2088&amp;$AL$9:$AL$2088,0),1),"")</f>
        <v/>
      </c>
      <c r="X81" s="53" t="str">
        <f t="array" ref="X81">IFERROR(INDEX($AM$9:$AM$2088,MATCH($C81&amp;X$8,$AN$9:$AN$2088&amp;$AL$9:$AL$2088,0),1),"")</f>
        <v/>
      </c>
      <c r="Y81" s="53" t="str">
        <f t="array" ref="Y81">IFERROR(INDEX($AM$9:$AM$2088,MATCH($C81&amp;Y$8,$AN$9:$AN$2088&amp;$AL$9:$AL$2088,0),1),"")</f>
        <v/>
      </c>
      <c r="Z81" s="53" t="str">
        <f t="array" ref="Z81">IFERROR(INDEX($AM$9:$AM$2088,MATCH($C81&amp;Z$8,$AN$9:$AN$2088&amp;$AL$9:$AL$2088,0),1),"")</f>
        <v/>
      </c>
      <c r="AA81" s="53" t="str">
        <f t="array" ref="AA81">IFERROR(INDEX($AM$9:$AM$2088,MATCH($C81&amp;AA$8,$AN$9:$AN$2088&amp;$AL$9:$AL$2088,0),1),"")</f>
        <v/>
      </c>
      <c r="AB81" s="53" t="str">
        <f t="array" ref="AB81">IFERROR(INDEX($AM$9:$AM$2088,MATCH($C81&amp;AB$8,$AN$9:$AN$2088&amp;$AL$9:$AL$2088,0),1),"")</f>
        <v/>
      </c>
      <c r="AC81" s="53" t="str">
        <f t="array" ref="AC81">IFERROR(INDEX($AM$9:$AM$2088,MATCH($C81&amp;AC$8,$AN$9:$AN$2088&amp;$AL$9:$AL$2088,0),1),"")</f>
        <v/>
      </c>
      <c r="AD81" s="53" t="str">
        <f t="array" ref="AD81">IFERROR(INDEX($AM$9:$AM$2088,MATCH($C81&amp;AD$8,$AN$9:$AN$2088&amp;$AL$9:$AL$2088,0),1),"")</f>
        <v/>
      </c>
      <c r="AE81" s="53" t="str">
        <f t="array" ref="AE81">IFERROR(INDEX($AM$9:$AM$2088,MATCH($C81&amp;AE$8,$AN$9:$AN$2088&amp;$AL$9:$AL$2088,0),1),"")</f>
        <v/>
      </c>
      <c r="AF81" s="53" t="str">
        <f t="array" ref="AF81">IFERROR(INDEX($AM$9:$AM$2088,MATCH($C81&amp;AF$8,$AN$9:$AN$2088&amp;$AL$9:$AL$2088,0),1),"")</f>
        <v/>
      </c>
      <c r="AG81" s="53" t="str">
        <f t="array" ref="AG81">IFERROR(INDEX($AM$9:$AM$2088,MATCH($C81&amp;AG$8,$AN$9:$AN$2088&amp;$AL$9:$AL$2088,0),1),"")</f>
        <v/>
      </c>
      <c r="AH81" s="53" t="str">
        <f t="array" ref="AH81">IFERROR(INDEX($AM$9:$AM$2088,MATCH($C81&amp;AH$8,$AN$9:$AN$2088&amp;$AL$9:$AL$2088,0),1),"")</f>
        <v/>
      </c>
      <c r="AI81" s="53" t="str">
        <f t="array" ref="AI81">IFERROR(INDEX($AM$9:$AM$2088,MATCH($C81&amp;AI$8,$AN$9:$AN$2088&amp;$AL$9:$AL$2088,0),1),"")</f>
        <v/>
      </c>
      <c r="AL81" s="166" t="s">
        <v>99</v>
      </c>
      <c r="AM81" s="167">
        <v>11.176299999999999</v>
      </c>
      <c r="AN81" s="166">
        <v>44952</v>
      </c>
    </row>
    <row r="82" spans="2:40" ht="20.100000000000001" customHeight="1" x14ac:dyDescent="0.25">
      <c r="B82" s="44" t="str">
        <f t="shared" si="1"/>
        <v/>
      </c>
      <c r="C82" s="193" t="str">
        <f>IFERROR(IF(INDEX($AN$9:$AN$2088,SUM($B$9:B82),1)="","",INDEX($AN$9:$AN$2088,SUM($B$9:B82),1)),"")</f>
        <v/>
      </c>
      <c r="D82" s="53" t="str">
        <f t="array" ref="D82">IFERROR(INDEX($AM$9:$AM$2088,MATCH($C82&amp;D$8,$AN$9:$AN$2088&amp;$AL$9:$AL$2088,0),1),"")</f>
        <v/>
      </c>
      <c r="E82" s="53" t="str">
        <f t="array" ref="E82">IFERROR(INDEX($AM$9:$AM$2088,MATCH($C82&amp;E$8,$AN$9:$AN$2088&amp;$AL$9:$AL$2088,0),1),"")</f>
        <v/>
      </c>
      <c r="F82" s="53" t="str">
        <f t="array" ref="F82">IFERROR(INDEX($AM$9:$AM$2088,MATCH($C82&amp;F$8,$AN$9:$AN$2088&amp;$AL$9:$AL$2088,0),1),"")</f>
        <v/>
      </c>
      <c r="G82" s="53" t="str">
        <f t="array" ref="G82">IFERROR(INDEX($AM$9:$AM$2088,MATCH($C82&amp;G$8,$AN$9:$AN$2088&amp;$AL$9:$AL$2088,0),1),"")</f>
        <v/>
      </c>
      <c r="H82" s="53" t="str">
        <f t="array" ref="H82">IFERROR(INDEX($AM$9:$AM$2088,MATCH($C82&amp;H$8,$AN$9:$AN$2088&amp;$AL$9:$AL$2088,0),1),"")</f>
        <v/>
      </c>
      <c r="I82" s="53" t="str">
        <f t="array" ref="I82">IFERROR(INDEX($AM$9:$AM$2088,MATCH($C82&amp;I$8,$AN$9:$AN$2088&amp;$AL$9:$AL$2088,0),1),"")</f>
        <v/>
      </c>
      <c r="J82" s="53" t="str">
        <f t="array" ref="J82">IFERROR(INDEX($AM$9:$AM$2088,MATCH($C82&amp;J$8,$AN$9:$AN$2088&amp;$AL$9:$AL$2088,0),1),"")</f>
        <v/>
      </c>
      <c r="K82" s="53" t="str">
        <f t="array" ref="K82">IFERROR(INDEX($AM$9:$AM$2088,MATCH($C82&amp;K$8,$AN$9:$AN$2088&amp;$AL$9:$AL$2088,0),1),"")</f>
        <v/>
      </c>
      <c r="L82" s="53" t="str">
        <f t="array" ref="L82">IFERROR(INDEX($AM$9:$AM$2088,MATCH($C82&amp;L$8,$AN$9:$AN$2088&amp;$AL$9:$AL$2088,0),1),"")</f>
        <v/>
      </c>
      <c r="M82" s="53" t="str">
        <f t="array" ref="M82">IFERROR(INDEX($AM$9:$AM$2088,MATCH($C82&amp;M$8,$AN$9:$AN$2088&amp;$AL$9:$AL$2088,0),1),"")</f>
        <v/>
      </c>
      <c r="N82" s="53" t="str">
        <f t="array" ref="N82">IFERROR(INDEX($AM$9:$AM$2088,MATCH($C82&amp;N$8,$AN$9:$AN$2088&amp;$AL$9:$AL$2088,0),1),"")</f>
        <v/>
      </c>
      <c r="O82" s="53" t="str">
        <f t="array" ref="O82">IFERROR(INDEX($AM$9:$AM$2088,MATCH($C82&amp;O$8,$AN$9:$AN$2088&amp;$AL$9:$AL$2088,0),1),"")</f>
        <v/>
      </c>
      <c r="P82" s="53" t="str">
        <f t="array" ref="P82">IFERROR(INDEX($AM$9:$AM$2088,MATCH($C82&amp;P$8,$AN$9:$AN$2088&amp;$AL$9:$AL$2088,0),1),"")</f>
        <v/>
      </c>
      <c r="Q82" s="53" t="str">
        <f t="array" ref="Q82">IFERROR(INDEX($AM$9:$AM$2088,MATCH($C82&amp;Q$8,$AN$9:$AN$2088&amp;$AL$9:$AL$2088,0),1),"")</f>
        <v/>
      </c>
      <c r="R82" s="53" t="str">
        <f t="array" ref="R82">IFERROR(INDEX($AM$9:$AM$2088,MATCH($C82&amp;R$8,$AN$9:$AN$2088&amp;$AL$9:$AL$2088,0),1),"")</f>
        <v/>
      </c>
      <c r="S82" s="53" t="str">
        <f t="array" ref="S82">IFERROR(INDEX($AM$9:$AM$2088,MATCH($C82&amp;S$8,$AN$9:$AN$2088&amp;$AL$9:$AL$2088,0),1),"")</f>
        <v/>
      </c>
      <c r="T82" s="53" t="str">
        <f t="array" ref="T82">IFERROR(INDEX($AM$9:$AM$2088,MATCH($C82&amp;T$8,$AN$9:$AN$2088&amp;$AL$9:$AL$2088,0),1),"")</f>
        <v/>
      </c>
      <c r="U82" s="53" t="str">
        <f t="array" ref="U82">IFERROR(INDEX($AM$9:$AM$2088,MATCH($C82&amp;U$8,$AN$9:$AN$2088&amp;$AL$9:$AL$2088,0),1),"")</f>
        <v/>
      </c>
      <c r="V82" s="53" t="str">
        <f t="array" ref="V82">IFERROR(INDEX($AM$9:$AM$2088,MATCH($C82&amp;V$8,$AN$9:$AN$2088&amp;$AL$9:$AL$2088,0),1),"")</f>
        <v/>
      </c>
      <c r="W82" s="53" t="str">
        <f t="array" ref="W82">IFERROR(INDEX($AM$9:$AM$2088,MATCH($C82&amp;W$8,$AN$9:$AN$2088&amp;$AL$9:$AL$2088,0),1),"")</f>
        <v/>
      </c>
      <c r="X82" s="53" t="str">
        <f t="array" ref="X82">IFERROR(INDEX($AM$9:$AM$2088,MATCH($C82&amp;X$8,$AN$9:$AN$2088&amp;$AL$9:$AL$2088,0),1),"")</f>
        <v/>
      </c>
      <c r="Y82" s="53" t="str">
        <f t="array" ref="Y82">IFERROR(INDEX($AM$9:$AM$2088,MATCH($C82&amp;Y$8,$AN$9:$AN$2088&amp;$AL$9:$AL$2088,0),1),"")</f>
        <v/>
      </c>
      <c r="Z82" s="53" t="str">
        <f t="array" ref="Z82">IFERROR(INDEX($AM$9:$AM$2088,MATCH($C82&amp;Z$8,$AN$9:$AN$2088&amp;$AL$9:$AL$2088,0),1),"")</f>
        <v/>
      </c>
      <c r="AA82" s="53" t="str">
        <f t="array" ref="AA82">IFERROR(INDEX($AM$9:$AM$2088,MATCH($C82&amp;AA$8,$AN$9:$AN$2088&amp;$AL$9:$AL$2088,0),1),"")</f>
        <v/>
      </c>
      <c r="AB82" s="53" t="str">
        <f t="array" ref="AB82">IFERROR(INDEX($AM$9:$AM$2088,MATCH($C82&amp;AB$8,$AN$9:$AN$2088&amp;$AL$9:$AL$2088,0),1),"")</f>
        <v/>
      </c>
      <c r="AC82" s="53" t="str">
        <f t="array" ref="AC82">IFERROR(INDEX($AM$9:$AM$2088,MATCH($C82&amp;AC$8,$AN$9:$AN$2088&amp;$AL$9:$AL$2088,0),1),"")</f>
        <v/>
      </c>
      <c r="AD82" s="53" t="str">
        <f t="array" ref="AD82">IFERROR(INDEX($AM$9:$AM$2088,MATCH($C82&amp;AD$8,$AN$9:$AN$2088&amp;$AL$9:$AL$2088,0),1),"")</f>
        <v/>
      </c>
      <c r="AE82" s="53" t="str">
        <f t="array" ref="AE82">IFERROR(INDEX($AM$9:$AM$2088,MATCH($C82&amp;AE$8,$AN$9:$AN$2088&amp;$AL$9:$AL$2088,0),1),"")</f>
        <v/>
      </c>
      <c r="AF82" s="53" t="str">
        <f t="array" ref="AF82">IFERROR(INDEX($AM$9:$AM$2088,MATCH($C82&amp;AF$8,$AN$9:$AN$2088&amp;$AL$9:$AL$2088,0),1),"")</f>
        <v/>
      </c>
      <c r="AG82" s="53" t="str">
        <f t="array" ref="AG82">IFERROR(INDEX($AM$9:$AM$2088,MATCH($C82&amp;AG$8,$AN$9:$AN$2088&amp;$AL$9:$AL$2088,0),1),"")</f>
        <v/>
      </c>
      <c r="AH82" s="53" t="str">
        <f t="array" ref="AH82">IFERROR(INDEX($AM$9:$AM$2088,MATCH($C82&amp;AH$8,$AN$9:$AN$2088&amp;$AL$9:$AL$2088,0),1),"")</f>
        <v/>
      </c>
      <c r="AI82" s="53" t="str">
        <f t="array" ref="AI82">IFERROR(INDEX($AM$9:$AM$2088,MATCH($C82&amp;AI$8,$AN$9:$AN$2088&amp;$AL$9:$AL$2088,0),1),"")</f>
        <v/>
      </c>
      <c r="AL82" s="166" t="s">
        <v>4</v>
      </c>
      <c r="AM82" s="167">
        <v>1.0002</v>
      </c>
      <c r="AN82" s="166">
        <v>44952</v>
      </c>
    </row>
    <row r="83" spans="2:40" ht="20.100000000000001" customHeight="1" x14ac:dyDescent="0.25">
      <c r="B83" s="44" t="str">
        <f t="shared" si="1"/>
        <v/>
      </c>
      <c r="C83" s="193" t="str">
        <f>IFERROR(IF(INDEX($AN$9:$AN$2088,SUM($B$9:B83),1)="","",INDEX($AN$9:$AN$2088,SUM($B$9:B83),1)),"")</f>
        <v/>
      </c>
      <c r="D83" s="53" t="str">
        <f t="array" ref="D83">IFERROR(INDEX($AM$9:$AM$2088,MATCH($C83&amp;D$8,$AN$9:$AN$2088&amp;$AL$9:$AL$2088,0),1),"")</f>
        <v/>
      </c>
      <c r="E83" s="53" t="str">
        <f t="array" ref="E83">IFERROR(INDEX($AM$9:$AM$2088,MATCH($C83&amp;E$8,$AN$9:$AN$2088&amp;$AL$9:$AL$2088,0),1),"")</f>
        <v/>
      </c>
      <c r="F83" s="53" t="str">
        <f t="array" ref="F83">IFERROR(INDEX($AM$9:$AM$2088,MATCH($C83&amp;F$8,$AN$9:$AN$2088&amp;$AL$9:$AL$2088,0),1),"")</f>
        <v/>
      </c>
      <c r="G83" s="53" t="str">
        <f t="array" ref="G83">IFERROR(INDEX($AM$9:$AM$2088,MATCH($C83&amp;G$8,$AN$9:$AN$2088&amp;$AL$9:$AL$2088,0),1),"")</f>
        <v/>
      </c>
      <c r="H83" s="53" t="str">
        <f t="array" ref="H83">IFERROR(INDEX($AM$9:$AM$2088,MATCH($C83&amp;H$8,$AN$9:$AN$2088&amp;$AL$9:$AL$2088,0),1),"")</f>
        <v/>
      </c>
      <c r="I83" s="53" t="str">
        <f t="array" ref="I83">IFERROR(INDEX($AM$9:$AM$2088,MATCH($C83&amp;I$8,$AN$9:$AN$2088&amp;$AL$9:$AL$2088,0),1),"")</f>
        <v/>
      </c>
      <c r="J83" s="53" t="str">
        <f t="array" ref="J83">IFERROR(INDEX($AM$9:$AM$2088,MATCH($C83&amp;J$8,$AN$9:$AN$2088&amp;$AL$9:$AL$2088,0),1),"")</f>
        <v/>
      </c>
      <c r="K83" s="53" t="str">
        <f t="array" ref="K83">IFERROR(INDEX($AM$9:$AM$2088,MATCH($C83&amp;K$8,$AN$9:$AN$2088&amp;$AL$9:$AL$2088,0),1),"")</f>
        <v/>
      </c>
      <c r="L83" s="53" t="str">
        <f t="array" ref="L83">IFERROR(INDEX($AM$9:$AM$2088,MATCH($C83&amp;L$8,$AN$9:$AN$2088&amp;$AL$9:$AL$2088,0),1),"")</f>
        <v/>
      </c>
      <c r="M83" s="53" t="str">
        <f t="array" ref="M83">IFERROR(INDEX($AM$9:$AM$2088,MATCH($C83&amp;M$8,$AN$9:$AN$2088&amp;$AL$9:$AL$2088,0),1),"")</f>
        <v/>
      </c>
      <c r="N83" s="53" t="str">
        <f t="array" ref="N83">IFERROR(INDEX($AM$9:$AM$2088,MATCH($C83&amp;N$8,$AN$9:$AN$2088&amp;$AL$9:$AL$2088,0),1),"")</f>
        <v/>
      </c>
      <c r="O83" s="53" t="str">
        <f t="array" ref="O83">IFERROR(INDEX($AM$9:$AM$2088,MATCH($C83&amp;O$8,$AN$9:$AN$2088&amp;$AL$9:$AL$2088,0),1),"")</f>
        <v/>
      </c>
      <c r="P83" s="53" t="str">
        <f t="array" ref="P83">IFERROR(INDEX($AM$9:$AM$2088,MATCH($C83&amp;P$8,$AN$9:$AN$2088&amp;$AL$9:$AL$2088,0),1),"")</f>
        <v/>
      </c>
      <c r="Q83" s="53" t="str">
        <f t="array" ref="Q83">IFERROR(INDEX($AM$9:$AM$2088,MATCH($C83&amp;Q$8,$AN$9:$AN$2088&amp;$AL$9:$AL$2088,0),1),"")</f>
        <v/>
      </c>
      <c r="R83" s="53" t="str">
        <f t="array" ref="R83">IFERROR(INDEX($AM$9:$AM$2088,MATCH($C83&amp;R$8,$AN$9:$AN$2088&amp;$AL$9:$AL$2088,0),1),"")</f>
        <v/>
      </c>
      <c r="S83" s="53" t="str">
        <f t="array" ref="S83">IFERROR(INDEX($AM$9:$AM$2088,MATCH($C83&amp;S$8,$AN$9:$AN$2088&amp;$AL$9:$AL$2088,0),1),"")</f>
        <v/>
      </c>
      <c r="T83" s="53" t="str">
        <f t="array" ref="T83">IFERROR(INDEX($AM$9:$AM$2088,MATCH($C83&amp;T$8,$AN$9:$AN$2088&amp;$AL$9:$AL$2088,0),1),"")</f>
        <v/>
      </c>
      <c r="U83" s="53" t="str">
        <f t="array" ref="U83">IFERROR(INDEX($AM$9:$AM$2088,MATCH($C83&amp;U$8,$AN$9:$AN$2088&amp;$AL$9:$AL$2088,0),1),"")</f>
        <v/>
      </c>
      <c r="V83" s="53" t="str">
        <f t="array" ref="V83">IFERROR(INDEX($AM$9:$AM$2088,MATCH($C83&amp;V$8,$AN$9:$AN$2088&amp;$AL$9:$AL$2088,0),1),"")</f>
        <v/>
      </c>
      <c r="W83" s="53" t="str">
        <f t="array" ref="W83">IFERROR(INDEX($AM$9:$AM$2088,MATCH($C83&amp;W$8,$AN$9:$AN$2088&amp;$AL$9:$AL$2088,0),1),"")</f>
        <v/>
      </c>
      <c r="X83" s="53" t="str">
        <f t="array" ref="X83">IFERROR(INDEX($AM$9:$AM$2088,MATCH($C83&amp;X$8,$AN$9:$AN$2088&amp;$AL$9:$AL$2088,0),1),"")</f>
        <v/>
      </c>
      <c r="Y83" s="53" t="str">
        <f t="array" ref="Y83">IFERROR(INDEX($AM$9:$AM$2088,MATCH($C83&amp;Y$8,$AN$9:$AN$2088&amp;$AL$9:$AL$2088,0),1),"")</f>
        <v/>
      </c>
      <c r="Z83" s="53" t="str">
        <f t="array" ref="Z83">IFERROR(INDEX($AM$9:$AM$2088,MATCH($C83&amp;Z$8,$AN$9:$AN$2088&amp;$AL$9:$AL$2088,0),1),"")</f>
        <v/>
      </c>
      <c r="AA83" s="53" t="str">
        <f t="array" ref="AA83">IFERROR(INDEX($AM$9:$AM$2088,MATCH($C83&amp;AA$8,$AN$9:$AN$2088&amp;$AL$9:$AL$2088,0),1),"")</f>
        <v/>
      </c>
      <c r="AB83" s="53" t="str">
        <f t="array" ref="AB83">IFERROR(INDEX($AM$9:$AM$2088,MATCH($C83&amp;AB$8,$AN$9:$AN$2088&amp;$AL$9:$AL$2088,0),1),"")</f>
        <v/>
      </c>
      <c r="AC83" s="53" t="str">
        <f t="array" ref="AC83">IFERROR(INDEX($AM$9:$AM$2088,MATCH($C83&amp;AC$8,$AN$9:$AN$2088&amp;$AL$9:$AL$2088,0),1),"")</f>
        <v/>
      </c>
      <c r="AD83" s="53" t="str">
        <f t="array" ref="AD83">IFERROR(INDEX($AM$9:$AM$2088,MATCH($C83&amp;AD$8,$AN$9:$AN$2088&amp;$AL$9:$AL$2088,0),1),"")</f>
        <v/>
      </c>
      <c r="AE83" s="53" t="str">
        <f t="array" ref="AE83">IFERROR(INDEX($AM$9:$AM$2088,MATCH($C83&amp;AE$8,$AN$9:$AN$2088&amp;$AL$9:$AL$2088,0),1),"")</f>
        <v/>
      </c>
      <c r="AF83" s="53" t="str">
        <f t="array" ref="AF83">IFERROR(INDEX($AM$9:$AM$2088,MATCH($C83&amp;AF$8,$AN$9:$AN$2088&amp;$AL$9:$AL$2088,0),1),"")</f>
        <v/>
      </c>
      <c r="AG83" s="53" t="str">
        <f t="array" ref="AG83">IFERROR(INDEX($AM$9:$AM$2088,MATCH($C83&amp;AG$8,$AN$9:$AN$2088&amp;$AL$9:$AL$2088,0),1),"")</f>
        <v/>
      </c>
      <c r="AH83" s="53" t="str">
        <f t="array" ref="AH83">IFERROR(INDEX($AM$9:$AM$2088,MATCH($C83&amp;AH$8,$AN$9:$AN$2088&amp;$AL$9:$AL$2088,0),1),"")</f>
        <v/>
      </c>
      <c r="AI83" s="53" t="str">
        <f t="array" ref="AI83">IFERROR(INDEX($AM$9:$AM$2088,MATCH($C83&amp;AI$8,$AN$9:$AN$2088&amp;$AL$9:$AL$2088,0),1),"")</f>
        <v/>
      </c>
      <c r="AL83" s="166" t="s">
        <v>84</v>
      </c>
      <c r="AM83" s="167">
        <v>156.5</v>
      </c>
      <c r="AN83" s="166">
        <v>44952</v>
      </c>
    </row>
    <row r="84" spans="2:40" ht="20.100000000000001" customHeight="1" x14ac:dyDescent="0.25">
      <c r="B84" s="44" t="str">
        <f t="shared" si="1"/>
        <v/>
      </c>
      <c r="C84" s="193" t="str">
        <f>IFERROR(IF(INDEX($AN$9:$AN$2088,SUM($B$9:B84),1)="","",INDEX($AN$9:$AN$2088,SUM($B$9:B84),1)),"")</f>
        <v/>
      </c>
      <c r="D84" s="53" t="str">
        <f t="array" ref="D84">IFERROR(INDEX($AM$9:$AM$2088,MATCH($C84&amp;D$8,$AN$9:$AN$2088&amp;$AL$9:$AL$2088,0),1),"")</f>
        <v/>
      </c>
      <c r="E84" s="53" t="str">
        <f t="array" ref="E84">IFERROR(INDEX($AM$9:$AM$2088,MATCH($C84&amp;E$8,$AN$9:$AN$2088&amp;$AL$9:$AL$2088,0),1),"")</f>
        <v/>
      </c>
      <c r="F84" s="53" t="str">
        <f t="array" ref="F84">IFERROR(INDEX($AM$9:$AM$2088,MATCH($C84&amp;F$8,$AN$9:$AN$2088&amp;$AL$9:$AL$2088,0),1),"")</f>
        <v/>
      </c>
      <c r="G84" s="53" t="str">
        <f t="array" ref="G84">IFERROR(INDEX($AM$9:$AM$2088,MATCH($C84&amp;G$8,$AN$9:$AN$2088&amp;$AL$9:$AL$2088,0),1),"")</f>
        <v/>
      </c>
      <c r="H84" s="53" t="str">
        <f t="array" ref="H84">IFERROR(INDEX($AM$9:$AM$2088,MATCH($C84&amp;H$8,$AN$9:$AN$2088&amp;$AL$9:$AL$2088,0),1),"")</f>
        <v/>
      </c>
      <c r="I84" s="53" t="str">
        <f t="array" ref="I84">IFERROR(INDEX($AM$9:$AM$2088,MATCH($C84&amp;I$8,$AN$9:$AN$2088&amp;$AL$9:$AL$2088,0),1),"")</f>
        <v/>
      </c>
      <c r="J84" s="53" t="str">
        <f t="array" ref="J84">IFERROR(INDEX($AM$9:$AM$2088,MATCH($C84&amp;J$8,$AN$9:$AN$2088&amp;$AL$9:$AL$2088,0),1),"")</f>
        <v/>
      </c>
      <c r="K84" s="53" t="str">
        <f t="array" ref="K84">IFERROR(INDEX($AM$9:$AM$2088,MATCH($C84&amp;K$8,$AN$9:$AN$2088&amp;$AL$9:$AL$2088,0),1),"")</f>
        <v/>
      </c>
      <c r="L84" s="53" t="str">
        <f t="array" ref="L84">IFERROR(INDEX($AM$9:$AM$2088,MATCH($C84&amp;L$8,$AN$9:$AN$2088&amp;$AL$9:$AL$2088,0),1),"")</f>
        <v/>
      </c>
      <c r="M84" s="53" t="str">
        <f t="array" ref="M84">IFERROR(INDEX($AM$9:$AM$2088,MATCH($C84&amp;M$8,$AN$9:$AN$2088&amp;$AL$9:$AL$2088,0),1),"")</f>
        <v/>
      </c>
      <c r="N84" s="53" t="str">
        <f t="array" ref="N84">IFERROR(INDEX($AM$9:$AM$2088,MATCH($C84&amp;N$8,$AN$9:$AN$2088&amp;$AL$9:$AL$2088,0),1),"")</f>
        <v/>
      </c>
      <c r="O84" s="53" t="str">
        <f t="array" ref="O84">IFERROR(INDEX($AM$9:$AM$2088,MATCH($C84&amp;O$8,$AN$9:$AN$2088&amp;$AL$9:$AL$2088,0),1),"")</f>
        <v/>
      </c>
      <c r="P84" s="53" t="str">
        <f t="array" ref="P84">IFERROR(INDEX($AM$9:$AM$2088,MATCH($C84&amp;P$8,$AN$9:$AN$2088&amp;$AL$9:$AL$2088,0),1),"")</f>
        <v/>
      </c>
      <c r="Q84" s="53" t="str">
        <f t="array" ref="Q84">IFERROR(INDEX($AM$9:$AM$2088,MATCH($C84&amp;Q$8,$AN$9:$AN$2088&amp;$AL$9:$AL$2088,0),1),"")</f>
        <v/>
      </c>
      <c r="R84" s="53" t="str">
        <f t="array" ref="R84">IFERROR(INDEX($AM$9:$AM$2088,MATCH($C84&amp;R$8,$AN$9:$AN$2088&amp;$AL$9:$AL$2088,0),1),"")</f>
        <v/>
      </c>
      <c r="S84" s="53" t="str">
        <f t="array" ref="S84">IFERROR(INDEX($AM$9:$AM$2088,MATCH($C84&amp;S$8,$AN$9:$AN$2088&amp;$AL$9:$AL$2088,0),1),"")</f>
        <v/>
      </c>
      <c r="T84" s="53" t="str">
        <f t="array" ref="T84">IFERROR(INDEX($AM$9:$AM$2088,MATCH($C84&amp;T$8,$AN$9:$AN$2088&amp;$AL$9:$AL$2088,0),1),"")</f>
        <v/>
      </c>
      <c r="U84" s="53" t="str">
        <f t="array" ref="U84">IFERROR(INDEX($AM$9:$AM$2088,MATCH($C84&amp;U$8,$AN$9:$AN$2088&amp;$AL$9:$AL$2088,0),1),"")</f>
        <v/>
      </c>
      <c r="V84" s="53" t="str">
        <f t="array" ref="V84">IFERROR(INDEX($AM$9:$AM$2088,MATCH($C84&amp;V$8,$AN$9:$AN$2088&amp;$AL$9:$AL$2088,0),1),"")</f>
        <v/>
      </c>
      <c r="W84" s="53" t="str">
        <f t="array" ref="W84">IFERROR(INDEX($AM$9:$AM$2088,MATCH($C84&amp;W$8,$AN$9:$AN$2088&amp;$AL$9:$AL$2088,0),1),"")</f>
        <v/>
      </c>
      <c r="X84" s="53" t="str">
        <f t="array" ref="X84">IFERROR(INDEX($AM$9:$AM$2088,MATCH($C84&amp;X$8,$AN$9:$AN$2088&amp;$AL$9:$AL$2088,0),1),"")</f>
        <v/>
      </c>
      <c r="Y84" s="53" t="str">
        <f t="array" ref="Y84">IFERROR(INDEX($AM$9:$AM$2088,MATCH($C84&amp;Y$8,$AN$9:$AN$2088&amp;$AL$9:$AL$2088,0),1),"")</f>
        <v/>
      </c>
      <c r="Z84" s="53" t="str">
        <f t="array" ref="Z84">IFERROR(INDEX($AM$9:$AM$2088,MATCH($C84&amp;Z$8,$AN$9:$AN$2088&amp;$AL$9:$AL$2088,0),1),"")</f>
        <v/>
      </c>
      <c r="AA84" s="53" t="str">
        <f t="array" ref="AA84">IFERROR(INDEX($AM$9:$AM$2088,MATCH($C84&amp;AA$8,$AN$9:$AN$2088&amp;$AL$9:$AL$2088,0),1),"")</f>
        <v/>
      </c>
      <c r="AB84" s="53" t="str">
        <f t="array" ref="AB84">IFERROR(INDEX($AM$9:$AM$2088,MATCH($C84&amp;AB$8,$AN$9:$AN$2088&amp;$AL$9:$AL$2088,0),1),"")</f>
        <v/>
      </c>
      <c r="AC84" s="53" t="str">
        <f t="array" ref="AC84">IFERROR(INDEX($AM$9:$AM$2088,MATCH($C84&amp;AC$8,$AN$9:$AN$2088&amp;$AL$9:$AL$2088,0),1),"")</f>
        <v/>
      </c>
      <c r="AD84" s="53" t="str">
        <f t="array" ref="AD84">IFERROR(INDEX($AM$9:$AM$2088,MATCH($C84&amp;AD$8,$AN$9:$AN$2088&amp;$AL$9:$AL$2088,0),1),"")</f>
        <v/>
      </c>
      <c r="AE84" s="53" t="str">
        <f t="array" ref="AE84">IFERROR(INDEX($AM$9:$AM$2088,MATCH($C84&amp;AE$8,$AN$9:$AN$2088&amp;$AL$9:$AL$2088,0),1),"")</f>
        <v/>
      </c>
      <c r="AF84" s="53" t="str">
        <f t="array" ref="AF84">IFERROR(INDEX($AM$9:$AM$2088,MATCH($C84&amp;AF$8,$AN$9:$AN$2088&amp;$AL$9:$AL$2088,0),1),"")</f>
        <v/>
      </c>
      <c r="AG84" s="53" t="str">
        <f t="array" ref="AG84">IFERROR(INDEX($AM$9:$AM$2088,MATCH($C84&amp;AG$8,$AN$9:$AN$2088&amp;$AL$9:$AL$2088,0),1),"")</f>
        <v/>
      </c>
      <c r="AH84" s="53" t="str">
        <f t="array" ref="AH84">IFERROR(INDEX($AM$9:$AM$2088,MATCH($C84&amp;AH$8,$AN$9:$AN$2088&amp;$AL$9:$AL$2088,0),1),"")</f>
        <v/>
      </c>
      <c r="AI84" s="53" t="str">
        <f t="array" ref="AI84">IFERROR(INDEX($AM$9:$AM$2088,MATCH($C84&amp;AI$8,$AN$9:$AN$2088&amp;$AL$9:$AL$2088,0),1),"")</f>
        <v/>
      </c>
      <c r="AL84" s="166" t="s">
        <v>90</v>
      </c>
      <c r="AM84" s="167">
        <v>10.762</v>
      </c>
      <c r="AN84" s="166">
        <v>44952</v>
      </c>
    </row>
    <row r="85" spans="2:40" ht="20.100000000000001" customHeight="1" x14ac:dyDescent="0.25">
      <c r="B85" s="44" t="str">
        <f t="shared" si="1"/>
        <v/>
      </c>
      <c r="C85" s="193" t="str">
        <f>IFERROR(IF(INDEX($AN$9:$AN$2088,SUM($B$9:B85),1)="","",INDEX($AN$9:$AN$2088,SUM($B$9:B85),1)),"")</f>
        <v/>
      </c>
      <c r="D85" s="53" t="str">
        <f t="array" ref="D85">IFERROR(INDEX($AM$9:$AM$2088,MATCH($C85&amp;D$8,$AN$9:$AN$2088&amp;$AL$9:$AL$2088,0),1),"")</f>
        <v/>
      </c>
      <c r="E85" s="53" t="str">
        <f t="array" ref="E85">IFERROR(INDEX($AM$9:$AM$2088,MATCH($C85&amp;E$8,$AN$9:$AN$2088&amp;$AL$9:$AL$2088,0),1),"")</f>
        <v/>
      </c>
      <c r="F85" s="53" t="str">
        <f t="array" ref="F85">IFERROR(INDEX($AM$9:$AM$2088,MATCH($C85&amp;F$8,$AN$9:$AN$2088&amp;$AL$9:$AL$2088,0),1),"")</f>
        <v/>
      </c>
      <c r="G85" s="53" t="str">
        <f t="array" ref="G85">IFERROR(INDEX($AM$9:$AM$2088,MATCH($C85&amp;G$8,$AN$9:$AN$2088&amp;$AL$9:$AL$2088,0),1),"")</f>
        <v/>
      </c>
      <c r="H85" s="53" t="str">
        <f t="array" ref="H85">IFERROR(INDEX($AM$9:$AM$2088,MATCH($C85&amp;H$8,$AN$9:$AN$2088&amp;$AL$9:$AL$2088,0),1),"")</f>
        <v/>
      </c>
      <c r="I85" s="53" t="str">
        <f t="array" ref="I85">IFERROR(INDEX($AM$9:$AM$2088,MATCH($C85&amp;I$8,$AN$9:$AN$2088&amp;$AL$9:$AL$2088,0),1),"")</f>
        <v/>
      </c>
      <c r="J85" s="53" t="str">
        <f t="array" ref="J85">IFERROR(INDEX($AM$9:$AM$2088,MATCH($C85&amp;J$8,$AN$9:$AN$2088&amp;$AL$9:$AL$2088,0),1),"")</f>
        <v/>
      </c>
      <c r="K85" s="53" t="str">
        <f t="array" ref="K85">IFERROR(INDEX($AM$9:$AM$2088,MATCH($C85&amp;K$8,$AN$9:$AN$2088&amp;$AL$9:$AL$2088,0),1),"")</f>
        <v/>
      </c>
      <c r="L85" s="53" t="str">
        <f t="array" ref="L85">IFERROR(INDEX($AM$9:$AM$2088,MATCH($C85&amp;L$8,$AN$9:$AN$2088&amp;$AL$9:$AL$2088,0),1),"")</f>
        <v/>
      </c>
      <c r="M85" s="53" t="str">
        <f t="array" ref="M85">IFERROR(INDEX($AM$9:$AM$2088,MATCH($C85&amp;M$8,$AN$9:$AN$2088&amp;$AL$9:$AL$2088,0),1),"")</f>
        <v/>
      </c>
      <c r="N85" s="53" t="str">
        <f t="array" ref="N85">IFERROR(INDEX($AM$9:$AM$2088,MATCH($C85&amp;N$8,$AN$9:$AN$2088&amp;$AL$9:$AL$2088,0),1),"")</f>
        <v/>
      </c>
      <c r="O85" s="53" t="str">
        <f t="array" ref="O85">IFERROR(INDEX($AM$9:$AM$2088,MATCH($C85&amp;O$8,$AN$9:$AN$2088&amp;$AL$9:$AL$2088,0),1),"")</f>
        <v/>
      </c>
      <c r="P85" s="53" t="str">
        <f t="array" ref="P85">IFERROR(INDEX($AM$9:$AM$2088,MATCH($C85&amp;P$8,$AN$9:$AN$2088&amp;$AL$9:$AL$2088,0),1),"")</f>
        <v/>
      </c>
      <c r="Q85" s="53" t="str">
        <f t="array" ref="Q85">IFERROR(INDEX($AM$9:$AM$2088,MATCH($C85&amp;Q$8,$AN$9:$AN$2088&amp;$AL$9:$AL$2088,0),1),"")</f>
        <v/>
      </c>
      <c r="R85" s="53" t="str">
        <f t="array" ref="R85">IFERROR(INDEX($AM$9:$AM$2088,MATCH($C85&amp;R$8,$AN$9:$AN$2088&amp;$AL$9:$AL$2088,0),1),"")</f>
        <v/>
      </c>
      <c r="S85" s="53" t="str">
        <f t="array" ref="S85">IFERROR(INDEX($AM$9:$AM$2088,MATCH($C85&amp;S$8,$AN$9:$AN$2088&amp;$AL$9:$AL$2088,0),1),"")</f>
        <v/>
      </c>
      <c r="T85" s="53" t="str">
        <f t="array" ref="T85">IFERROR(INDEX($AM$9:$AM$2088,MATCH($C85&amp;T$8,$AN$9:$AN$2088&amp;$AL$9:$AL$2088,0),1),"")</f>
        <v/>
      </c>
      <c r="U85" s="53" t="str">
        <f t="array" ref="U85">IFERROR(INDEX($AM$9:$AM$2088,MATCH($C85&amp;U$8,$AN$9:$AN$2088&amp;$AL$9:$AL$2088,0),1),"")</f>
        <v/>
      </c>
      <c r="V85" s="53" t="str">
        <f t="array" ref="V85">IFERROR(INDEX($AM$9:$AM$2088,MATCH($C85&amp;V$8,$AN$9:$AN$2088&amp;$AL$9:$AL$2088,0),1),"")</f>
        <v/>
      </c>
      <c r="W85" s="53" t="str">
        <f t="array" ref="W85">IFERROR(INDEX($AM$9:$AM$2088,MATCH($C85&amp;W$8,$AN$9:$AN$2088&amp;$AL$9:$AL$2088,0),1),"")</f>
        <v/>
      </c>
      <c r="X85" s="53" t="str">
        <f t="array" ref="X85">IFERROR(INDEX($AM$9:$AM$2088,MATCH($C85&amp;X$8,$AN$9:$AN$2088&amp;$AL$9:$AL$2088,0),1),"")</f>
        <v/>
      </c>
      <c r="Y85" s="53" t="str">
        <f t="array" ref="Y85">IFERROR(INDEX($AM$9:$AM$2088,MATCH($C85&amp;Y$8,$AN$9:$AN$2088&amp;$AL$9:$AL$2088,0),1),"")</f>
        <v/>
      </c>
      <c r="Z85" s="53" t="str">
        <f t="array" ref="Z85">IFERROR(INDEX($AM$9:$AM$2088,MATCH($C85&amp;Z$8,$AN$9:$AN$2088&amp;$AL$9:$AL$2088,0),1),"")</f>
        <v/>
      </c>
      <c r="AA85" s="53" t="str">
        <f t="array" ref="AA85">IFERROR(INDEX($AM$9:$AM$2088,MATCH($C85&amp;AA$8,$AN$9:$AN$2088&amp;$AL$9:$AL$2088,0),1),"")</f>
        <v/>
      </c>
      <c r="AB85" s="53" t="str">
        <f t="array" ref="AB85">IFERROR(INDEX($AM$9:$AM$2088,MATCH($C85&amp;AB$8,$AN$9:$AN$2088&amp;$AL$9:$AL$2088,0),1),"")</f>
        <v/>
      </c>
      <c r="AC85" s="53" t="str">
        <f t="array" ref="AC85">IFERROR(INDEX($AM$9:$AM$2088,MATCH($C85&amp;AC$8,$AN$9:$AN$2088&amp;$AL$9:$AL$2088,0),1),"")</f>
        <v/>
      </c>
      <c r="AD85" s="53" t="str">
        <f t="array" ref="AD85">IFERROR(INDEX($AM$9:$AM$2088,MATCH($C85&amp;AD$8,$AN$9:$AN$2088&amp;$AL$9:$AL$2088,0),1),"")</f>
        <v/>
      </c>
      <c r="AE85" s="53" t="str">
        <f t="array" ref="AE85">IFERROR(INDEX($AM$9:$AM$2088,MATCH($C85&amp;AE$8,$AN$9:$AN$2088&amp;$AL$9:$AL$2088,0),1),"")</f>
        <v/>
      </c>
      <c r="AF85" s="53" t="str">
        <f t="array" ref="AF85">IFERROR(INDEX($AM$9:$AM$2088,MATCH($C85&amp;AF$8,$AN$9:$AN$2088&amp;$AL$9:$AL$2088,0),1),"")</f>
        <v/>
      </c>
      <c r="AG85" s="53" t="str">
        <f t="array" ref="AG85">IFERROR(INDEX($AM$9:$AM$2088,MATCH($C85&amp;AG$8,$AN$9:$AN$2088&amp;$AL$9:$AL$2088,0),1),"")</f>
        <v/>
      </c>
      <c r="AH85" s="53" t="str">
        <f t="array" ref="AH85">IFERROR(INDEX($AM$9:$AM$2088,MATCH($C85&amp;AH$8,$AN$9:$AN$2088&amp;$AL$9:$AL$2088,0),1),"")</f>
        <v/>
      </c>
      <c r="AI85" s="53" t="str">
        <f t="array" ref="AI85">IFERROR(INDEX($AM$9:$AM$2088,MATCH($C85&amp;AI$8,$AN$9:$AN$2088&amp;$AL$9:$AL$2088,0),1),"")</f>
        <v/>
      </c>
      <c r="AL85" s="166" t="s">
        <v>9</v>
      </c>
      <c r="AM85" s="167">
        <v>20.496099999999998</v>
      </c>
      <c r="AN85" s="166">
        <v>44952</v>
      </c>
    </row>
    <row r="86" spans="2:40" ht="20.100000000000001" customHeight="1" x14ac:dyDescent="0.25">
      <c r="B86" s="44" t="str">
        <f t="shared" si="1"/>
        <v/>
      </c>
      <c r="C86" s="193" t="str">
        <f>IFERROR(IF(INDEX($AN$9:$AN$2088,SUM($B$9:B86),1)="","",INDEX($AN$9:$AN$2088,SUM($B$9:B86),1)),"")</f>
        <v/>
      </c>
      <c r="D86" s="53" t="str">
        <f t="array" ref="D86">IFERROR(INDEX($AM$9:$AM$2088,MATCH($C86&amp;D$8,$AN$9:$AN$2088&amp;$AL$9:$AL$2088,0),1),"")</f>
        <v/>
      </c>
      <c r="E86" s="53" t="str">
        <f t="array" ref="E86">IFERROR(INDEX($AM$9:$AM$2088,MATCH($C86&amp;E$8,$AN$9:$AN$2088&amp;$AL$9:$AL$2088,0),1),"")</f>
        <v/>
      </c>
      <c r="F86" s="53" t="str">
        <f t="array" ref="F86">IFERROR(INDEX($AM$9:$AM$2088,MATCH($C86&amp;F$8,$AN$9:$AN$2088&amp;$AL$9:$AL$2088,0),1),"")</f>
        <v/>
      </c>
      <c r="G86" s="53" t="str">
        <f t="array" ref="G86">IFERROR(INDEX($AM$9:$AM$2088,MATCH($C86&amp;G$8,$AN$9:$AN$2088&amp;$AL$9:$AL$2088,0),1),"")</f>
        <v/>
      </c>
      <c r="H86" s="53" t="str">
        <f t="array" ref="H86">IFERROR(INDEX($AM$9:$AM$2088,MATCH($C86&amp;H$8,$AN$9:$AN$2088&amp;$AL$9:$AL$2088,0),1),"")</f>
        <v/>
      </c>
      <c r="I86" s="53" t="str">
        <f t="array" ref="I86">IFERROR(INDEX($AM$9:$AM$2088,MATCH($C86&amp;I$8,$AN$9:$AN$2088&amp;$AL$9:$AL$2088,0),1),"")</f>
        <v/>
      </c>
      <c r="J86" s="53" t="str">
        <f t="array" ref="J86">IFERROR(INDEX($AM$9:$AM$2088,MATCH($C86&amp;J$8,$AN$9:$AN$2088&amp;$AL$9:$AL$2088,0),1),"")</f>
        <v/>
      </c>
      <c r="K86" s="53" t="str">
        <f t="array" ref="K86">IFERROR(INDEX($AM$9:$AM$2088,MATCH($C86&amp;K$8,$AN$9:$AN$2088&amp;$AL$9:$AL$2088,0),1),"")</f>
        <v/>
      </c>
      <c r="L86" s="53" t="str">
        <f t="array" ref="L86">IFERROR(INDEX($AM$9:$AM$2088,MATCH($C86&amp;L$8,$AN$9:$AN$2088&amp;$AL$9:$AL$2088,0),1),"")</f>
        <v/>
      </c>
      <c r="M86" s="53" t="str">
        <f t="array" ref="M86">IFERROR(INDEX($AM$9:$AM$2088,MATCH($C86&amp;M$8,$AN$9:$AN$2088&amp;$AL$9:$AL$2088,0),1),"")</f>
        <v/>
      </c>
      <c r="N86" s="53" t="str">
        <f t="array" ref="N86">IFERROR(INDEX($AM$9:$AM$2088,MATCH($C86&amp;N$8,$AN$9:$AN$2088&amp;$AL$9:$AL$2088,0),1),"")</f>
        <v/>
      </c>
      <c r="O86" s="53" t="str">
        <f t="array" ref="O86">IFERROR(INDEX($AM$9:$AM$2088,MATCH($C86&amp;O$8,$AN$9:$AN$2088&amp;$AL$9:$AL$2088,0),1),"")</f>
        <v/>
      </c>
      <c r="P86" s="53" t="str">
        <f t="array" ref="P86">IFERROR(INDEX($AM$9:$AM$2088,MATCH($C86&amp;P$8,$AN$9:$AN$2088&amp;$AL$9:$AL$2088,0),1),"")</f>
        <v/>
      </c>
      <c r="Q86" s="53" t="str">
        <f t="array" ref="Q86">IFERROR(INDEX($AM$9:$AM$2088,MATCH($C86&amp;Q$8,$AN$9:$AN$2088&amp;$AL$9:$AL$2088,0),1),"")</f>
        <v/>
      </c>
      <c r="R86" s="53" t="str">
        <f t="array" ref="R86">IFERROR(INDEX($AM$9:$AM$2088,MATCH($C86&amp;R$8,$AN$9:$AN$2088&amp;$AL$9:$AL$2088,0),1),"")</f>
        <v/>
      </c>
      <c r="S86" s="53" t="str">
        <f t="array" ref="S86">IFERROR(INDEX($AM$9:$AM$2088,MATCH($C86&amp;S$8,$AN$9:$AN$2088&amp;$AL$9:$AL$2088,0),1),"")</f>
        <v/>
      </c>
      <c r="T86" s="53" t="str">
        <f t="array" ref="T86">IFERROR(INDEX($AM$9:$AM$2088,MATCH($C86&amp;T$8,$AN$9:$AN$2088&amp;$AL$9:$AL$2088,0),1),"")</f>
        <v/>
      </c>
      <c r="U86" s="53" t="str">
        <f t="array" ref="U86">IFERROR(INDEX($AM$9:$AM$2088,MATCH($C86&amp;U$8,$AN$9:$AN$2088&amp;$AL$9:$AL$2088,0),1),"")</f>
        <v/>
      </c>
      <c r="V86" s="53" t="str">
        <f t="array" ref="V86">IFERROR(INDEX($AM$9:$AM$2088,MATCH($C86&amp;V$8,$AN$9:$AN$2088&amp;$AL$9:$AL$2088,0),1),"")</f>
        <v/>
      </c>
      <c r="W86" s="53" t="str">
        <f t="array" ref="W86">IFERROR(INDEX($AM$9:$AM$2088,MATCH($C86&amp;W$8,$AN$9:$AN$2088&amp;$AL$9:$AL$2088,0),1),"")</f>
        <v/>
      </c>
      <c r="X86" s="53" t="str">
        <f t="array" ref="X86">IFERROR(INDEX($AM$9:$AM$2088,MATCH($C86&amp;X$8,$AN$9:$AN$2088&amp;$AL$9:$AL$2088,0),1),"")</f>
        <v/>
      </c>
      <c r="Y86" s="53" t="str">
        <f t="array" ref="Y86">IFERROR(INDEX($AM$9:$AM$2088,MATCH($C86&amp;Y$8,$AN$9:$AN$2088&amp;$AL$9:$AL$2088,0),1),"")</f>
        <v/>
      </c>
      <c r="Z86" s="53" t="str">
        <f t="array" ref="Z86">IFERROR(INDEX($AM$9:$AM$2088,MATCH($C86&amp;Z$8,$AN$9:$AN$2088&amp;$AL$9:$AL$2088,0),1),"")</f>
        <v/>
      </c>
      <c r="AA86" s="53" t="str">
        <f t="array" ref="AA86">IFERROR(INDEX($AM$9:$AM$2088,MATCH($C86&amp;AA$8,$AN$9:$AN$2088&amp;$AL$9:$AL$2088,0),1),"")</f>
        <v/>
      </c>
      <c r="AB86" s="53" t="str">
        <f t="array" ref="AB86">IFERROR(INDEX($AM$9:$AM$2088,MATCH($C86&amp;AB$8,$AN$9:$AN$2088&amp;$AL$9:$AL$2088,0),1),"")</f>
        <v/>
      </c>
      <c r="AC86" s="53" t="str">
        <f t="array" ref="AC86">IFERROR(INDEX($AM$9:$AM$2088,MATCH($C86&amp;AC$8,$AN$9:$AN$2088&amp;$AL$9:$AL$2088,0),1),"")</f>
        <v/>
      </c>
      <c r="AD86" s="53" t="str">
        <f t="array" ref="AD86">IFERROR(INDEX($AM$9:$AM$2088,MATCH($C86&amp;AD$8,$AN$9:$AN$2088&amp;$AL$9:$AL$2088,0),1),"")</f>
        <v/>
      </c>
      <c r="AE86" s="53" t="str">
        <f t="array" ref="AE86">IFERROR(INDEX($AM$9:$AM$2088,MATCH($C86&amp;AE$8,$AN$9:$AN$2088&amp;$AL$9:$AL$2088,0),1),"")</f>
        <v/>
      </c>
      <c r="AF86" s="53" t="str">
        <f t="array" ref="AF86">IFERROR(INDEX($AM$9:$AM$2088,MATCH($C86&amp;AF$8,$AN$9:$AN$2088&amp;$AL$9:$AL$2088,0),1),"")</f>
        <v/>
      </c>
      <c r="AG86" s="53" t="str">
        <f t="array" ref="AG86">IFERROR(INDEX($AM$9:$AM$2088,MATCH($C86&amp;AG$8,$AN$9:$AN$2088&amp;$AL$9:$AL$2088,0),1),"")</f>
        <v/>
      </c>
      <c r="AH86" s="53" t="str">
        <f t="array" ref="AH86">IFERROR(INDEX($AM$9:$AM$2088,MATCH($C86&amp;AH$8,$AN$9:$AN$2088&amp;$AL$9:$AL$2088,0),1),"")</f>
        <v/>
      </c>
      <c r="AI86" s="53" t="str">
        <f t="array" ref="AI86">IFERROR(INDEX($AM$9:$AM$2088,MATCH($C86&amp;AI$8,$AN$9:$AN$2088&amp;$AL$9:$AL$2088,0),1),"")</f>
        <v/>
      </c>
      <c r="AL86" s="166" t="s">
        <v>2</v>
      </c>
      <c r="AM86" s="167">
        <v>1.5307999999999999</v>
      </c>
      <c r="AN86" s="166">
        <v>44952</v>
      </c>
    </row>
    <row r="87" spans="2:40" ht="20.100000000000001" customHeight="1" x14ac:dyDescent="0.25">
      <c r="B87" s="44" t="str">
        <f t="shared" si="1"/>
        <v/>
      </c>
      <c r="C87" s="193" t="str">
        <f>IFERROR(IF(INDEX($AN$9:$AN$2088,SUM($B$9:B87),1)="","",INDEX($AN$9:$AN$2088,SUM($B$9:B87),1)),"")</f>
        <v/>
      </c>
      <c r="D87" s="53" t="str">
        <f t="array" ref="D87">IFERROR(INDEX($AM$9:$AM$2088,MATCH($C87&amp;D$8,$AN$9:$AN$2088&amp;$AL$9:$AL$2088,0),1),"")</f>
        <v/>
      </c>
      <c r="E87" s="53" t="str">
        <f t="array" ref="E87">IFERROR(INDEX($AM$9:$AM$2088,MATCH($C87&amp;E$8,$AN$9:$AN$2088&amp;$AL$9:$AL$2088,0),1),"")</f>
        <v/>
      </c>
      <c r="F87" s="53" t="str">
        <f t="array" ref="F87">IFERROR(INDEX($AM$9:$AM$2088,MATCH($C87&amp;F$8,$AN$9:$AN$2088&amp;$AL$9:$AL$2088,0),1),"")</f>
        <v/>
      </c>
      <c r="G87" s="53" t="str">
        <f t="array" ref="G87">IFERROR(INDEX($AM$9:$AM$2088,MATCH($C87&amp;G$8,$AN$9:$AN$2088&amp;$AL$9:$AL$2088,0),1),"")</f>
        <v/>
      </c>
      <c r="H87" s="53" t="str">
        <f t="array" ref="H87">IFERROR(INDEX($AM$9:$AM$2088,MATCH($C87&amp;H$8,$AN$9:$AN$2088&amp;$AL$9:$AL$2088,0),1),"")</f>
        <v/>
      </c>
      <c r="I87" s="53" t="str">
        <f t="array" ref="I87">IFERROR(INDEX($AM$9:$AM$2088,MATCH($C87&amp;I$8,$AN$9:$AN$2088&amp;$AL$9:$AL$2088,0),1),"")</f>
        <v/>
      </c>
      <c r="J87" s="53" t="str">
        <f t="array" ref="J87">IFERROR(INDEX($AM$9:$AM$2088,MATCH($C87&amp;J$8,$AN$9:$AN$2088&amp;$AL$9:$AL$2088,0),1),"")</f>
        <v/>
      </c>
      <c r="K87" s="53" t="str">
        <f t="array" ref="K87">IFERROR(INDEX($AM$9:$AM$2088,MATCH($C87&amp;K$8,$AN$9:$AN$2088&amp;$AL$9:$AL$2088,0),1),"")</f>
        <v/>
      </c>
      <c r="L87" s="53" t="str">
        <f t="array" ref="L87">IFERROR(INDEX($AM$9:$AM$2088,MATCH($C87&amp;L$8,$AN$9:$AN$2088&amp;$AL$9:$AL$2088,0),1),"")</f>
        <v/>
      </c>
      <c r="M87" s="53" t="str">
        <f t="array" ref="M87">IFERROR(INDEX($AM$9:$AM$2088,MATCH($C87&amp;M$8,$AN$9:$AN$2088&amp;$AL$9:$AL$2088,0),1),"")</f>
        <v/>
      </c>
      <c r="N87" s="53" t="str">
        <f t="array" ref="N87">IFERROR(INDEX($AM$9:$AM$2088,MATCH($C87&amp;N$8,$AN$9:$AN$2088&amp;$AL$9:$AL$2088,0),1),"")</f>
        <v/>
      </c>
      <c r="O87" s="53" t="str">
        <f t="array" ref="O87">IFERROR(INDEX($AM$9:$AM$2088,MATCH($C87&amp;O$8,$AN$9:$AN$2088&amp;$AL$9:$AL$2088,0),1),"")</f>
        <v/>
      </c>
      <c r="P87" s="53" t="str">
        <f t="array" ref="P87">IFERROR(INDEX($AM$9:$AM$2088,MATCH($C87&amp;P$8,$AN$9:$AN$2088&amp;$AL$9:$AL$2088,0),1),"")</f>
        <v/>
      </c>
      <c r="Q87" s="53" t="str">
        <f t="array" ref="Q87">IFERROR(INDEX($AM$9:$AM$2088,MATCH($C87&amp;Q$8,$AN$9:$AN$2088&amp;$AL$9:$AL$2088,0),1),"")</f>
        <v/>
      </c>
      <c r="R87" s="53" t="str">
        <f t="array" ref="R87">IFERROR(INDEX($AM$9:$AM$2088,MATCH($C87&amp;R$8,$AN$9:$AN$2088&amp;$AL$9:$AL$2088,0),1),"")</f>
        <v/>
      </c>
      <c r="S87" s="53" t="str">
        <f t="array" ref="S87">IFERROR(INDEX($AM$9:$AM$2088,MATCH($C87&amp;S$8,$AN$9:$AN$2088&amp;$AL$9:$AL$2088,0),1),"")</f>
        <v/>
      </c>
      <c r="T87" s="53" t="str">
        <f t="array" ref="T87">IFERROR(INDEX($AM$9:$AM$2088,MATCH($C87&amp;T$8,$AN$9:$AN$2088&amp;$AL$9:$AL$2088,0),1),"")</f>
        <v/>
      </c>
      <c r="U87" s="53" t="str">
        <f t="array" ref="U87">IFERROR(INDEX($AM$9:$AM$2088,MATCH($C87&amp;U$8,$AN$9:$AN$2088&amp;$AL$9:$AL$2088,0),1),"")</f>
        <v/>
      </c>
      <c r="V87" s="53" t="str">
        <f t="array" ref="V87">IFERROR(INDEX($AM$9:$AM$2088,MATCH($C87&amp;V$8,$AN$9:$AN$2088&amp;$AL$9:$AL$2088,0),1),"")</f>
        <v/>
      </c>
      <c r="W87" s="53" t="str">
        <f t="array" ref="W87">IFERROR(INDEX($AM$9:$AM$2088,MATCH($C87&amp;W$8,$AN$9:$AN$2088&amp;$AL$9:$AL$2088,0),1),"")</f>
        <v/>
      </c>
      <c r="X87" s="53" t="str">
        <f t="array" ref="X87">IFERROR(INDEX($AM$9:$AM$2088,MATCH($C87&amp;X$8,$AN$9:$AN$2088&amp;$AL$9:$AL$2088,0),1),"")</f>
        <v/>
      </c>
      <c r="Y87" s="53" t="str">
        <f t="array" ref="Y87">IFERROR(INDEX($AM$9:$AM$2088,MATCH($C87&amp;Y$8,$AN$9:$AN$2088&amp;$AL$9:$AL$2088,0),1),"")</f>
        <v/>
      </c>
      <c r="Z87" s="53" t="str">
        <f t="array" ref="Z87">IFERROR(INDEX($AM$9:$AM$2088,MATCH($C87&amp;Z$8,$AN$9:$AN$2088&amp;$AL$9:$AL$2088,0),1),"")</f>
        <v/>
      </c>
      <c r="AA87" s="53" t="str">
        <f t="array" ref="AA87">IFERROR(INDEX($AM$9:$AM$2088,MATCH($C87&amp;AA$8,$AN$9:$AN$2088&amp;$AL$9:$AL$2088,0),1),"")</f>
        <v/>
      </c>
      <c r="AB87" s="53" t="str">
        <f t="array" ref="AB87">IFERROR(INDEX($AM$9:$AM$2088,MATCH($C87&amp;AB$8,$AN$9:$AN$2088&amp;$AL$9:$AL$2088,0),1),"")</f>
        <v/>
      </c>
      <c r="AC87" s="53" t="str">
        <f t="array" ref="AC87">IFERROR(INDEX($AM$9:$AM$2088,MATCH($C87&amp;AC$8,$AN$9:$AN$2088&amp;$AL$9:$AL$2088,0),1),"")</f>
        <v/>
      </c>
      <c r="AD87" s="53" t="str">
        <f t="array" ref="AD87">IFERROR(INDEX($AM$9:$AM$2088,MATCH($C87&amp;AD$8,$AN$9:$AN$2088&amp;$AL$9:$AL$2088,0),1),"")</f>
        <v/>
      </c>
      <c r="AE87" s="53" t="str">
        <f t="array" ref="AE87">IFERROR(INDEX($AM$9:$AM$2088,MATCH($C87&amp;AE$8,$AN$9:$AN$2088&amp;$AL$9:$AL$2088,0),1),"")</f>
        <v/>
      </c>
      <c r="AF87" s="53" t="str">
        <f t="array" ref="AF87">IFERROR(INDEX($AM$9:$AM$2088,MATCH($C87&amp;AF$8,$AN$9:$AN$2088&amp;$AL$9:$AL$2088,0),1),"")</f>
        <v/>
      </c>
      <c r="AG87" s="53" t="str">
        <f t="array" ref="AG87">IFERROR(INDEX($AM$9:$AM$2088,MATCH($C87&amp;AG$8,$AN$9:$AN$2088&amp;$AL$9:$AL$2088,0),1),"")</f>
        <v/>
      </c>
      <c r="AH87" s="53" t="str">
        <f t="array" ref="AH87">IFERROR(INDEX($AM$9:$AM$2088,MATCH($C87&amp;AH$8,$AN$9:$AN$2088&amp;$AL$9:$AL$2088,0),1),"")</f>
        <v/>
      </c>
      <c r="AI87" s="53" t="str">
        <f t="array" ref="AI87">IFERROR(INDEX($AM$9:$AM$2088,MATCH($C87&amp;AI$8,$AN$9:$AN$2088&amp;$AL$9:$AL$2088,0),1),"")</f>
        <v/>
      </c>
      <c r="AL87" s="166" t="s">
        <v>22</v>
      </c>
      <c r="AM87" s="167">
        <v>5.5571999999999999</v>
      </c>
      <c r="AN87" s="166">
        <v>44952</v>
      </c>
    </row>
    <row r="88" spans="2:40" ht="20.100000000000001" customHeight="1" x14ac:dyDescent="0.25">
      <c r="B88" s="44" t="str">
        <f t="shared" si="1"/>
        <v/>
      </c>
      <c r="C88" s="193" t="str">
        <f>IFERROR(IF(INDEX($AN$9:$AN$2088,SUM($B$9:B88),1)="","",INDEX($AN$9:$AN$2088,SUM($B$9:B88),1)),"")</f>
        <v/>
      </c>
      <c r="D88" s="53" t="str">
        <f t="array" ref="D88">IFERROR(INDEX($AM$9:$AM$2088,MATCH($C88&amp;D$8,$AN$9:$AN$2088&amp;$AL$9:$AL$2088,0),1),"")</f>
        <v/>
      </c>
      <c r="E88" s="53" t="str">
        <f t="array" ref="E88">IFERROR(INDEX($AM$9:$AM$2088,MATCH($C88&amp;E$8,$AN$9:$AN$2088&amp;$AL$9:$AL$2088,0),1),"")</f>
        <v/>
      </c>
      <c r="F88" s="53" t="str">
        <f t="array" ref="F88">IFERROR(INDEX($AM$9:$AM$2088,MATCH($C88&amp;F$8,$AN$9:$AN$2088&amp;$AL$9:$AL$2088,0),1),"")</f>
        <v/>
      </c>
      <c r="G88" s="53" t="str">
        <f t="array" ref="G88">IFERROR(INDEX($AM$9:$AM$2088,MATCH($C88&amp;G$8,$AN$9:$AN$2088&amp;$AL$9:$AL$2088,0),1),"")</f>
        <v/>
      </c>
      <c r="H88" s="53" t="str">
        <f t="array" ref="H88">IFERROR(INDEX($AM$9:$AM$2088,MATCH($C88&amp;H$8,$AN$9:$AN$2088&amp;$AL$9:$AL$2088,0),1),"")</f>
        <v/>
      </c>
      <c r="I88" s="53" t="str">
        <f t="array" ref="I88">IFERROR(INDEX($AM$9:$AM$2088,MATCH($C88&amp;I$8,$AN$9:$AN$2088&amp;$AL$9:$AL$2088,0),1),"")</f>
        <v/>
      </c>
      <c r="J88" s="53" t="str">
        <f t="array" ref="J88">IFERROR(INDEX($AM$9:$AM$2088,MATCH($C88&amp;J$8,$AN$9:$AN$2088&amp;$AL$9:$AL$2088,0),1),"")</f>
        <v/>
      </c>
      <c r="K88" s="53" t="str">
        <f t="array" ref="K88">IFERROR(INDEX($AM$9:$AM$2088,MATCH($C88&amp;K$8,$AN$9:$AN$2088&amp;$AL$9:$AL$2088,0),1),"")</f>
        <v/>
      </c>
      <c r="L88" s="53" t="str">
        <f t="array" ref="L88">IFERROR(INDEX($AM$9:$AM$2088,MATCH($C88&amp;L$8,$AN$9:$AN$2088&amp;$AL$9:$AL$2088,0),1),"")</f>
        <v/>
      </c>
      <c r="M88" s="53" t="str">
        <f t="array" ref="M88">IFERROR(INDEX($AM$9:$AM$2088,MATCH($C88&amp;M$8,$AN$9:$AN$2088&amp;$AL$9:$AL$2088,0),1),"")</f>
        <v/>
      </c>
      <c r="N88" s="53" t="str">
        <f t="array" ref="N88">IFERROR(INDEX($AM$9:$AM$2088,MATCH($C88&amp;N$8,$AN$9:$AN$2088&amp;$AL$9:$AL$2088,0),1),"")</f>
        <v/>
      </c>
      <c r="O88" s="53" t="str">
        <f t="array" ref="O88">IFERROR(INDEX($AM$9:$AM$2088,MATCH($C88&amp;O$8,$AN$9:$AN$2088&amp;$AL$9:$AL$2088,0),1),"")</f>
        <v/>
      </c>
      <c r="P88" s="53" t="str">
        <f t="array" ref="P88">IFERROR(INDEX($AM$9:$AM$2088,MATCH($C88&amp;P$8,$AN$9:$AN$2088&amp;$AL$9:$AL$2088,0),1),"")</f>
        <v/>
      </c>
      <c r="Q88" s="53" t="str">
        <f t="array" ref="Q88">IFERROR(INDEX($AM$9:$AM$2088,MATCH($C88&amp;Q$8,$AN$9:$AN$2088&amp;$AL$9:$AL$2088,0),1),"")</f>
        <v/>
      </c>
      <c r="R88" s="53" t="str">
        <f t="array" ref="R88">IFERROR(INDEX($AM$9:$AM$2088,MATCH($C88&amp;R$8,$AN$9:$AN$2088&amp;$AL$9:$AL$2088,0),1),"")</f>
        <v/>
      </c>
      <c r="S88" s="53" t="str">
        <f t="array" ref="S88">IFERROR(INDEX($AM$9:$AM$2088,MATCH($C88&amp;S$8,$AN$9:$AN$2088&amp;$AL$9:$AL$2088,0),1),"")</f>
        <v/>
      </c>
      <c r="T88" s="53" t="str">
        <f t="array" ref="T88">IFERROR(INDEX($AM$9:$AM$2088,MATCH($C88&amp;T$8,$AN$9:$AN$2088&amp;$AL$9:$AL$2088,0),1),"")</f>
        <v/>
      </c>
      <c r="U88" s="53" t="str">
        <f t="array" ref="U88">IFERROR(INDEX($AM$9:$AM$2088,MATCH($C88&amp;U$8,$AN$9:$AN$2088&amp;$AL$9:$AL$2088,0),1),"")</f>
        <v/>
      </c>
      <c r="V88" s="53" t="str">
        <f t="array" ref="V88">IFERROR(INDEX($AM$9:$AM$2088,MATCH($C88&amp;V$8,$AN$9:$AN$2088&amp;$AL$9:$AL$2088,0),1),"")</f>
        <v/>
      </c>
      <c r="W88" s="53" t="str">
        <f t="array" ref="W88">IFERROR(INDEX($AM$9:$AM$2088,MATCH($C88&amp;W$8,$AN$9:$AN$2088&amp;$AL$9:$AL$2088,0),1),"")</f>
        <v/>
      </c>
      <c r="X88" s="53" t="str">
        <f t="array" ref="X88">IFERROR(INDEX($AM$9:$AM$2088,MATCH($C88&amp;X$8,$AN$9:$AN$2088&amp;$AL$9:$AL$2088,0),1),"")</f>
        <v/>
      </c>
      <c r="Y88" s="53" t="str">
        <f t="array" ref="Y88">IFERROR(INDEX($AM$9:$AM$2088,MATCH($C88&amp;Y$8,$AN$9:$AN$2088&amp;$AL$9:$AL$2088,0),1),"")</f>
        <v/>
      </c>
      <c r="Z88" s="53" t="str">
        <f t="array" ref="Z88">IFERROR(INDEX($AM$9:$AM$2088,MATCH($C88&amp;Z$8,$AN$9:$AN$2088&amp;$AL$9:$AL$2088,0),1),"")</f>
        <v/>
      </c>
      <c r="AA88" s="53" t="str">
        <f t="array" ref="AA88">IFERROR(INDEX($AM$9:$AM$2088,MATCH($C88&amp;AA$8,$AN$9:$AN$2088&amp;$AL$9:$AL$2088,0),1),"")</f>
        <v/>
      </c>
      <c r="AB88" s="53" t="str">
        <f t="array" ref="AB88">IFERROR(INDEX($AM$9:$AM$2088,MATCH($C88&amp;AB$8,$AN$9:$AN$2088&amp;$AL$9:$AL$2088,0),1),"")</f>
        <v/>
      </c>
      <c r="AC88" s="53" t="str">
        <f t="array" ref="AC88">IFERROR(INDEX($AM$9:$AM$2088,MATCH($C88&amp;AC$8,$AN$9:$AN$2088&amp;$AL$9:$AL$2088,0),1),"")</f>
        <v/>
      </c>
      <c r="AD88" s="53" t="str">
        <f t="array" ref="AD88">IFERROR(INDEX($AM$9:$AM$2088,MATCH($C88&amp;AD$8,$AN$9:$AN$2088&amp;$AL$9:$AL$2088,0),1),"")</f>
        <v/>
      </c>
      <c r="AE88" s="53" t="str">
        <f t="array" ref="AE88">IFERROR(INDEX($AM$9:$AM$2088,MATCH($C88&amp;AE$8,$AN$9:$AN$2088&amp;$AL$9:$AL$2088,0),1),"")</f>
        <v/>
      </c>
      <c r="AF88" s="53" t="str">
        <f t="array" ref="AF88">IFERROR(INDEX($AM$9:$AM$2088,MATCH($C88&amp;AF$8,$AN$9:$AN$2088&amp;$AL$9:$AL$2088,0),1),"")</f>
        <v/>
      </c>
      <c r="AG88" s="53" t="str">
        <f t="array" ref="AG88">IFERROR(INDEX($AM$9:$AM$2088,MATCH($C88&amp;AG$8,$AN$9:$AN$2088&amp;$AL$9:$AL$2088,0),1),"")</f>
        <v/>
      </c>
      <c r="AH88" s="53" t="str">
        <f t="array" ref="AH88">IFERROR(INDEX($AM$9:$AM$2088,MATCH($C88&amp;AH$8,$AN$9:$AN$2088&amp;$AL$9:$AL$2088,0),1),"")</f>
        <v/>
      </c>
      <c r="AI88" s="53" t="str">
        <f t="array" ref="AI88">IFERROR(INDEX($AM$9:$AM$2088,MATCH($C88&amp;AI$8,$AN$9:$AN$2088&amp;$AL$9:$AL$2088,0),1),"")</f>
        <v/>
      </c>
      <c r="AL88" s="166" t="s">
        <v>3</v>
      </c>
      <c r="AM88" s="167">
        <v>1.4568000000000001</v>
      </c>
      <c r="AN88" s="166">
        <v>44952</v>
      </c>
    </row>
    <row r="89" spans="2:40" ht="20.100000000000001" customHeight="1" x14ac:dyDescent="0.25">
      <c r="B89" s="44" t="str">
        <f t="shared" si="1"/>
        <v/>
      </c>
      <c r="C89" s="193" t="str">
        <f>IFERROR(IF(INDEX($AN$9:$AN$2088,SUM($B$9:B89),1)="","",INDEX($AN$9:$AN$2088,SUM($B$9:B89),1)),"")</f>
        <v/>
      </c>
      <c r="D89" s="53" t="str">
        <f t="array" ref="D89">IFERROR(INDEX($AM$9:$AM$2088,MATCH($C89&amp;D$8,$AN$9:$AN$2088&amp;$AL$9:$AL$2088,0),1),"")</f>
        <v/>
      </c>
      <c r="E89" s="53" t="str">
        <f t="array" ref="E89">IFERROR(INDEX($AM$9:$AM$2088,MATCH($C89&amp;E$8,$AN$9:$AN$2088&amp;$AL$9:$AL$2088,0),1),"")</f>
        <v/>
      </c>
      <c r="F89" s="53" t="str">
        <f t="array" ref="F89">IFERROR(INDEX($AM$9:$AM$2088,MATCH($C89&amp;F$8,$AN$9:$AN$2088&amp;$AL$9:$AL$2088,0),1),"")</f>
        <v/>
      </c>
      <c r="G89" s="53" t="str">
        <f t="array" ref="G89">IFERROR(INDEX($AM$9:$AM$2088,MATCH($C89&amp;G$8,$AN$9:$AN$2088&amp;$AL$9:$AL$2088,0),1),"")</f>
        <v/>
      </c>
      <c r="H89" s="53" t="str">
        <f t="array" ref="H89">IFERROR(INDEX($AM$9:$AM$2088,MATCH($C89&amp;H$8,$AN$9:$AN$2088&amp;$AL$9:$AL$2088,0),1),"")</f>
        <v/>
      </c>
      <c r="I89" s="53" t="str">
        <f t="array" ref="I89">IFERROR(INDEX($AM$9:$AM$2088,MATCH($C89&amp;I$8,$AN$9:$AN$2088&amp;$AL$9:$AL$2088,0),1),"")</f>
        <v/>
      </c>
      <c r="J89" s="53" t="str">
        <f t="array" ref="J89">IFERROR(INDEX($AM$9:$AM$2088,MATCH($C89&amp;J$8,$AN$9:$AN$2088&amp;$AL$9:$AL$2088,0),1),"")</f>
        <v/>
      </c>
      <c r="K89" s="53" t="str">
        <f t="array" ref="K89">IFERROR(INDEX($AM$9:$AM$2088,MATCH($C89&amp;K$8,$AN$9:$AN$2088&amp;$AL$9:$AL$2088,0),1),"")</f>
        <v/>
      </c>
      <c r="L89" s="53" t="str">
        <f t="array" ref="L89">IFERROR(INDEX($AM$9:$AM$2088,MATCH($C89&amp;L$8,$AN$9:$AN$2088&amp;$AL$9:$AL$2088,0),1),"")</f>
        <v/>
      </c>
      <c r="M89" s="53" t="str">
        <f t="array" ref="M89">IFERROR(INDEX($AM$9:$AM$2088,MATCH($C89&amp;M$8,$AN$9:$AN$2088&amp;$AL$9:$AL$2088,0),1),"")</f>
        <v/>
      </c>
      <c r="N89" s="53" t="str">
        <f t="array" ref="N89">IFERROR(INDEX($AM$9:$AM$2088,MATCH($C89&amp;N$8,$AN$9:$AN$2088&amp;$AL$9:$AL$2088,0),1),"")</f>
        <v/>
      </c>
      <c r="O89" s="53" t="str">
        <f t="array" ref="O89">IFERROR(INDEX($AM$9:$AM$2088,MATCH($C89&amp;O$8,$AN$9:$AN$2088&amp;$AL$9:$AL$2088,0),1),"")</f>
        <v/>
      </c>
      <c r="P89" s="53" t="str">
        <f t="array" ref="P89">IFERROR(INDEX($AM$9:$AM$2088,MATCH($C89&amp;P$8,$AN$9:$AN$2088&amp;$AL$9:$AL$2088,0),1),"")</f>
        <v/>
      </c>
      <c r="Q89" s="53" t="str">
        <f t="array" ref="Q89">IFERROR(INDEX($AM$9:$AM$2088,MATCH($C89&amp;Q$8,$AN$9:$AN$2088&amp;$AL$9:$AL$2088,0),1),"")</f>
        <v/>
      </c>
      <c r="R89" s="53" t="str">
        <f t="array" ref="R89">IFERROR(INDEX($AM$9:$AM$2088,MATCH($C89&amp;R$8,$AN$9:$AN$2088&amp;$AL$9:$AL$2088,0),1),"")</f>
        <v/>
      </c>
      <c r="S89" s="53" t="str">
        <f t="array" ref="S89">IFERROR(INDEX($AM$9:$AM$2088,MATCH($C89&amp;S$8,$AN$9:$AN$2088&amp;$AL$9:$AL$2088,0),1),"")</f>
        <v/>
      </c>
      <c r="T89" s="53" t="str">
        <f t="array" ref="T89">IFERROR(INDEX($AM$9:$AM$2088,MATCH($C89&amp;T$8,$AN$9:$AN$2088&amp;$AL$9:$AL$2088,0),1),"")</f>
        <v/>
      </c>
      <c r="U89" s="53" t="str">
        <f t="array" ref="U89">IFERROR(INDEX($AM$9:$AM$2088,MATCH($C89&amp;U$8,$AN$9:$AN$2088&amp;$AL$9:$AL$2088,0),1),"")</f>
        <v/>
      </c>
      <c r="V89" s="53" t="str">
        <f t="array" ref="V89">IFERROR(INDEX($AM$9:$AM$2088,MATCH($C89&amp;V$8,$AN$9:$AN$2088&amp;$AL$9:$AL$2088,0),1),"")</f>
        <v/>
      </c>
      <c r="W89" s="53" t="str">
        <f t="array" ref="W89">IFERROR(INDEX($AM$9:$AM$2088,MATCH($C89&amp;W$8,$AN$9:$AN$2088&amp;$AL$9:$AL$2088,0),1),"")</f>
        <v/>
      </c>
      <c r="X89" s="53" t="str">
        <f t="array" ref="X89">IFERROR(INDEX($AM$9:$AM$2088,MATCH($C89&amp;X$8,$AN$9:$AN$2088&amp;$AL$9:$AL$2088,0),1),"")</f>
        <v/>
      </c>
      <c r="Y89" s="53" t="str">
        <f t="array" ref="Y89">IFERROR(INDEX($AM$9:$AM$2088,MATCH($C89&amp;Y$8,$AN$9:$AN$2088&amp;$AL$9:$AL$2088,0),1),"")</f>
        <v/>
      </c>
      <c r="Z89" s="53" t="str">
        <f t="array" ref="Z89">IFERROR(INDEX($AM$9:$AM$2088,MATCH($C89&amp;Z$8,$AN$9:$AN$2088&amp;$AL$9:$AL$2088,0),1),"")</f>
        <v/>
      </c>
      <c r="AA89" s="53" t="str">
        <f t="array" ref="AA89">IFERROR(INDEX($AM$9:$AM$2088,MATCH($C89&amp;AA$8,$AN$9:$AN$2088&amp;$AL$9:$AL$2088,0),1),"")</f>
        <v/>
      </c>
      <c r="AB89" s="53" t="str">
        <f t="array" ref="AB89">IFERROR(INDEX($AM$9:$AM$2088,MATCH($C89&amp;AB$8,$AN$9:$AN$2088&amp;$AL$9:$AL$2088,0),1),"")</f>
        <v/>
      </c>
      <c r="AC89" s="53" t="str">
        <f t="array" ref="AC89">IFERROR(INDEX($AM$9:$AM$2088,MATCH($C89&amp;AC$8,$AN$9:$AN$2088&amp;$AL$9:$AL$2088,0),1),"")</f>
        <v/>
      </c>
      <c r="AD89" s="53" t="str">
        <f t="array" ref="AD89">IFERROR(INDEX($AM$9:$AM$2088,MATCH($C89&amp;AD$8,$AN$9:$AN$2088&amp;$AL$9:$AL$2088,0),1),"")</f>
        <v/>
      </c>
      <c r="AE89" s="53" t="str">
        <f t="array" ref="AE89">IFERROR(INDEX($AM$9:$AM$2088,MATCH($C89&amp;AE$8,$AN$9:$AN$2088&amp;$AL$9:$AL$2088,0),1),"")</f>
        <v/>
      </c>
      <c r="AF89" s="53" t="str">
        <f t="array" ref="AF89">IFERROR(INDEX($AM$9:$AM$2088,MATCH($C89&amp;AF$8,$AN$9:$AN$2088&amp;$AL$9:$AL$2088,0),1),"")</f>
        <v/>
      </c>
      <c r="AG89" s="53" t="str">
        <f t="array" ref="AG89">IFERROR(INDEX($AM$9:$AM$2088,MATCH($C89&amp;AG$8,$AN$9:$AN$2088&amp;$AL$9:$AL$2088,0),1),"")</f>
        <v/>
      </c>
      <c r="AH89" s="53" t="str">
        <f t="array" ref="AH89">IFERROR(INDEX($AM$9:$AM$2088,MATCH($C89&amp;AH$8,$AN$9:$AN$2088&amp;$AL$9:$AL$2088,0),1),"")</f>
        <v/>
      </c>
      <c r="AI89" s="53" t="str">
        <f t="array" ref="AI89">IFERROR(INDEX($AM$9:$AM$2088,MATCH($C89&amp;AI$8,$AN$9:$AN$2088&amp;$AL$9:$AL$2088,0),1),"")</f>
        <v/>
      </c>
      <c r="AL89" s="166" t="s">
        <v>154</v>
      </c>
      <c r="AM89" s="167">
        <v>7.3893000000000004</v>
      </c>
      <c r="AN89" s="166">
        <v>44952</v>
      </c>
    </row>
    <row r="90" spans="2:40" ht="20.100000000000001" customHeight="1" x14ac:dyDescent="0.25">
      <c r="B90" s="44" t="str">
        <f t="shared" si="1"/>
        <v/>
      </c>
      <c r="C90" s="193" t="str">
        <f>IFERROR(IF(INDEX($AN$9:$AN$2088,SUM($B$9:B90),1)="","",INDEX($AN$9:$AN$2088,SUM($B$9:B90),1)),"")</f>
        <v/>
      </c>
      <c r="D90" s="53" t="str">
        <f t="array" ref="D90">IFERROR(INDEX($AM$9:$AM$2088,MATCH($C90&amp;D$8,$AN$9:$AN$2088&amp;$AL$9:$AL$2088,0),1),"")</f>
        <v/>
      </c>
      <c r="E90" s="53" t="str">
        <f t="array" ref="E90">IFERROR(INDEX($AM$9:$AM$2088,MATCH($C90&amp;E$8,$AN$9:$AN$2088&amp;$AL$9:$AL$2088,0),1),"")</f>
        <v/>
      </c>
      <c r="F90" s="53" t="str">
        <f t="array" ref="F90">IFERROR(INDEX($AM$9:$AM$2088,MATCH($C90&amp;F$8,$AN$9:$AN$2088&amp;$AL$9:$AL$2088,0),1),"")</f>
        <v/>
      </c>
      <c r="G90" s="53" t="str">
        <f t="array" ref="G90">IFERROR(INDEX($AM$9:$AM$2088,MATCH($C90&amp;G$8,$AN$9:$AN$2088&amp;$AL$9:$AL$2088,0),1),"")</f>
        <v/>
      </c>
      <c r="H90" s="53" t="str">
        <f t="array" ref="H90">IFERROR(INDEX($AM$9:$AM$2088,MATCH($C90&amp;H$8,$AN$9:$AN$2088&amp;$AL$9:$AL$2088,0),1),"")</f>
        <v/>
      </c>
      <c r="I90" s="53" t="str">
        <f t="array" ref="I90">IFERROR(INDEX($AM$9:$AM$2088,MATCH($C90&amp;I$8,$AN$9:$AN$2088&amp;$AL$9:$AL$2088,0),1),"")</f>
        <v/>
      </c>
      <c r="J90" s="53" t="str">
        <f t="array" ref="J90">IFERROR(INDEX($AM$9:$AM$2088,MATCH($C90&amp;J$8,$AN$9:$AN$2088&amp;$AL$9:$AL$2088,0),1),"")</f>
        <v/>
      </c>
      <c r="K90" s="53" t="str">
        <f t="array" ref="K90">IFERROR(INDEX($AM$9:$AM$2088,MATCH($C90&amp;K$8,$AN$9:$AN$2088&amp;$AL$9:$AL$2088,0),1),"")</f>
        <v/>
      </c>
      <c r="L90" s="53" t="str">
        <f t="array" ref="L90">IFERROR(INDEX($AM$9:$AM$2088,MATCH($C90&amp;L$8,$AN$9:$AN$2088&amp;$AL$9:$AL$2088,0),1),"")</f>
        <v/>
      </c>
      <c r="M90" s="53" t="str">
        <f t="array" ref="M90">IFERROR(INDEX($AM$9:$AM$2088,MATCH($C90&amp;M$8,$AN$9:$AN$2088&amp;$AL$9:$AL$2088,0),1),"")</f>
        <v/>
      </c>
      <c r="N90" s="53" t="str">
        <f t="array" ref="N90">IFERROR(INDEX($AM$9:$AM$2088,MATCH($C90&amp;N$8,$AN$9:$AN$2088&amp;$AL$9:$AL$2088,0),1),"")</f>
        <v/>
      </c>
      <c r="O90" s="53" t="str">
        <f t="array" ref="O90">IFERROR(INDEX($AM$9:$AM$2088,MATCH($C90&amp;O$8,$AN$9:$AN$2088&amp;$AL$9:$AL$2088,0),1),"")</f>
        <v/>
      </c>
      <c r="P90" s="53" t="str">
        <f t="array" ref="P90">IFERROR(INDEX($AM$9:$AM$2088,MATCH($C90&amp;P$8,$AN$9:$AN$2088&amp;$AL$9:$AL$2088,0),1),"")</f>
        <v/>
      </c>
      <c r="Q90" s="53" t="str">
        <f t="array" ref="Q90">IFERROR(INDEX($AM$9:$AM$2088,MATCH($C90&amp;Q$8,$AN$9:$AN$2088&amp;$AL$9:$AL$2088,0),1),"")</f>
        <v/>
      </c>
      <c r="R90" s="53" t="str">
        <f t="array" ref="R90">IFERROR(INDEX($AM$9:$AM$2088,MATCH($C90&amp;R$8,$AN$9:$AN$2088&amp;$AL$9:$AL$2088,0),1),"")</f>
        <v/>
      </c>
      <c r="S90" s="53" t="str">
        <f t="array" ref="S90">IFERROR(INDEX($AM$9:$AM$2088,MATCH($C90&amp;S$8,$AN$9:$AN$2088&amp;$AL$9:$AL$2088,0),1),"")</f>
        <v/>
      </c>
      <c r="T90" s="53" t="str">
        <f t="array" ref="T90">IFERROR(INDEX($AM$9:$AM$2088,MATCH($C90&amp;T$8,$AN$9:$AN$2088&amp;$AL$9:$AL$2088,0),1),"")</f>
        <v/>
      </c>
      <c r="U90" s="53" t="str">
        <f t="array" ref="U90">IFERROR(INDEX($AM$9:$AM$2088,MATCH($C90&amp;U$8,$AN$9:$AN$2088&amp;$AL$9:$AL$2088,0),1),"")</f>
        <v/>
      </c>
      <c r="V90" s="53" t="str">
        <f t="array" ref="V90">IFERROR(INDEX($AM$9:$AM$2088,MATCH($C90&amp;V$8,$AN$9:$AN$2088&amp;$AL$9:$AL$2088,0),1),"")</f>
        <v/>
      </c>
      <c r="W90" s="53" t="str">
        <f t="array" ref="W90">IFERROR(INDEX($AM$9:$AM$2088,MATCH($C90&amp;W$8,$AN$9:$AN$2088&amp;$AL$9:$AL$2088,0),1),"")</f>
        <v/>
      </c>
      <c r="X90" s="53" t="str">
        <f t="array" ref="X90">IFERROR(INDEX($AM$9:$AM$2088,MATCH($C90&amp;X$8,$AN$9:$AN$2088&amp;$AL$9:$AL$2088,0),1),"")</f>
        <v/>
      </c>
      <c r="Y90" s="53" t="str">
        <f t="array" ref="Y90">IFERROR(INDEX($AM$9:$AM$2088,MATCH($C90&amp;Y$8,$AN$9:$AN$2088&amp;$AL$9:$AL$2088,0),1),"")</f>
        <v/>
      </c>
      <c r="Z90" s="53" t="str">
        <f t="array" ref="Z90">IFERROR(INDEX($AM$9:$AM$2088,MATCH($C90&amp;Z$8,$AN$9:$AN$2088&amp;$AL$9:$AL$2088,0),1),"")</f>
        <v/>
      </c>
      <c r="AA90" s="53" t="str">
        <f t="array" ref="AA90">IFERROR(INDEX($AM$9:$AM$2088,MATCH($C90&amp;AA$8,$AN$9:$AN$2088&amp;$AL$9:$AL$2088,0),1),"")</f>
        <v/>
      </c>
      <c r="AB90" s="53" t="str">
        <f t="array" ref="AB90">IFERROR(INDEX($AM$9:$AM$2088,MATCH($C90&amp;AB$8,$AN$9:$AN$2088&amp;$AL$9:$AL$2088,0),1),"")</f>
        <v/>
      </c>
      <c r="AC90" s="53" t="str">
        <f t="array" ref="AC90">IFERROR(INDEX($AM$9:$AM$2088,MATCH($C90&amp;AC$8,$AN$9:$AN$2088&amp;$AL$9:$AL$2088,0),1),"")</f>
        <v/>
      </c>
      <c r="AD90" s="53" t="str">
        <f t="array" ref="AD90">IFERROR(INDEX($AM$9:$AM$2088,MATCH($C90&amp;AD$8,$AN$9:$AN$2088&amp;$AL$9:$AL$2088,0),1),"")</f>
        <v/>
      </c>
      <c r="AE90" s="53" t="str">
        <f t="array" ref="AE90">IFERROR(INDEX($AM$9:$AM$2088,MATCH($C90&amp;AE$8,$AN$9:$AN$2088&amp;$AL$9:$AL$2088,0),1),"")</f>
        <v/>
      </c>
      <c r="AF90" s="53" t="str">
        <f t="array" ref="AF90">IFERROR(INDEX($AM$9:$AM$2088,MATCH($C90&amp;AF$8,$AN$9:$AN$2088&amp;$AL$9:$AL$2088,0),1),"")</f>
        <v/>
      </c>
      <c r="AG90" s="53" t="str">
        <f t="array" ref="AG90">IFERROR(INDEX($AM$9:$AM$2088,MATCH($C90&amp;AG$8,$AN$9:$AN$2088&amp;$AL$9:$AL$2088,0),1),"")</f>
        <v/>
      </c>
      <c r="AH90" s="53" t="str">
        <f t="array" ref="AH90">IFERROR(INDEX($AM$9:$AM$2088,MATCH($C90&amp;AH$8,$AN$9:$AN$2088&amp;$AL$9:$AL$2088,0),1),"")</f>
        <v/>
      </c>
      <c r="AI90" s="53" t="str">
        <f t="array" ref="AI90">IFERROR(INDEX($AM$9:$AM$2088,MATCH($C90&amp;AI$8,$AN$9:$AN$2088&amp;$AL$9:$AL$2088,0),1),"")</f>
        <v/>
      </c>
      <c r="AL90" s="166" t="s">
        <v>6</v>
      </c>
      <c r="AM90" s="167">
        <v>8.5295000000000005</v>
      </c>
      <c r="AN90" s="166">
        <v>44952</v>
      </c>
    </row>
    <row r="91" spans="2:40" ht="20.100000000000001" customHeight="1" x14ac:dyDescent="0.25">
      <c r="B91" s="44" t="str">
        <f t="shared" si="1"/>
        <v/>
      </c>
      <c r="C91" s="193" t="str">
        <f>IFERROR(IF(INDEX($AN$9:$AN$2088,SUM($B$9:B91),1)="","",INDEX($AN$9:$AN$2088,SUM($B$9:B91),1)),"")</f>
        <v/>
      </c>
      <c r="D91" s="53" t="str">
        <f t="array" ref="D91">IFERROR(INDEX($AM$9:$AM$2088,MATCH($C91&amp;D$8,$AN$9:$AN$2088&amp;$AL$9:$AL$2088,0),1),"")</f>
        <v/>
      </c>
      <c r="E91" s="53" t="str">
        <f t="array" ref="E91">IFERROR(INDEX($AM$9:$AM$2088,MATCH($C91&amp;E$8,$AN$9:$AN$2088&amp;$AL$9:$AL$2088,0),1),"")</f>
        <v/>
      </c>
      <c r="F91" s="53" t="str">
        <f t="array" ref="F91">IFERROR(INDEX($AM$9:$AM$2088,MATCH($C91&amp;F$8,$AN$9:$AN$2088&amp;$AL$9:$AL$2088,0),1),"")</f>
        <v/>
      </c>
      <c r="G91" s="53" t="str">
        <f t="array" ref="G91">IFERROR(INDEX($AM$9:$AM$2088,MATCH($C91&amp;G$8,$AN$9:$AN$2088&amp;$AL$9:$AL$2088,0),1),"")</f>
        <v/>
      </c>
      <c r="H91" s="53" t="str">
        <f t="array" ref="H91">IFERROR(INDEX($AM$9:$AM$2088,MATCH($C91&amp;H$8,$AN$9:$AN$2088&amp;$AL$9:$AL$2088,0),1),"")</f>
        <v/>
      </c>
      <c r="I91" s="53" t="str">
        <f t="array" ref="I91">IFERROR(INDEX($AM$9:$AM$2088,MATCH($C91&amp;I$8,$AN$9:$AN$2088&amp;$AL$9:$AL$2088,0),1),"")</f>
        <v/>
      </c>
      <c r="J91" s="53" t="str">
        <f t="array" ref="J91">IFERROR(INDEX($AM$9:$AM$2088,MATCH($C91&amp;J$8,$AN$9:$AN$2088&amp;$AL$9:$AL$2088,0),1),"")</f>
        <v/>
      </c>
      <c r="K91" s="53" t="str">
        <f t="array" ref="K91">IFERROR(INDEX($AM$9:$AM$2088,MATCH($C91&amp;K$8,$AN$9:$AN$2088&amp;$AL$9:$AL$2088,0),1),"")</f>
        <v/>
      </c>
      <c r="L91" s="53" t="str">
        <f t="array" ref="L91">IFERROR(INDEX($AM$9:$AM$2088,MATCH($C91&amp;L$8,$AN$9:$AN$2088&amp;$AL$9:$AL$2088,0),1),"")</f>
        <v/>
      </c>
      <c r="M91" s="53" t="str">
        <f t="array" ref="M91">IFERROR(INDEX($AM$9:$AM$2088,MATCH($C91&amp;M$8,$AN$9:$AN$2088&amp;$AL$9:$AL$2088,0),1),"")</f>
        <v/>
      </c>
      <c r="N91" s="53" t="str">
        <f t="array" ref="N91">IFERROR(INDEX($AM$9:$AM$2088,MATCH($C91&amp;N$8,$AN$9:$AN$2088&amp;$AL$9:$AL$2088,0),1),"")</f>
        <v/>
      </c>
      <c r="O91" s="53" t="str">
        <f t="array" ref="O91">IFERROR(INDEX($AM$9:$AM$2088,MATCH($C91&amp;O$8,$AN$9:$AN$2088&amp;$AL$9:$AL$2088,0),1),"")</f>
        <v/>
      </c>
      <c r="P91" s="53" t="str">
        <f t="array" ref="P91">IFERROR(INDEX($AM$9:$AM$2088,MATCH($C91&amp;P$8,$AN$9:$AN$2088&amp;$AL$9:$AL$2088,0),1),"")</f>
        <v/>
      </c>
      <c r="Q91" s="53" t="str">
        <f t="array" ref="Q91">IFERROR(INDEX($AM$9:$AM$2088,MATCH($C91&amp;Q$8,$AN$9:$AN$2088&amp;$AL$9:$AL$2088,0),1),"")</f>
        <v/>
      </c>
      <c r="R91" s="53" t="str">
        <f t="array" ref="R91">IFERROR(INDEX($AM$9:$AM$2088,MATCH($C91&amp;R$8,$AN$9:$AN$2088&amp;$AL$9:$AL$2088,0),1),"")</f>
        <v/>
      </c>
      <c r="S91" s="53" t="str">
        <f t="array" ref="S91">IFERROR(INDEX($AM$9:$AM$2088,MATCH($C91&amp;S$8,$AN$9:$AN$2088&amp;$AL$9:$AL$2088,0),1),"")</f>
        <v/>
      </c>
      <c r="T91" s="53" t="str">
        <f t="array" ref="T91">IFERROR(INDEX($AM$9:$AM$2088,MATCH($C91&amp;T$8,$AN$9:$AN$2088&amp;$AL$9:$AL$2088,0),1),"")</f>
        <v/>
      </c>
      <c r="U91" s="53" t="str">
        <f t="array" ref="U91">IFERROR(INDEX($AM$9:$AM$2088,MATCH($C91&amp;U$8,$AN$9:$AN$2088&amp;$AL$9:$AL$2088,0),1),"")</f>
        <v/>
      </c>
      <c r="V91" s="53" t="str">
        <f t="array" ref="V91">IFERROR(INDEX($AM$9:$AM$2088,MATCH($C91&amp;V$8,$AN$9:$AN$2088&amp;$AL$9:$AL$2088,0),1),"")</f>
        <v/>
      </c>
      <c r="W91" s="53" t="str">
        <f t="array" ref="W91">IFERROR(INDEX($AM$9:$AM$2088,MATCH($C91&amp;W$8,$AN$9:$AN$2088&amp;$AL$9:$AL$2088,0),1),"")</f>
        <v/>
      </c>
      <c r="X91" s="53" t="str">
        <f t="array" ref="X91">IFERROR(INDEX($AM$9:$AM$2088,MATCH($C91&amp;X$8,$AN$9:$AN$2088&amp;$AL$9:$AL$2088,0),1),"")</f>
        <v/>
      </c>
      <c r="Y91" s="53" t="str">
        <f t="array" ref="Y91">IFERROR(INDEX($AM$9:$AM$2088,MATCH($C91&amp;Y$8,$AN$9:$AN$2088&amp;$AL$9:$AL$2088,0),1),"")</f>
        <v/>
      </c>
      <c r="Z91" s="53" t="str">
        <f t="array" ref="Z91">IFERROR(INDEX($AM$9:$AM$2088,MATCH($C91&amp;Z$8,$AN$9:$AN$2088&amp;$AL$9:$AL$2088,0),1),"")</f>
        <v/>
      </c>
      <c r="AA91" s="53" t="str">
        <f t="array" ref="AA91">IFERROR(INDEX($AM$9:$AM$2088,MATCH($C91&amp;AA$8,$AN$9:$AN$2088&amp;$AL$9:$AL$2088,0),1),"")</f>
        <v/>
      </c>
      <c r="AB91" s="53" t="str">
        <f t="array" ref="AB91">IFERROR(INDEX($AM$9:$AM$2088,MATCH($C91&amp;AB$8,$AN$9:$AN$2088&amp;$AL$9:$AL$2088,0),1),"")</f>
        <v/>
      </c>
      <c r="AC91" s="53" t="str">
        <f t="array" ref="AC91">IFERROR(INDEX($AM$9:$AM$2088,MATCH($C91&amp;AC$8,$AN$9:$AN$2088&amp;$AL$9:$AL$2088,0),1),"")</f>
        <v/>
      </c>
      <c r="AD91" s="53" t="str">
        <f t="array" ref="AD91">IFERROR(INDEX($AM$9:$AM$2088,MATCH($C91&amp;AD$8,$AN$9:$AN$2088&amp;$AL$9:$AL$2088,0),1),"")</f>
        <v/>
      </c>
      <c r="AE91" s="53" t="str">
        <f t="array" ref="AE91">IFERROR(INDEX($AM$9:$AM$2088,MATCH($C91&amp;AE$8,$AN$9:$AN$2088&amp;$AL$9:$AL$2088,0),1),"")</f>
        <v/>
      </c>
      <c r="AF91" s="53" t="str">
        <f t="array" ref="AF91">IFERROR(INDEX($AM$9:$AM$2088,MATCH($C91&amp;AF$8,$AN$9:$AN$2088&amp;$AL$9:$AL$2088,0),1),"")</f>
        <v/>
      </c>
      <c r="AG91" s="53" t="str">
        <f t="array" ref="AG91">IFERROR(INDEX($AM$9:$AM$2088,MATCH($C91&amp;AG$8,$AN$9:$AN$2088&amp;$AL$9:$AL$2088,0),1),"")</f>
        <v/>
      </c>
      <c r="AH91" s="53" t="str">
        <f t="array" ref="AH91">IFERROR(INDEX($AM$9:$AM$2088,MATCH($C91&amp;AH$8,$AN$9:$AN$2088&amp;$AL$9:$AL$2088,0),1),"")</f>
        <v/>
      </c>
      <c r="AI91" s="53" t="str">
        <f t="array" ref="AI91">IFERROR(INDEX($AM$9:$AM$2088,MATCH($C91&amp;AI$8,$AN$9:$AN$2088&amp;$AL$9:$AL$2088,0),1),"")</f>
        <v/>
      </c>
      <c r="AL91" s="166" t="s">
        <v>161</v>
      </c>
      <c r="AM91" s="167">
        <v>16298.97</v>
      </c>
      <c r="AN91" s="166">
        <v>44952</v>
      </c>
    </row>
    <row r="92" spans="2:40" ht="20.100000000000001" customHeight="1" x14ac:dyDescent="0.25">
      <c r="B92" s="44" t="str">
        <f t="shared" si="1"/>
        <v/>
      </c>
      <c r="C92" s="193" t="str">
        <f>IFERROR(IF(INDEX($AN$9:$AN$2088,SUM($B$9:B92),1)="","",INDEX($AN$9:$AN$2088,SUM($B$9:B92),1)),"")</f>
        <v/>
      </c>
      <c r="D92" s="53" t="str">
        <f t="array" ref="D92">IFERROR(INDEX($AM$9:$AM$2088,MATCH($C92&amp;D$8,$AN$9:$AN$2088&amp;$AL$9:$AL$2088,0),1),"")</f>
        <v/>
      </c>
      <c r="E92" s="53" t="str">
        <f t="array" ref="E92">IFERROR(INDEX($AM$9:$AM$2088,MATCH($C92&amp;E$8,$AN$9:$AN$2088&amp;$AL$9:$AL$2088,0),1),"")</f>
        <v/>
      </c>
      <c r="F92" s="53" t="str">
        <f t="array" ref="F92">IFERROR(INDEX($AM$9:$AM$2088,MATCH($C92&amp;F$8,$AN$9:$AN$2088&amp;$AL$9:$AL$2088,0),1),"")</f>
        <v/>
      </c>
      <c r="G92" s="53" t="str">
        <f t="array" ref="G92">IFERROR(INDEX($AM$9:$AM$2088,MATCH($C92&amp;G$8,$AN$9:$AN$2088&amp;$AL$9:$AL$2088,0),1),"")</f>
        <v/>
      </c>
      <c r="H92" s="53" t="str">
        <f t="array" ref="H92">IFERROR(INDEX($AM$9:$AM$2088,MATCH($C92&amp;H$8,$AN$9:$AN$2088&amp;$AL$9:$AL$2088,0),1),"")</f>
        <v/>
      </c>
      <c r="I92" s="53" t="str">
        <f t="array" ref="I92">IFERROR(INDEX($AM$9:$AM$2088,MATCH($C92&amp;I$8,$AN$9:$AN$2088&amp;$AL$9:$AL$2088,0),1),"")</f>
        <v/>
      </c>
      <c r="J92" s="53" t="str">
        <f t="array" ref="J92">IFERROR(INDEX($AM$9:$AM$2088,MATCH($C92&amp;J$8,$AN$9:$AN$2088&amp;$AL$9:$AL$2088,0),1),"")</f>
        <v/>
      </c>
      <c r="K92" s="53" t="str">
        <f t="array" ref="K92">IFERROR(INDEX($AM$9:$AM$2088,MATCH($C92&amp;K$8,$AN$9:$AN$2088&amp;$AL$9:$AL$2088,0),1),"")</f>
        <v/>
      </c>
      <c r="L92" s="53" t="str">
        <f t="array" ref="L92">IFERROR(INDEX($AM$9:$AM$2088,MATCH($C92&amp;L$8,$AN$9:$AN$2088&amp;$AL$9:$AL$2088,0),1),"")</f>
        <v/>
      </c>
      <c r="M92" s="53" t="str">
        <f t="array" ref="M92">IFERROR(INDEX($AM$9:$AM$2088,MATCH($C92&amp;M$8,$AN$9:$AN$2088&amp;$AL$9:$AL$2088,0),1),"")</f>
        <v/>
      </c>
      <c r="N92" s="53" t="str">
        <f t="array" ref="N92">IFERROR(INDEX($AM$9:$AM$2088,MATCH($C92&amp;N$8,$AN$9:$AN$2088&amp;$AL$9:$AL$2088,0),1),"")</f>
        <v/>
      </c>
      <c r="O92" s="53" t="str">
        <f t="array" ref="O92">IFERROR(INDEX($AM$9:$AM$2088,MATCH($C92&amp;O$8,$AN$9:$AN$2088&amp;$AL$9:$AL$2088,0),1),"")</f>
        <v/>
      </c>
      <c r="P92" s="53" t="str">
        <f t="array" ref="P92">IFERROR(INDEX($AM$9:$AM$2088,MATCH($C92&amp;P$8,$AN$9:$AN$2088&amp;$AL$9:$AL$2088,0),1),"")</f>
        <v/>
      </c>
      <c r="Q92" s="53" t="str">
        <f t="array" ref="Q92">IFERROR(INDEX($AM$9:$AM$2088,MATCH($C92&amp;Q$8,$AN$9:$AN$2088&amp;$AL$9:$AL$2088,0),1),"")</f>
        <v/>
      </c>
      <c r="R92" s="53" t="str">
        <f t="array" ref="R92">IFERROR(INDEX($AM$9:$AM$2088,MATCH($C92&amp;R$8,$AN$9:$AN$2088&amp;$AL$9:$AL$2088,0),1),"")</f>
        <v/>
      </c>
      <c r="S92" s="53" t="str">
        <f t="array" ref="S92">IFERROR(INDEX($AM$9:$AM$2088,MATCH($C92&amp;S$8,$AN$9:$AN$2088&amp;$AL$9:$AL$2088,0),1),"")</f>
        <v/>
      </c>
      <c r="T92" s="53" t="str">
        <f t="array" ref="T92">IFERROR(INDEX($AM$9:$AM$2088,MATCH($C92&amp;T$8,$AN$9:$AN$2088&amp;$AL$9:$AL$2088,0),1),"")</f>
        <v/>
      </c>
      <c r="U92" s="53" t="str">
        <f t="array" ref="U92">IFERROR(INDEX($AM$9:$AM$2088,MATCH($C92&amp;U$8,$AN$9:$AN$2088&amp;$AL$9:$AL$2088,0),1),"")</f>
        <v/>
      </c>
      <c r="V92" s="53" t="str">
        <f t="array" ref="V92">IFERROR(INDEX($AM$9:$AM$2088,MATCH($C92&amp;V$8,$AN$9:$AN$2088&amp;$AL$9:$AL$2088,0),1),"")</f>
        <v/>
      </c>
      <c r="W92" s="53" t="str">
        <f t="array" ref="W92">IFERROR(INDEX($AM$9:$AM$2088,MATCH($C92&amp;W$8,$AN$9:$AN$2088&amp;$AL$9:$AL$2088,0),1),"")</f>
        <v/>
      </c>
      <c r="X92" s="53" t="str">
        <f t="array" ref="X92">IFERROR(INDEX($AM$9:$AM$2088,MATCH($C92&amp;X$8,$AN$9:$AN$2088&amp;$AL$9:$AL$2088,0),1),"")</f>
        <v/>
      </c>
      <c r="Y92" s="53" t="str">
        <f t="array" ref="Y92">IFERROR(INDEX($AM$9:$AM$2088,MATCH($C92&amp;Y$8,$AN$9:$AN$2088&amp;$AL$9:$AL$2088,0),1),"")</f>
        <v/>
      </c>
      <c r="Z92" s="53" t="str">
        <f t="array" ref="Z92">IFERROR(INDEX($AM$9:$AM$2088,MATCH($C92&amp;Z$8,$AN$9:$AN$2088&amp;$AL$9:$AL$2088,0),1),"")</f>
        <v/>
      </c>
      <c r="AA92" s="53" t="str">
        <f t="array" ref="AA92">IFERROR(INDEX($AM$9:$AM$2088,MATCH($C92&amp;AA$8,$AN$9:$AN$2088&amp;$AL$9:$AL$2088,0),1),"")</f>
        <v/>
      </c>
      <c r="AB92" s="53" t="str">
        <f t="array" ref="AB92">IFERROR(INDEX($AM$9:$AM$2088,MATCH($C92&amp;AB$8,$AN$9:$AN$2088&amp;$AL$9:$AL$2088,0),1),"")</f>
        <v/>
      </c>
      <c r="AC92" s="53" t="str">
        <f t="array" ref="AC92">IFERROR(INDEX($AM$9:$AM$2088,MATCH($C92&amp;AC$8,$AN$9:$AN$2088&amp;$AL$9:$AL$2088,0),1),"")</f>
        <v/>
      </c>
      <c r="AD92" s="53" t="str">
        <f t="array" ref="AD92">IFERROR(INDEX($AM$9:$AM$2088,MATCH($C92&amp;AD$8,$AN$9:$AN$2088&amp;$AL$9:$AL$2088,0),1),"")</f>
        <v/>
      </c>
      <c r="AE92" s="53" t="str">
        <f t="array" ref="AE92">IFERROR(INDEX($AM$9:$AM$2088,MATCH($C92&amp;AE$8,$AN$9:$AN$2088&amp;$AL$9:$AL$2088,0),1),"")</f>
        <v/>
      </c>
      <c r="AF92" s="53" t="str">
        <f t="array" ref="AF92">IFERROR(INDEX($AM$9:$AM$2088,MATCH($C92&amp;AF$8,$AN$9:$AN$2088&amp;$AL$9:$AL$2088,0),1),"")</f>
        <v/>
      </c>
      <c r="AG92" s="53" t="str">
        <f t="array" ref="AG92">IFERROR(INDEX($AM$9:$AM$2088,MATCH($C92&amp;AG$8,$AN$9:$AN$2088&amp;$AL$9:$AL$2088,0),1),"")</f>
        <v/>
      </c>
      <c r="AH92" s="53" t="str">
        <f t="array" ref="AH92">IFERROR(INDEX($AM$9:$AM$2088,MATCH($C92&amp;AH$8,$AN$9:$AN$2088&amp;$AL$9:$AL$2088,0),1),"")</f>
        <v/>
      </c>
      <c r="AI92" s="53" t="str">
        <f t="array" ref="AI92">IFERROR(INDEX($AM$9:$AM$2088,MATCH($C92&amp;AI$8,$AN$9:$AN$2088&amp;$AL$9:$AL$2088,0),1),"")</f>
        <v/>
      </c>
      <c r="AL92" s="166" t="s">
        <v>116</v>
      </c>
      <c r="AM92" s="167">
        <v>3.7090999999999998</v>
      </c>
      <c r="AN92" s="166">
        <v>44952</v>
      </c>
    </row>
    <row r="93" spans="2:40" ht="20.100000000000001" customHeight="1" x14ac:dyDescent="0.25">
      <c r="B93" s="44" t="str">
        <f t="shared" si="1"/>
        <v/>
      </c>
      <c r="C93" s="193" t="str">
        <f>IFERROR(IF(INDEX($AN$9:$AN$2088,SUM($B$9:B93),1)="","",INDEX($AN$9:$AN$2088,SUM($B$9:B93),1)),"")</f>
        <v/>
      </c>
      <c r="D93" s="53" t="str">
        <f t="array" ref="D93">IFERROR(INDEX($AM$9:$AM$2088,MATCH($C93&amp;D$8,$AN$9:$AN$2088&amp;$AL$9:$AL$2088,0),1),"")</f>
        <v/>
      </c>
      <c r="E93" s="53" t="str">
        <f t="array" ref="E93">IFERROR(INDEX($AM$9:$AM$2088,MATCH($C93&amp;E$8,$AN$9:$AN$2088&amp;$AL$9:$AL$2088,0),1),"")</f>
        <v/>
      </c>
      <c r="F93" s="53" t="str">
        <f t="array" ref="F93">IFERROR(INDEX($AM$9:$AM$2088,MATCH($C93&amp;F$8,$AN$9:$AN$2088&amp;$AL$9:$AL$2088,0),1),"")</f>
        <v/>
      </c>
      <c r="G93" s="53" t="str">
        <f t="array" ref="G93">IFERROR(INDEX($AM$9:$AM$2088,MATCH($C93&amp;G$8,$AN$9:$AN$2088&amp;$AL$9:$AL$2088,0),1),"")</f>
        <v/>
      </c>
      <c r="H93" s="53" t="str">
        <f t="array" ref="H93">IFERROR(INDEX($AM$9:$AM$2088,MATCH($C93&amp;H$8,$AN$9:$AN$2088&amp;$AL$9:$AL$2088,0),1),"")</f>
        <v/>
      </c>
      <c r="I93" s="53" t="str">
        <f t="array" ref="I93">IFERROR(INDEX($AM$9:$AM$2088,MATCH($C93&amp;I$8,$AN$9:$AN$2088&amp;$AL$9:$AL$2088,0),1),"")</f>
        <v/>
      </c>
      <c r="J93" s="53" t="str">
        <f t="array" ref="J93">IFERROR(INDEX($AM$9:$AM$2088,MATCH($C93&amp;J$8,$AN$9:$AN$2088&amp;$AL$9:$AL$2088,0),1),"")</f>
        <v/>
      </c>
      <c r="K93" s="53" t="str">
        <f t="array" ref="K93">IFERROR(INDEX($AM$9:$AM$2088,MATCH($C93&amp;K$8,$AN$9:$AN$2088&amp;$AL$9:$AL$2088,0),1),"")</f>
        <v/>
      </c>
      <c r="L93" s="53" t="str">
        <f t="array" ref="L93">IFERROR(INDEX($AM$9:$AM$2088,MATCH($C93&amp;L$8,$AN$9:$AN$2088&amp;$AL$9:$AL$2088,0),1),"")</f>
        <v/>
      </c>
      <c r="M93" s="53" t="str">
        <f t="array" ref="M93">IFERROR(INDEX($AM$9:$AM$2088,MATCH($C93&amp;M$8,$AN$9:$AN$2088&amp;$AL$9:$AL$2088,0),1),"")</f>
        <v/>
      </c>
      <c r="N93" s="53" t="str">
        <f t="array" ref="N93">IFERROR(INDEX($AM$9:$AM$2088,MATCH($C93&amp;N$8,$AN$9:$AN$2088&amp;$AL$9:$AL$2088,0),1),"")</f>
        <v/>
      </c>
      <c r="O93" s="53" t="str">
        <f t="array" ref="O93">IFERROR(INDEX($AM$9:$AM$2088,MATCH($C93&amp;O$8,$AN$9:$AN$2088&amp;$AL$9:$AL$2088,0),1),"")</f>
        <v/>
      </c>
      <c r="P93" s="53" t="str">
        <f t="array" ref="P93">IFERROR(INDEX($AM$9:$AM$2088,MATCH($C93&amp;P$8,$AN$9:$AN$2088&amp;$AL$9:$AL$2088,0),1),"")</f>
        <v/>
      </c>
      <c r="Q93" s="53" t="str">
        <f t="array" ref="Q93">IFERROR(INDEX($AM$9:$AM$2088,MATCH($C93&amp;Q$8,$AN$9:$AN$2088&amp;$AL$9:$AL$2088,0),1),"")</f>
        <v/>
      </c>
      <c r="R93" s="53" t="str">
        <f t="array" ref="R93">IFERROR(INDEX($AM$9:$AM$2088,MATCH($C93&amp;R$8,$AN$9:$AN$2088&amp;$AL$9:$AL$2088,0),1),"")</f>
        <v/>
      </c>
      <c r="S93" s="53" t="str">
        <f t="array" ref="S93">IFERROR(INDEX($AM$9:$AM$2088,MATCH($C93&amp;S$8,$AN$9:$AN$2088&amp;$AL$9:$AL$2088,0),1),"")</f>
        <v/>
      </c>
      <c r="T93" s="53" t="str">
        <f t="array" ref="T93">IFERROR(INDEX($AM$9:$AM$2088,MATCH($C93&amp;T$8,$AN$9:$AN$2088&amp;$AL$9:$AL$2088,0),1),"")</f>
        <v/>
      </c>
      <c r="U93" s="53" t="str">
        <f t="array" ref="U93">IFERROR(INDEX($AM$9:$AM$2088,MATCH($C93&amp;U$8,$AN$9:$AN$2088&amp;$AL$9:$AL$2088,0),1),"")</f>
        <v/>
      </c>
      <c r="V93" s="53" t="str">
        <f t="array" ref="V93">IFERROR(INDEX($AM$9:$AM$2088,MATCH($C93&amp;V$8,$AN$9:$AN$2088&amp;$AL$9:$AL$2088,0),1),"")</f>
        <v/>
      </c>
      <c r="W93" s="53" t="str">
        <f t="array" ref="W93">IFERROR(INDEX($AM$9:$AM$2088,MATCH($C93&amp;W$8,$AN$9:$AN$2088&amp;$AL$9:$AL$2088,0),1),"")</f>
        <v/>
      </c>
      <c r="X93" s="53" t="str">
        <f t="array" ref="X93">IFERROR(INDEX($AM$9:$AM$2088,MATCH($C93&amp;X$8,$AN$9:$AN$2088&amp;$AL$9:$AL$2088,0),1),"")</f>
        <v/>
      </c>
      <c r="Y93" s="53" t="str">
        <f t="array" ref="Y93">IFERROR(INDEX($AM$9:$AM$2088,MATCH($C93&amp;Y$8,$AN$9:$AN$2088&amp;$AL$9:$AL$2088,0),1),"")</f>
        <v/>
      </c>
      <c r="Z93" s="53" t="str">
        <f t="array" ref="Z93">IFERROR(INDEX($AM$9:$AM$2088,MATCH($C93&amp;Z$8,$AN$9:$AN$2088&amp;$AL$9:$AL$2088,0),1),"")</f>
        <v/>
      </c>
      <c r="AA93" s="53" t="str">
        <f t="array" ref="AA93">IFERROR(INDEX($AM$9:$AM$2088,MATCH($C93&amp;AA$8,$AN$9:$AN$2088&amp;$AL$9:$AL$2088,0),1),"")</f>
        <v/>
      </c>
      <c r="AB93" s="53" t="str">
        <f t="array" ref="AB93">IFERROR(INDEX($AM$9:$AM$2088,MATCH($C93&amp;AB$8,$AN$9:$AN$2088&amp;$AL$9:$AL$2088,0),1),"")</f>
        <v/>
      </c>
      <c r="AC93" s="53" t="str">
        <f t="array" ref="AC93">IFERROR(INDEX($AM$9:$AM$2088,MATCH($C93&amp;AC$8,$AN$9:$AN$2088&amp;$AL$9:$AL$2088,0),1),"")</f>
        <v/>
      </c>
      <c r="AD93" s="53" t="str">
        <f t="array" ref="AD93">IFERROR(INDEX($AM$9:$AM$2088,MATCH($C93&amp;AD$8,$AN$9:$AN$2088&amp;$AL$9:$AL$2088,0),1),"")</f>
        <v/>
      </c>
      <c r="AE93" s="53" t="str">
        <f t="array" ref="AE93">IFERROR(INDEX($AM$9:$AM$2088,MATCH($C93&amp;AE$8,$AN$9:$AN$2088&amp;$AL$9:$AL$2088,0),1),"")</f>
        <v/>
      </c>
      <c r="AF93" s="53" t="str">
        <f t="array" ref="AF93">IFERROR(INDEX($AM$9:$AM$2088,MATCH($C93&amp;AF$8,$AN$9:$AN$2088&amp;$AL$9:$AL$2088,0),1),"")</f>
        <v/>
      </c>
      <c r="AG93" s="53" t="str">
        <f t="array" ref="AG93">IFERROR(INDEX($AM$9:$AM$2088,MATCH($C93&amp;AG$8,$AN$9:$AN$2088&amp;$AL$9:$AL$2088,0),1),"")</f>
        <v/>
      </c>
      <c r="AH93" s="53" t="str">
        <f t="array" ref="AH93">IFERROR(INDEX($AM$9:$AM$2088,MATCH($C93&amp;AH$8,$AN$9:$AN$2088&amp;$AL$9:$AL$2088,0),1),"")</f>
        <v/>
      </c>
      <c r="AI93" s="53" t="str">
        <f t="array" ref="AI93">IFERROR(INDEX($AM$9:$AM$2088,MATCH($C93&amp;AI$8,$AN$9:$AN$2088&amp;$AL$9:$AL$2088,0),1),"")</f>
        <v/>
      </c>
      <c r="AL93" s="166" t="s">
        <v>159</v>
      </c>
      <c r="AM93" s="167">
        <v>88.825500000000005</v>
      </c>
      <c r="AN93" s="166">
        <v>44952</v>
      </c>
    </row>
    <row r="94" spans="2:40" ht="20.100000000000001" customHeight="1" x14ac:dyDescent="0.25">
      <c r="B94" s="44" t="str">
        <f t="shared" si="1"/>
        <v/>
      </c>
      <c r="C94" s="193" t="str">
        <f>IFERROR(IF(INDEX($AN$9:$AN$2088,SUM($B$9:B94),1)="","",INDEX($AN$9:$AN$2088,SUM($B$9:B94),1)),"")</f>
        <v/>
      </c>
      <c r="D94" s="53" t="str">
        <f t="array" ref="D94">IFERROR(INDEX($AM$9:$AM$2088,MATCH($C94&amp;D$8,$AN$9:$AN$2088&amp;$AL$9:$AL$2088,0),1),"")</f>
        <v/>
      </c>
      <c r="E94" s="53" t="str">
        <f t="array" ref="E94">IFERROR(INDEX($AM$9:$AM$2088,MATCH($C94&amp;E$8,$AN$9:$AN$2088&amp;$AL$9:$AL$2088,0),1),"")</f>
        <v/>
      </c>
      <c r="F94" s="53" t="str">
        <f t="array" ref="F94">IFERROR(INDEX($AM$9:$AM$2088,MATCH($C94&amp;F$8,$AN$9:$AN$2088&amp;$AL$9:$AL$2088,0),1),"")</f>
        <v/>
      </c>
      <c r="G94" s="53" t="str">
        <f t="array" ref="G94">IFERROR(INDEX($AM$9:$AM$2088,MATCH($C94&amp;G$8,$AN$9:$AN$2088&amp;$AL$9:$AL$2088,0),1),"")</f>
        <v/>
      </c>
      <c r="H94" s="53" t="str">
        <f t="array" ref="H94">IFERROR(INDEX($AM$9:$AM$2088,MATCH($C94&amp;H$8,$AN$9:$AN$2088&amp;$AL$9:$AL$2088,0),1),"")</f>
        <v/>
      </c>
      <c r="I94" s="53" t="str">
        <f t="array" ref="I94">IFERROR(INDEX($AM$9:$AM$2088,MATCH($C94&amp;I$8,$AN$9:$AN$2088&amp;$AL$9:$AL$2088,0),1),"")</f>
        <v/>
      </c>
      <c r="J94" s="53" t="str">
        <f t="array" ref="J94">IFERROR(INDEX($AM$9:$AM$2088,MATCH($C94&amp;J$8,$AN$9:$AN$2088&amp;$AL$9:$AL$2088,0),1),"")</f>
        <v/>
      </c>
      <c r="K94" s="53" t="str">
        <f t="array" ref="K94">IFERROR(INDEX($AM$9:$AM$2088,MATCH($C94&amp;K$8,$AN$9:$AN$2088&amp;$AL$9:$AL$2088,0),1),"")</f>
        <v/>
      </c>
      <c r="L94" s="53" t="str">
        <f t="array" ref="L94">IFERROR(INDEX($AM$9:$AM$2088,MATCH($C94&amp;L$8,$AN$9:$AN$2088&amp;$AL$9:$AL$2088,0),1),"")</f>
        <v/>
      </c>
      <c r="M94" s="53" t="str">
        <f t="array" ref="M94">IFERROR(INDEX($AM$9:$AM$2088,MATCH($C94&amp;M$8,$AN$9:$AN$2088&amp;$AL$9:$AL$2088,0),1),"")</f>
        <v/>
      </c>
      <c r="N94" s="53" t="str">
        <f t="array" ref="N94">IFERROR(INDEX($AM$9:$AM$2088,MATCH($C94&amp;N$8,$AN$9:$AN$2088&amp;$AL$9:$AL$2088,0),1),"")</f>
        <v/>
      </c>
      <c r="O94" s="53" t="str">
        <f t="array" ref="O94">IFERROR(INDEX($AM$9:$AM$2088,MATCH($C94&amp;O$8,$AN$9:$AN$2088&amp;$AL$9:$AL$2088,0),1),"")</f>
        <v/>
      </c>
      <c r="P94" s="53" t="str">
        <f t="array" ref="P94">IFERROR(INDEX($AM$9:$AM$2088,MATCH($C94&amp;P$8,$AN$9:$AN$2088&amp;$AL$9:$AL$2088,0),1),"")</f>
        <v/>
      </c>
      <c r="Q94" s="53" t="str">
        <f t="array" ref="Q94">IFERROR(INDEX($AM$9:$AM$2088,MATCH($C94&amp;Q$8,$AN$9:$AN$2088&amp;$AL$9:$AL$2088,0),1),"")</f>
        <v/>
      </c>
      <c r="R94" s="53" t="str">
        <f t="array" ref="R94">IFERROR(INDEX($AM$9:$AM$2088,MATCH($C94&amp;R$8,$AN$9:$AN$2088&amp;$AL$9:$AL$2088,0),1),"")</f>
        <v/>
      </c>
      <c r="S94" s="53" t="str">
        <f t="array" ref="S94">IFERROR(INDEX($AM$9:$AM$2088,MATCH($C94&amp;S$8,$AN$9:$AN$2088&amp;$AL$9:$AL$2088,0),1),"")</f>
        <v/>
      </c>
      <c r="T94" s="53" t="str">
        <f t="array" ref="T94">IFERROR(INDEX($AM$9:$AM$2088,MATCH($C94&amp;T$8,$AN$9:$AN$2088&amp;$AL$9:$AL$2088,0),1),"")</f>
        <v/>
      </c>
      <c r="U94" s="53" t="str">
        <f t="array" ref="U94">IFERROR(INDEX($AM$9:$AM$2088,MATCH($C94&amp;U$8,$AN$9:$AN$2088&amp;$AL$9:$AL$2088,0),1),"")</f>
        <v/>
      </c>
      <c r="V94" s="53" t="str">
        <f t="array" ref="V94">IFERROR(INDEX($AM$9:$AM$2088,MATCH($C94&amp;V$8,$AN$9:$AN$2088&amp;$AL$9:$AL$2088,0),1),"")</f>
        <v/>
      </c>
      <c r="W94" s="53" t="str">
        <f t="array" ref="W94">IFERROR(INDEX($AM$9:$AM$2088,MATCH($C94&amp;W$8,$AN$9:$AN$2088&amp;$AL$9:$AL$2088,0),1),"")</f>
        <v/>
      </c>
      <c r="X94" s="53" t="str">
        <f t="array" ref="X94">IFERROR(INDEX($AM$9:$AM$2088,MATCH($C94&amp;X$8,$AN$9:$AN$2088&amp;$AL$9:$AL$2088,0),1),"")</f>
        <v/>
      </c>
      <c r="Y94" s="53" t="str">
        <f t="array" ref="Y94">IFERROR(INDEX($AM$9:$AM$2088,MATCH($C94&amp;Y$8,$AN$9:$AN$2088&amp;$AL$9:$AL$2088,0),1),"")</f>
        <v/>
      </c>
      <c r="Z94" s="53" t="str">
        <f t="array" ref="Z94">IFERROR(INDEX($AM$9:$AM$2088,MATCH($C94&amp;Z$8,$AN$9:$AN$2088&amp;$AL$9:$AL$2088,0),1),"")</f>
        <v/>
      </c>
      <c r="AA94" s="53" t="str">
        <f t="array" ref="AA94">IFERROR(INDEX($AM$9:$AM$2088,MATCH($C94&amp;AA$8,$AN$9:$AN$2088&amp;$AL$9:$AL$2088,0),1),"")</f>
        <v/>
      </c>
      <c r="AB94" s="53" t="str">
        <f t="array" ref="AB94">IFERROR(INDEX($AM$9:$AM$2088,MATCH($C94&amp;AB$8,$AN$9:$AN$2088&amp;$AL$9:$AL$2088,0),1),"")</f>
        <v/>
      </c>
      <c r="AC94" s="53" t="str">
        <f t="array" ref="AC94">IFERROR(INDEX($AM$9:$AM$2088,MATCH($C94&amp;AC$8,$AN$9:$AN$2088&amp;$AL$9:$AL$2088,0),1),"")</f>
        <v/>
      </c>
      <c r="AD94" s="53" t="str">
        <f t="array" ref="AD94">IFERROR(INDEX($AM$9:$AM$2088,MATCH($C94&amp;AD$8,$AN$9:$AN$2088&amp;$AL$9:$AL$2088,0),1),"")</f>
        <v/>
      </c>
      <c r="AE94" s="53" t="str">
        <f t="array" ref="AE94">IFERROR(INDEX($AM$9:$AM$2088,MATCH($C94&amp;AE$8,$AN$9:$AN$2088&amp;$AL$9:$AL$2088,0),1),"")</f>
        <v/>
      </c>
      <c r="AF94" s="53" t="str">
        <f t="array" ref="AF94">IFERROR(INDEX($AM$9:$AM$2088,MATCH($C94&amp;AF$8,$AN$9:$AN$2088&amp;$AL$9:$AL$2088,0),1),"")</f>
        <v/>
      </c>
      <c r="AG94" s="53" t="str">
        <f t="array" ref="AG94">IFERROR(INDEX($AM$9:$AM$2088,MATCH($C94&amp;AG$8,$AN$9:$AN$2088&amp;$AL$9:$AL$2088,0),1),"")</f>
        <v/>
      </c>
      <c r="AH94" s="53" t="str">
        <f t="array" ref="AH94">IFERROR(INDEX($AM$9:$AM$2088,MATCH($C94&amp;AH$8,$AN$9:$AN$2088&amp;$AL$9:$AL$2088,0),1),"")</f>
        <v/>
      </c>
      <c r="AI94" s="53" t="str">
        <f t="array" ref="AI94">IFERROR(INDEX($AM$9:$AM$2088,MATCH($C94&amp;AI$8,$AN$9:$AN$2088&amp;$AL$9:$AL$2088,0),1),"")</f>
        <v/>
      </c>
      <c r="AL94" s="166" t="s">
        <v>164</v>
      </c>
      <c r="AM94" s="167">
        <v>1342.51</v>
      </c>
      <c r="AN94" s="166">
        <v>44952</v>
      </c>
    </row>
    <row r="95" spans="2:40" ht="20.100000000000001" customHeight="1" x14ac:dyDescent="0.25">
      <c r="B95" s="44" t="str">
        <f t="shared" si="1"/>
        <v/>
      </c>
      <c r="C95" s="193" t="str">
        <f>IFERROR(IF(INDEX($AN$9:$AN$2088,SUM($B$9:B95),1)="","",INDEX($AN$9:$AN$2088,SUM($B$9:B95),1)),"")</f>
        <v/>
      </c>
      <c r="D95" s="53" t="str">
        <f t="array" ref="D95">IFERROR(INDEX($AM$9:$AM$2088,MATCH($C95&amp;D$8,$AN$9:$AN$2088&amp;$AL$9:$AL$2088,0),1),"")</f>
        <v/>
      </c>
      <c r="E95" s="53" t="str">
        <f t="array" ref="E95">IFERROR(INDEX($AM$9:$AM$2088,MATCH($C95&amp;E$8,$AN$9:$AN$2088&amp;$AL$9:$AL$2088,0),1),"")</f>
        <v/>
      </c>
      <c r="F95" s="53" t="str">
        <f t="array" ref="F95">IFERROR(INDEX($AM$9:$AM$2088,MATCH($C95&amp;F$8,$AN$9:$AN$2088&amp;$AL$9:$AL$2088,0),1),"")</f>
        <v/>
      </c>
      <c r="G95" s="53" t="str">
        <f t="array" ref="G95">IFERROR(INDEX($AM$9:$AM$2088,MATCH($C95&amp;G$8,$AN$9:$AN$2088&amp;$AL$9:$AL$2088,0),1),"")</f>
        <v/>
      </c>
      <c r="H95" s="53" t="str">
        <f t="array" ref="H95">IFERROR(INDEX($AM$9:$AM$2088,MATCH($C95&amp;H$8,$AN$9:$AN$2088&amp;$AL$9:$AL$2088,0),1),"")</f>
        <v/>
      </c>
      <c r="I95" s="53" t="str">
        <f t="array" ref="I95">IFERROR(INDEX($AM$9:$AM$2088,MATCH($C95&amp;I$8,$AN$9:$AN$2088&amp;$AL$9:$AL$2088,0),1),"")</f>
        <v/>
      </c>
      <c r="J95" s="53" t="str">
        <f t="array" ref="J95">IFERROR(INDEX($AM$9:$AM$2088,MATCH($C95&amp;J$8,$AN$9:$AN$2088&amp;$AL$9:$AL$2088,0),1),"")</f>
        <v/>
      </c>
      <c r="K95" s="53" t="str">
        <f t="array" ref="K95">IFERROR(INDEX($AM$9:$AM$2088,MATCH($C95&amp;K$8,$AN$9:$AN$2088&amp;$AL$9:$AL$2088,0),1),"")</f>
        <v/>
      </c>
      <c r="L95" s="53" t="str">
        <f t="array" ref="L95">IFERROR(INDEX($AM$9:$AM$2088,MATCH($C95&amp;L$8,$AN$9:$AN$2088&amp;$AL$9:$AL$2088,0),1),"")</f>
        <v/>
      </c>
      <c r="M95" s="53" t="str">
        <f t="array" ref="M95">IFERROR(INDEX($AM$9:$AM$2088,MATCH($C95&amp;M$8,$AN$9:$AN$2088&amp;$AL$9:$AL$2088,0),1),"")</f>
        <v/>
      </c>
      <c r="N95" s="53" t="str">
        <f t="array" ref="N95">IFERROR(INDEX($AM$9:$AM$2088,MATCH($C95&amp;N$8,$AN$9:$AN$2088&amp;$AL$9:$AL$2088,0),1),"")</f>
        <v/>
      </c>
      <c r="O95" s="53" t="str">
        <f t="array" ref="O95">IFERROR(INDEX($AM$9:$AM$2088,MATCH($C95&amp;O$8,$AN$9:$AN$2088&amp;$AL$9:$AL$2088,0),1),"")</f>
        <v/>
      </c>
      <c r="P95" s="53" t="str">
        <f t="array" ref="P95">IFERROR(INDEX($AM$9:$AM$2088,MATCH($C95&amp;P$8,$AN$9:$AN$2088&amp;$AL$9:$AL$2088,0),1),"")</f>
        <v/>
      </c>
      <c r="Q95" s="53" t="str">
        <f t="array" ref="Q95">IFERROR(INDEX($AM$9:$AM$2088,MATCH($C95&amp;Q$8,$AN$9:$AN$2088&amp;$AL$9:$AL$2088,0),1),"")</f>
        <v/>
      </c>
      <c r="R95" s="53" t="str">
        <f t="array" ref="R95">IFERROR(INDEX($AM$9:$AM$2088,MATCH($C95&amp;R$8,$AN$9:$AN$2088&amp;$AL$9:$AL$2088,0),1),"")</f>
        <v/>
      </c>
      <c r="S95" s="53" t="str">
        <f t="array" ref="S95">IFERROR(INDEX($AM$9:$AM$2088,MATCH($C95&amp;S$8,$AN$9:$AN$2088&amp;$AL$9:$AL$2088,0),1),"")</f>
        <v/>
      </c>
      <c r="T95" s="53" t="str">
        <f t="array" ref="T95">IFERROR(INDEX($AM$9:$AM$2088,MATCH($C95&amp;T$8,$AN$9:$AN$2088&amp;$AL$9:$AL$2088,0),1),"")</f>
        <v/>
      </c>
      <c r="U95" s="53" t="str">
        <f t="array" ref="U95">IFERROR(INDEX($AM$9:$AM$2088,MATCH($C95&amp;U$8,$AN$9:$AN$2088&amp;$AL$9:$AL$2088,0),1),"")</f>
        <v/>
      </c>
      <c r="V95" s="53" t="str">
        <f t="array" ref="V95">IFERROR(INDEX($AM$9:$AM$2088,MATCH($C95&amp;V$8,$AN$9:$AN$2088&amp;$AL$9:$AL$2088,0),1),"")</f>
        <v/>
      </c>
      <c r="W95" s="53" t="str">
        <f t="array" ref="W95">IFERROR(INDEX($AM$9:$AM$2088,MATCH($C95&amp;W$8,$AN$9:$AN$2088&amp;$AL$9:$AL$2088,0),1),"")</f>
        <v/>
      </c>
      <c r="X95" s="53" t="str">
        <f t="array" ref="X95">IFERROR(INDEX($AM$9:$AM$2088,MATCH($C95&amp;X$8,$AN$9:$AN$2088&amp;$AL$9:$AL$2088,0),1),"")</f>
        <v/>
      </c>
      <c r="Y95" s="53" t="str">
        <f t="array" ref="Y95">IFERROR(INDEX($AM$9:$AM$2088,MATCH($C95&amp;Y$8,$AN$9:$AN$2088&amp;$AL$9:$AL$2088,0),1),"")</f>
        <v/>
      </c>
      <c r="Z95" s="53" t="str">
        <f t="array" ref="Z95">IFERROR(INDEX($AM$9:$AM$2088,MATCH($C95&amp;Z$8,$AN$9:$AN$2088&amp;$AL$9:$AL$2088,0),1),"")</f>
        <v/>
      </c>
      <c r="AA95" s="53" t="str">
        <f t="array" ref="AA95">IFERROR(INDEX($AM$9:$AM$2088,MATCH($C95&amp;AA$8,$AN$9:$AN$2088&amp;$AL$9:$AL$2088,0),1),"")</f>
        <v/>
      </c>
      <c r="AB95" s="53" t="str">
        <f t="array" ref="AB95">IFERROR(INDEX($AM$9:$AM$2088,MATCH($C95&amp;AB$8,$AN$9:$AN$2088&amp;$AL$9:$AL$2088,0),1),"")</f>
        <v/>
      </c>
      <c r="AC95" s="53" t="str">
        <f t="array" ref="AC95">IFERROR(INDEX($AM$9:$AM$2088,MATCH($C95&amp;AC$8,$AN$9:$AN$2088&amp;$AL$9:$AL$2088,0),1),"")</f>
        <v/>
      </c>
      <c r="AD95" s="53" t="str">
        <f t="array" ref="AD95">IFERROR(INDEX($AM$9:$AM$2088,MATCH($C95&amp;AD$8,$AN$9:$AN$2088&amp;$AL$9:$AL$2088,0),1),"")</f>
        <v/>
      </c>
      <c r="AE95" s="53" t="str">
        <f t="array" ref="AE95">IFERROR(INDEX($AM$9:$AM$2088,MATCH($C95&amp;AE$8,$AN$9:$AN$2088&amp;$AL$9:$AL$2088,0),1),"")</f>
        <v/>
      </c>
      <c r="AF95" s="53" t="str">
        <f t="array" ref="AF95">IFERROR(INDEX($AM$9:$AM$2088,MATCH($C95&amp;AF$8,$AN$9:$AN$2088&amp;$AL$9:$AL$2088,0),1),"")</f>
        <v/>
      </c>
      <c r="AG95" s="53" t="str">
        <f t="array" ref="AG95">IFERROR(INDEX($AM$9:$AM$2088,MATCH($C95&amp;AG$8,$AN$9:$AN$2088&amp;$AL$9:$AL$2088,0),1),"")</f>
        <v/>
      </c>
      <c r="AH95" s="53" t="str">
        <f t="array" ref="AH95">IFERROR(INDEX($AM$9:$AM$2088,MATCH($C95&amp;AH$8,$AN$9:$AN$2088&amp;$AL$9:$AL$2088,0),1),"")</f>
        <v/>
      </c>
      <c r="AI95" s="53" t="str">
        <f t="array" ref="AI95">IFERROR(INDEX($AM$9:$AM$2088,MATCH($C95&amp;AI$8,$AN$9:$AN$2088&amp;$AL$9:$AL$2088,0),1),"")</f>
        <v/>
      </c>
      <c r="AL95" s="166" t="s">
        <v>47</v>
      </c>
      <c r="AM95" s="167">
        <v>20.5275</v>
      </c>
      <c r="AN95" s="166">
        <v>44952</v>
      </c>
    </row>
    <row r="96" spans="2:40" ht="20.100000000000001" customHeight="1" x14ac:dyDescent="0.25">
      <c r="B96" s="44" t="str">
        <f t="shared" si="1"/>
        <v/>
      </c>
      <c r="C96" s="193" t="str">
        <f>IFERROR(IF(INDEX($AN$9:$AN$2088,SUM($B$9:B96),1)="","",INDEX($AN$9:$AN$2088,SUM($B$9:B96),1)),"")</f>
        <v/>
      </c>
      <c r="D96" s="53" t="str">
        <f t="array" ref="D96">IFERROR(INDEX($AM$9:$AM$2088,MATCH($C96&amp;D$8,$AN$9:$AN$2088&amp;$AL$9:$AL$2088,0),1),"")</f>
        <v/>
      </c>
      <c r="E96" s="53" t="str">
        <f t="array" ref="E96">IFERROR(INDEX($AM$9:$AM$2088,MATCH($C96&amp;E$8,$AN$9:$AN$2088&amp;$AL$9:$AL$2088,0),1),"")</f>
        <v/>
      </c>
      <c r="F96" s="53" t="str">
        <f t="array" ref="F96">IFERROR(INDEX($AM$9:$AM$2088,MATCH($C96&amp;F$8,$AN$9:$AN$2088&amp;$AL$9:$AL$2088,0),1),"")</f>
        <v/>
      </c>
      <c r="G96" s="53" t="str">
        <f t="array" ref="G96">IFERROR(INDEX($AM$9:$AM$2088,MATCH($C96&amp;G$8,$AN$9:$AN$2088&amp;$AL$9:$AL$2088,0),1),"")</f>
        <v/>
      </c>
      <c r="H96" s="53" t="str">
        <f t="array" ref="H96">IFERROR(INDEX($AM$9:$AM$2088,MATCH($C96&amp;H$8,$AN$9:$AN$2088&amp;$AL$9:$AL$2088,0),1),"")</f>
        <v/>
      </c>
      <c r="I96" s="53" t="str">
        <f t="array" ref="I96">IFERROR(INDEX($AM$9:$AM$2088,MATCH($C96&amp;I$8,$AN$9:$AN$2088&amp;$AL$9:$AL$2088,0),1),"")</f>
        <v/>
      </c>
      <c r="J96" s="53" t="str">
        <f t="array" ref="J96">IFERROR(INDEX($AM$9:$AM$2088,MATCH($C96&amp;J$8,$AN$9:$AN$2088&amp;$AL$9:$AL$2088,0),1),"")</f>
        <v/>
      </c>
      <c r="K96" s="53" t="str">
        <f t="array" ref="K96">IFERROR(INDEX($AM$9:$AM$2088,MATCH($C96&amp;K$8,$AN$9:$AN$2088&amp;$AL$9:$AL$2088,0),1),"")</f>
        <v/>
      </c>
      <c r="L96" s="53" t="str">
        <f t="array" ref="L96">IFERROR(INDEX($AM$9:$AM$2088,MATCH($C96&amp;L$8,$AN$9:$AN$2088&amp;$AL$9:$AL$2088,0),1),"")</f>
        <v/>
      </c>
      <c r="M96" s="53" t="str">
        <f t="array" ref="M96">IFERROR(INDEX($AM$9:$AM$2088,MATCH($C96&amp;M$8,$AN$9:$AN$2088&amp;$AL$9:$AL$2088,0),1),"")</f>
        <v/>
      </c>
      <c r="N96" s="53" t="str">
        <f t="array" ref="N96">IFERROR(INDEX($AM$9:$AM$2088,MATCH($C96&amp;N$8,$AN$9:$AN$2088&amp;$AL$9:$AL$2088,0),1),"")</f>
        <v/>
      </c>
      <c r="O96" s="53" t="str">
        <f t="array" ref="O96">IFERROR(INDEX($AM$9:$AM$2088,MATCH($C96&amp;O$8,$AN$9:$AN$2088&amp;$AL$9:$AL$2088,0),1),"")</f>
        <v/>
      </c>
      <c r="P96" s="53" t="str">
        <f t="array" ref="P96">IFERROR(INDEX($AM$9:$AM$2088,MATCH($C96&amp;P$8,$AN$9:$AN$2088&amp;$AL$9:$AL$2088,0),1),"")</f>
        <v/>
      </c>
      <c r="Q96" s="53" t="str">
        <f t="array" ref="Q96">IFERROR(INDEX($AM$9:$AM$2088,MATCH($C96&amp;Q$8,$AN$9:$AN$2088&amp;$AL$9:$AL$2088,0),1),"")</f>
        <v/>
      </c>
      <c r="R96" s="53" t="str">
        <f t="array" ref="R96">IFERROR(INDEX($AM$9:$AM$2088,MATCH($C96&amp;R$8,$AN$9:$AN$2088&amp;$AL$9:$AL$2088,0),1),"")</f>
        <v/>
      </c>
      <c r="S96" s="53" t="str">
        <f t="array" ref="S96">IFERROR(INDEX($AM$9:$AM$2088,MATCH($C96&amp;S$8,$AN$9:$AN$2088&amp;$AL$9:$AL$2088,0),1),"")</f>
        <v/>
      </c>
      <c r="T96" s="53" t="str">
        <f t="array" ref="T96">IFERROR(INDEX($AM$9:$AM$2088,MATCH($C96&amp;T$8,$AN$9:$AN$2088&amp;$AL$9:$AL$2088,0),1),"")</f>
        <v/>
      </c>
      <c r="U96" s="53" t="str">
        <f t="array" ref="U96">IFERROR(INDEX($AM$9:$AM$2088,MATCH($C96&amp;U$8,$AN$9:$AN$2088&amp;$AL$9:$AL$2088,0),1),"")</f>
        <v/>
      </c>
      <c r="V96" s="53" t="str">
        <f t="array" ref="V96">IFERROR(INDEX($AM$9:$AM$2088,MATCH($C96&amp;V$8,$AN$9:$AN$2088&amp;$AL$9:$AL$2088,0),1),"")</f>
        <v/>
      </c>
      <c r="W96" s="53" t="str">
        <f t="array" ref="W96">IFERROR(INDEX($AM$9:$AM$2088,MATCH($C96&amp;W$8,$AN$9:$AN$2088&amp;$AL$9:$AL$2088,0),1),"")</f>
        <v/>
      </c>
      <c r="X96" s="53" t="str">
        <f t="array" ref="X96">IFERROR(INDEX($AM$9:$AM$2088,MATCH($C96&amp;X$8,$AN$9:$AN$2088&amp;$AL$9:$AL$2088,0),1),"")</f>
        <v/>
      </c>
      <c r="Y96" s="53" t="str">
        <f t="array" ref="Y96">IFERROR(INDEX($AM$9:$AM$2088,MATCH($C96&amp;Y$8,$AN$9:$AN$2088&amp;$AL$9:$AL$2088,0),1),"")</f>
        <v/>
      </c>
      <c r="Z96" s="53" t="str">
        <f t="array" ref="Z96">IFERROR(INDEX($AM$9:$AM$2088,MATCH($C96&amp;Z$8,$AN$9:$AN$2088&amp;$AL$9:$AL$2088,0),1),"")</f>
        <v/>
      </c>
      <c r="AA96" s="53" t="str">
        <f t="array" ref="AA96">IFERROR(INDEX($AM$9:$AM$2088,MATCH($C96&amp;AA$8,$AN$9:$AN$2088&amp;$AL$9:$AL$2088,0),1),"")</f>
        <v/>
      </c>
      <c r="AB96" s="53" t="str">
        <f t="array" ref="AB96">IFERROR(INDEX($AM$9:$AM$2088,MATCH($C96&amp;AB$8,$AN$9:$AN$2088&amp;$AL$9:$AL$2088,0),1),"")</f>
        <v/>
      </c>
      <c r="AC96" s="53" t="str">
        <f t="array" ref="AC96">IFERROR(INDEX($AM$9:$AM$2088,MATCH($C96&amp;AC$8,$AN$9:$AN$2088&amp;$AL$9:$AL$2088,0),1),"")</f>
        <v/>
      </c>
      <c r="AD96" s="53" t="str">
        <f t="array" ref="AD96">IFERROR(INDEX($AM$9:$AM$2088,MATCH($C96&amp;AD$8,$AN$9:$AN$2088&amp;$AL$9:$AL$2088,0),1),"")</f>
        <v/>
      </c>
      <c r="AE96" s="53" t="str">
        <f t="array" ref="AE96">IFERROR(INDEX($AM$9:$AM$2088,MATCH($C96&amp;AE$8,$AN$9:$AN$2088&amp;$AL$9:$AL$2088,0),1),"")</f>
        <v/>
      </c>
      <c r="AF96" s="53" t="str">
        <f t="array" ref="AF96">IFERROR(INDEX($AM$9:$AM$2088,MATCH($C96&amp;AF$8,$AN$9:$AN$2088&amp;$AL$9:$AL$2088,0),1),"")</f>
        <v/>
      </c>
      <c r="AG96" s="53" t="str">
        <f t="array" ref="AG96">IFERROR(INDEX($AM$9:$AM$2088,MATCH($C96&amp;AG$8,$AN$9:$AN$2088&amp;$AL$9:$AL$2088,0),1),"")</f>
        <v/>
      </c>
      <c r="AH96" s="53" t="str">
        <f t="array" ref="AH96">IFERROR(INDEX($AM$9:$AM$2088,MATCH($C96&amp;AH$8,$AN$9:$AN$2088&amp;$AL$9:$AL$2088,0),1),"")</f>
        <v/>
      </c>
      <c r="AI96" s="53" t="str">
        <f t="array" ref="AI96">IFERROR(INDEX($AM$9:$AM$2088,MATCH($C96&amp;AI$8,$AN$9:$AN$2088&amp;$AL$9:$AL$2088,0),1),"")</f>
        <v/>
      </c>
      <c r="AL96" s="166" t="s">
        <v>170</v>
      </c>
      <c r="AM96" s="167">
        <v>4.6254999999999997</v>
      </c>
      <c r="AN96" s="166">
        <v>44952</v>
      </c>
    </row>
    <row r="97" spans="2:40" ht="20.100000000000001" customHeight="1" x14ac:dyDescent="0.25">
      <c r="B97" s="44" t="str">
        <f t="shared" si="1"/>
        <v/>
      </c>
      <c r="C97" s="193" t="str">
        <f>IFERROR(IF(INDEX($AN$9:$AN$2088,SUM($B$9:B97),1)="","",INDEX($AN$9:$AN$2088,SUM($B$9:B97),1)),"")</f>
        <v/>
      </c>
      <c r="D97" s="53" t="str">
        <f t="array" ref="D97">IFERROR(INDEX($AM$9:$AM$2088,MATCH($C97&amp;D$8,$AN$9:$AN$2088&amp;$AL$9:$AL$2088,0),1),"")</f>
        <v/>
      </c>
      <c r="E97" s="53" t="str">
        <f t="array" ref="E97">IFERROR(INDEX($AM$9:$AM$2088,MATCH($C97&amp;E$8,$AN$9:$AN$2088&amp;$AL$9:$AL$2088,0),1),"")</f>
        <v/>
      </c>
      <c r="F97" s="53" t="str">
        <f t="array" ref="F97">IFERROR(INDEX($AM$9:$AM$2088,MATCH($C97&amp;F$8,$AN$9:$AN$2088&amp;$AL$9:$AL$2088,0),1),"")</f>
        <v/>
      </c>
      <c r="G97" s="53" t="str">
        <f t="array" ref="G97">IFERROR(INDEX($AM$9:$AM$2088,MATCH($C97&amp;G$8,$AN$9:$AN$2088&amp;$AL$9:$AL$2088,0),1),"")</f>
        <v/>
      </c>
      <c r="H97" s="53" t="str">
        <f t="array" ref="H97">IFERROR(INDEX($AM$9:$AM$2088,MATCH($C97&amp;H$8,$AN$9:$AN$2088&amp;$AL$9:$AL$2088,0),1),"")</f>
        <v/>
      </c>
      <c r="I97" s="53" t="str">
        <f t="array" ref="I97">IFERROR(INDEX($AM$9:$AM$2088,MATCH($C97&amp;I$8,$AN$9:$AN$2088&amp;$AL$9:$AL$2088,0),1),"")</f>
        <v/>
      </c>
      <c r="J97" s="53" t="str">
        <f t="array" ref="J97">IFERROR(INDEX($AM$9:$AM$2088,MATCH($C97&amp;J$8,$AN$9:$AN$2088&amp;$AL$9:$AL$2088,0),1),"")</f>
        <v/>
      </c>
      <c r="K97" s="53" t="str">
        <f t="array" ref="K97">IFERROR(INDEX($AM$9:$AM$2088,MATCH($C97&amp;K$8,$AN$9:$AN$2088&amp;$AL$9:$AL$2088,0),1),"")</f>
        <v/>
      </c>
      <c r="L97" s="53" t="str">
        <f t="array" ref="L97">IFERROR(INDEX($AM$9:$AM$2088,MATCH($C97&amp;L$8,$AN$9:$AN$2088&amp;$AL$9:$AL$2088,0),1),"")</f>
        <v/>
      </c>
      <c r="M97" s="53" t="str">
        <f t="array" ref="M97">IFERROR(INDEX($AM$9:$AM$2088,MATCH($C97&amp;M$8,$AN$9:$AN$2088&amp;$AL$9:$AL$2088,0),1),"")</f>
        <v/>
      </c>
      <c r="N97" s="53" t="str">
        <f t="array" ref="N97">IFERROR(INDEX($AM$9:$AM$2088,MATCH($C97&amp;N$8,$AN$9:$AN$2088&amp;$AL$9:$AL$2088,0),1),"")</f>
        <v/>
      </c>
      <c r="O97" s="53" t="str">
        <f t="array" ref="O97">IFERROR(INDEX($AM$9:$AM$2088,MATCH($C97&amp;O$8,$AN$9:$AN$2088&amp;$AL$9:$AL$2088,0),1),"")</f>
        <v/>
      </c>
      <c r="P97" s="53" t="str">
        <f t="array" ref="P97">IFERROR(INDEX($AM$9:$AM$2088,MATCH($C97&amp;P$8,$AN$9:$AN$2088&amp;$AL$9:$AL$2088,0),1),"")</f>
        <v/>
      </c>
      <c r="Q97" s="53" t="str">
        <f t="array" ref="Q97">IFERROR(INDEX($AM$9:$AM$2088,MATCH($C97&amp;Q$8,$AN$9:$AN$2088&amp;$AL$9:$AL$2088,0),1),"")</f>
        <v/>
      </c>
      <c r="R97" s="53" t="str">
        <f t="array" ref="R97">IFERROR(INDEX($AM$9:$AM$2088,MATCH($C97&amp;R$8,$AN$9:$AN$2088&amp;$AL$9:$AL$2088,0),1),"")</f>
        <v/>
      </c>
      <c r="S97" s="53" t="str">
        <f t="array" ref="S97">IFERROR(INDEX($AM$9:$AM$2088,MATCH($C97&amp;S$8,$AN$9:$AN$2088&amp;$AL$9:$AL$2088,0),1),"")</f>
        <v/>
      </c>
      <c r="T97" s="53" t="str">
        <f t="array" ref="T97">IFERROR(INDEX($AM$9:$AM$2088,MATCH($C97&amp;T$8,$AN$9:$AN$2088&amp;$AL$9:$AL$2088,0),1),"")</f>
        <v/>
      </c>
      <c r="U97" s="53" t="str">
        <f t="array" ref="U97">IFERROR(INDEX($AM$9:$AM$2088,MATCH($C97&amp;U$8,$AN$9:$AN$2088&amp;$AL$9:$AL$2088,0),1),"")</f>
        <v/>
      </c>
      <c r="V97" s="53" t="str">
        <f t="array" ref="V97">IFERROR(INDEX($AM$9:$AM$2088,MATCH($C97&amp;V$8,$AN$9:$AN$2088&amp;$AL$9:$AL$2088,0),1),"")</f>
        <v/>
      </c>
      <c r="W97" s="53" t="str">
        <f t="array" ref="W97">IFERROR(INDEX($AM$9:$AM$2088,MATCH($C97&amp;W$8,$AN$9:$AN$2088&amp;$AL$9:$AL$2088,0),1),"")</f>
        <v/>
      </c>
      <c r="X97" s="53" t="str">
        <f t="array" ref="X97">IFERROR(INDEX($AM$9:$AM$2088,MATCH($C97&amp;X$8,$AN$9:$AN$2088&amp;$AL$9:$AL$2088,0),1),"")</f>
        <v/>
      </c>
      <c r="Y97" s="53" t="str">
        <f t="array" ref="Y97">IFERROR(INDEX($AM$9:$AM$2088,MATCH($C97&amp;Y$8,$AN$9:$AN$2088&amp;$AL$9:$AL$2088,0),1),"")</f>
        <v/>
      </c>
      <c r="Z97" s="53" t="str">
        <f t="array" ref="Z97">IFERROR(INDEX($AM$9:$AM$2088,MATCH($C97&amp;Z$8,$AN$9:$AN$2088&amp;$AL$9:$AL$2088,0),1),"")</f>
        <v/>
      </c>
      <c r="AA97" s="53" t="str">
        <f t="array" ref="AA97">IFERROR(INDEX($AM$9:$AM$2088,MATCH($C97&amp;AA$8,$AN$9:$AN$2088&amp;$AL$9:$AL$2088,0),1),"")</f>
        <v/>
      </c>
      <c r="AB97" s="53" t="str">
        <f t="array" ref="AB97">IFERROR(INDEX($AM$9:$AM$2088,MATCH($C97&amp;AB$8,$AN$9:$AN$2088&amp;$AL$9:$AL$2088,0),1),"")</f>
        <v/>
      </c>
      <c r="AC97" s="53" t="str">
        <f t="array" ref="AC97">IFERROR(INDEX($AM$9:$AM$2088,MATCH($C97&amp;AC$8,$AN$9:$AN$2088&amp;$AL$9:$AL$2088,0),1),"")</f>
        <v/>
      </c>
      <c r="AD97" s="53" t="str">
        <f t="array" ref="AD97">IFERROR(INDEX($AM$9:$AM$2088,MATCH($C97&amp;AD$8,$AN$9:$AN$2088&amp;$AL$9:$AL$2088,0),1),"")</f>
        <v/>
      </c>
      <c r="AE97" s="53" t="str">
        <f t="array" ref="AE97">IFERROR(INDEX($AM$9:$AM$2088,MATCH($C97&amp;AE$8,$AN$9:$AN$2088&amp;$AL$9:$AL$2088,0),1),"")</f>
        <v/>
      </c>
      <c r="AF97" s="53" t="str">
        <f t="array" ref="AF97">IFERROR(INDEX($AM$9:$AM$2088,MATCH($C97&amp;AF$8,$AN$9:$AN$2088&amp;$AL$9:$AL$2088,0),1),"")</f>
        <v/>
      </c>
      <c r="AG97" s="53" t="str">
        <f t="array" ref="AG97">IFERROR(INDEX($AM$9:$AM$2088,MATCH($C97&amp;AG$8,$AN$9:$AN$2088&amp;$AL$9:$AL$2088,0),1),"")</f>
        <v/>
      </c>
      <c r="AH97" s="53" t="str">
        <f t="array" ref="AH97">IFERROR(INDEX($AM$9:$AM$2088,MATCH($C97&amp;AH$8,$AN$9:$AN$2088&amp;$AL$9:$AL$2088,0),1),"")</f>
        <v/>
      </c>
      <c r="AI97" s="53" t="str">
        <f t="array" ref="AI97">IFERROR(INDEX($AM$9:$AM$2088,MATCH($C97&amp;AI$8,$AN$9:$AN$2088&amp;$AL$9:$AL$2088,0),1),"")</f>
        <v/>
      </c>
      <c r="AL97" s="166" t="s">
        <v>176</v>
      </c>
      <c r="AM97" s="167">
        <v>1.6798999999999999</v>
      </c>
      <c r="AN97" s="166">
        <v>44952</v>
      </c>
    </row>
    <row r="98" spans="2:40" ht="20.100000000000001" customHeight="1" x14ac:dyDescent="0.25">
      <c r="B98" s="44" t="str">
        <f t="shared" si="1"/>
        <v/>
      </c>
      <c r="C98" s="193" t="str">
        <f>IFERROR(IF(INDEX($AN$9:$AN$2088,SUM($B$9:B98),1)="","",INDEX($AN$9:$AN$2088,SUM($B$9:B98),1)),"")</f>
        <v/>
      </c>
      <c r="D98" s="53" t="str">
        <f t="array" ref="D98">IFERROR(INDEX($AM$9:$AM$2088,MATCH($C98&amp;D$8,$AN$9:$AN$2088&amp;$AL$9:$AL$2088,0),1),"")</f>
        <v/>
      </c>
      <c r="E98" s="53" t="str">
        <f t="array" ref="E98">IFERROR(INDEX($AM$9:$AM$2088,MATCH($C98&amp;E$8,$AN$9:$AN$2088&amp;$AL$9:$AL$2088,0),1),"")</f>
        <v/>
      </c>
      <c r="F98" s="53" t="str">
        <f t="array" ref="F98">IFERROR(INDEX($AM$9:$AM$2088,MATCH($C98&amp;F$8,$AN$9:$AN$2088&amp;$AL$9:$AL$2088,0),1),"")</f>
        <v/>
      </c>
      <c r="G98" s="53" t="str">
        <f t="array" ref="G98">IFERROR(INDEX($AM$9:$AM$2088,MATCH($C98&amp;G$8,$AN$9:$AN$2088&amp;$AL$9:$AL$2088,0),1),"")</f>
        <v/>
      </c>
      <c r="H98" s="53" t="str">
        <f t="array" ref="H98">IFERROR(INDEX($AM$9:$AM$2088,MATCH($C98&amp;H$8,$AN$9:$AN$2088&amp;$AL$9:$AL$2088,0),1),"")</f>
        <v/>
      </c>
      <c r="I98" s="53" t="str">
        <f t="array" ref="I98">IFERROR(INDEX($AM$9:$AM$2088,MATCH($C98&amp;I$8,$AN$9:$AN$2088&amp;$AL$9:$AL$2088,0),1),"")</f>
        <v/>
      </c>
      <c r="J98" s="53" t="str">
        <f t="array" ref="J98">IFERROR(INDEX($AM$9:$AM$2088,MATCH($C98&amp;J$8,$AN$9:$AN$2088&amp;$AL$9:$AL$2088,0),1),"")</f>
        <v/>
      </c>
      <c r="K98" s="53" t="str">
        <f t="array" ref="K98">IFERROR(INDEX($AM$9:$AM$2088,MATCH($C98&amp;K$8,$AN$9:$AN$2088&amp;$AL$9:$AL$2088,0),1),"")</f>
        <v/>
      </c>
      <c r="L98" s="53" t="str">
        <f t="array" ref="L98">IFERROR(INDEX($AM$9:$AM$2088,MATCH($C98&amp;L$8,$AN$9:$AN$2088&amp;$AL$9:$AL$2088,0),1),"")</f>
        <v/>
      </c>
      <c r="M98" s="53" t="str">
        <f t="array" ref="M98">IFERROR(INDEX($AM$9:$AM$2088,MATCH($C98&amp;M$8,$AN$9:$AN$2088&amp;$AL$9:$AL$2088,0),1),"")</f>
        <v/>
      </c>
      <c r="N98" s="53" t="str">
        <f t="array" ref="N98">IFERROR(INDEX($AM$9:$AM$2088,MATCH($C98&amp;N$8,$AN$9:$AN$2088&amp;$AL$9:$AL$2088,0),1),"")</f>
        <v/>
      </c>
      <c r="O98" s="53" t="str">
        <f t="array" ref="O98">IFERROR(INDEX($AM$9:$AM$2088,MATCH($C98&amp;O$8,$AN$9:$AN$2088&amp;$AL$9:$AL$2088,0),1),"")</f>
        <v/>
      </c>
      <c r="P98" s="53" t="str">
        <f t="array" ref="P98">IFERROR(INDEX($AM$9:$AM$2088,MATCH($C98&amp;P$8,$AN$9:$AN$2088&amp;$AL$9:$AL$2088,0),1),"")</f>
        <v/>
      </c>
      <c r="Q98" s="53" t="str">
        <f t="array" ref="Q98">IFERROR(INDEX($AM$9:$AM$2088,MATCH($C98&amp;Q$8,$AN$9:$AN$2088&amp;$AL$9:$AL$2088,0),1),"")</f>
        <v/>
      </c>
      <c r="R98" s="53" t="str">
        <f t="array" ref="R98">IFERROR(INDEX($AM$9:$AM$2088,MATCH($C98&amp;R$8,$AN$9:$AN$2088&amp;$AL$9:$AL$2088,0),1),"")</f>
        <v/>
      </c>
      <c r="S98" s="53" t="str">
        <f t="array" ref="S98">IFERROR(INDEX($AM$9:$AM$2088,MATCH($C98&amp;S$8,$AN$9:$AN$2088&amp;$AL$9:$AL$2088,0),1),"")</f>
        <v/>
      </c>
      <c r="T98" s="53" t="str">
        <f t="array" ref="T98">IFERROR(INDEX($AM$9:$AM$2088,MATCH($C98&amp;T$8,$AN$9:$AN$2088&amp;$AL$9:$AL$2088,0),1),"")</f>
        <v/>
      </c>
      <c r="U98" s="53" t="str">
        <f t="array" ref="U98">IFERROR(INDEX($AM$9:$AM$2088,MATCH($C98&amp;U$8,$AN$9:$AN$2088&amp;$AL$9:$AL$2088,0),1),"")</f>
        <v/>
      </c>
      <c r="V98" s="53" t="str">
        <f t="array" ref="V98">IFERROR(INDEX($AM$9:$AM$2088,MATCH($C98&amp;V$8,$AN$9:$AN$2088&amp;$AL$9:$AL$2088,0),1),"")</f>
        <v/>
      </c>
      <c r="W98" s="53" t="str">
        <f t="array" ref="W98">IFERROR(INDEX($AM$9:$AM$2088,MATCH($C98&amp;W$8,$AN$9:$AN$2088&amp;$AL$9:$AL$2088,0),1),"")</f>
        <v/>
      </c>
      <c r="X98" s="53" t="str">
        <f t="array" ref="X98">IFERROR(INDEX($AM$9:$AM$2088,MATCH($C98&amp;X$8,$AN$9:$AN$2088&amp;$AL$9:$AL$2088,0),1),"")</f>
        <v/>
      </c>
      <c r="Y98" s="53" t="str">
        <f t="array" ref="Y98">IFERROR(INDEX($AM$9:$AM$2088,MATCH($C98&amp;Y$8,$AN$9:$AN$2088&amp;$AL$9:$AL$2088,0),1),"")</f>
        <v/>
      </c>
      <c r="Z98" s="53" t="str">
        <f t="array" ref="Z98">IFERROR(INDEX($AM$9:$AM$2088,MATCH($C98&amp;Z$8,$AN$9:$AN$2088&amp;$AL$9:$AL$2088,0),1),"")</f>
        <v/>
      </c>
      <c r="AA98" s="53" t="str">
        <f t="array" ref="AA98">IFERROR(INDEX($AM$9:$AM$2088,MATCH($C98&amp;AA$8,$AN$9:$AN$2088&amp;$AL$9:$AL$2088,0),1),"")</f>
        <v/>
      </c>
      <c r="AB98" s="53" t="str">
        <f t="array" ref="AB98">IFERROR(INDEX($AM$9:$AM$2088,MATCH($C98&amp;AB$8,$AN$9:$AN$2088&amp;$AL$9:$AL$2088,0),1),"")</f>
        <v/>
      </c>
      <c r="AC98" s="53" t="str">
        <f t="array" ref="AC98">IFERROR(INDEX($AM$9:$AM$2088,MATCH($C98&amp;AC$8,$AN$9:$AN$2088&amp;$AL$9:$AL$2088,0),1),"")</f>
        <v/>
      </c>
      <c r="AD98" s="53" t="str">
        <f t="array" ref="AD98">IFERROR(INDEX($AM$9:$AM$2088,MATCH($C98&amp;AD$8,$AN$9:$AN$2088&amp;$AL$9:$AL$2088,0),1),"")</f>
        <v/>
      </c>
      <c r="AE98" s="53" t="str">
        <f t="array" ref="AE98">IFERROR(INDEX($AM$9:$AM$2088,MATCH($C98&amp;AE$8,$AN$9:$AN$2088&amp;$AL$9:$AL$2088,0),1),"")</f>
        <v/>
      </c>
      <c r="AF98" s="53" t="str">
        <f t="array" ref="AF98">IFERROR(INDEX($AM$9:$AM$2088,MATCH($C98&amp;AF$8,$AN$9:$AN$2088&amp;$AL$9:$AL$2088,0),1),"")</f>
        <v/>
      </c>
      <c r="AG98" s="53" t="str">
        <f t="array" ref="AG98">IFERROR(INDEX($AM$9:$AM$2088,MATCH($C98&amp;AG$8,$AN$9:$AN$2088&amp;$AL$9:$AL$2088,0),1),"")</f>
        <v/>
      </c>
      <c r="AH98" s="53" t="str">
        <f t="array" ref="AH98">IFERROR(INDEX($AM$9:$AM$2088,MATCH($C98&amp;AH$8,$AN$9:$AN$2088&amp;$AL$9:$AL$2088,0),1),"")</f>
        <v/>
      </c>
      <c r="AI98" s="53" t="str">
        <f t="array" ref="AI98">IFERROR(INDEX($AM$9:$AM$2088,MATCH($C98&amp;AI$8,$AN$9:$AN$2088&amp;$AL$9:$AL$2088,0),1),"")</f>
        <v/>
      </c>
      <c r="AL98" s="166" t="s">
        <v>180</v>
      </c>
      <c r="AM98" s="167">
        <v>59.301000000000002</v>
      </c>
      <c r="AN98" s="166">
        <v>44952</v>
      </c>
    </row>
    <row r="99" spans="2:40" ht="20.100000000000001" customHeight="1" x14ac:dyDescent="0.25">
      <c r="AL99" s="166" t="s">
        <v>184</v>
      </c>
      <c r="AM99" s="167">
        <v>1.4292</v>
      </c>
      <c r="AN99" s="166">
        <v>44952</v>
      </c>
    </row>
    <row r="100" spans="2:40" ht="20.100000000000001" customHeight="1" x14ac:dyDescent="0.25">
      <c r="AL100" s="166" t="s">
        <v>190</v>
      </c>
      <c r="AM100" s="167">
        <v>35.686999999999998</v>
      </c>
      <c r="AN100" s="166">
        <v>44952</v>
      </c>
    </row>
    <row r="101" spans="2:40" ht="20.100000000000001" customHeight="1" x14ac:dyDescent="0.25">
      <c r="AL101" s="166" t="s">
        <v>240</v>
      </c>
      <c r="AM101" s="167">
        <v>18.6127</v>
      </c>
      <c r="AN101" s="166">
        <v>44952</v>
      </c>
    </row>
    <row r="102" spans="2:40" ht="20.100000000000001" customHeight="1" x14ac:dyDescent="0.25">
      <c r="AL102" s="166"/>
      <c r="AM102" s="167">
        <v>44951</v>
      </c>
      <c r="AN102" s="166">
        <v>44951</v>
      </c>
    </row>
    <row r="103" spans="2:40" ht="20.100000000000001" customHeight="1" x14ac:dyDescent="0.25">
      <c r="AL103" s="166" t="s">
        <v>0</v>
      </c>
      <c r="AM103" s="167">
        <v>1.0878000000000001</v>
      </c>
      <c r="AN103" s="166">
        <v>44951</v>
      </c>
    </row>
    <row r="104" spans="2:40" ht="20.100000000000001" customHeight="1" x14ac:dyDescent="0.25">
      <c r="AL104" s="166" t="s">
        <v>5</v>
      </c>
      <c r="AM104" s="167">
        <v>141.16999999999999</v>
      </c>
      <c r="AN104" s="166">
        <v>44951</v>
      </c>
    </row>
    <row r="105" spans="2:40" ht="20.100000000000001" customHeight="1" x14ac:dyDescent="0.25">
      <c r="AL105" s="166" t="s">
        <v>73</v>
      </c>
      <c r="AM105" s="167">
        <v>1.9558</v>
      </c>
      <c r="AN105" s="166">
        <v>44951</v>
      </c>
    </row>
    <row r="106" spans="2:40" ht="20.100000000000001" customHeight="1" x14ac:dyDescent="0.25">
      <c r="AL106" s="168" t="s">
        <v>77</v>
      </c>
      <c r="AM106" s="167">
        <v>23.808</v>
      </c>
      <c r="AN106" s="166">
        <v>44951</v>
      </c>
    </row>
    <row r="107" spans="2:40" ht="20.100000000000001" customHeight="1" x14ac:dyDescent="0.25">
      <c r="AL107" s="168" t="s">
        <v>79</v>
      </c>
      <c r="AM107" s="167">
        <v>7.4381000000000004</v>
      </c>
      <c r="AN107" s="166">
        <v>44951</v>
      </c>
    </row>
    <row r="108" spans="2:40" ht="20.100000000000001" customHeight="1" x14ac:dyDescent="0.25">
      <c r="AL108" s="166" t="s">
        <v>71</v>
      </c>
      <c r="AM108" s="167">
        <v>0.88248000000000004</v>
      </c>
      <c r="AN108" s="166">
        <v>44951</v>
      </c>
    </row>
    <row r="109" spans="2:40" ht="20.100000000000001" customHeight="1" x14ac:dyDescent="0.25">
      <c r="AL109" s="166" t="s">
        <v>82</v>
      </c>
      <c r="AM109" s="167">
        <v>388.75</v>
      </c>
      <c r="AN109" s="166">
        <v>44951</v>
      </c>
    </row>
    <row r="110" spans="2:40" ht="20.100000000000001" customHeight="1" x14ac:dyDescent="0.25">
      <c r="AL110" s="166" t="s">
        <v>8</v>
      </c>
      <c r="AM110" s="167">
        <v>4.7157999999999998</v>
      </c>
      <c r="AN110" s="166">
        <v>44951</v>
      </c>
    </row>
    <row r="111" spans="2:40" ht="20.100000000000001" customHeight="1" x14ac:dyDescent="0.25">
      <c r="AL111" s="166" t="s">
        <v>93</v>
      </c>
      <c r="AM111" s="167">
        <v>4.9035000000000002</v>
      </c>
      <c r="AN111" s="166">
        <v>44951</v>
      </c>
    </row>
    <row r="112" spans="2:40" ht="20.100000000000001" customHeight="1" x14ac:dyDescent="0.25">
      <c r="AL112" s="166" t="s">
        <v>99</v>
      </c>
      <c r="AM112" s="167">
        <v>11.1335</v>
      </c>
      <c r="AN112" s="166">
        <v>44951</v>
      </c>
    </row>
    <row r="113" spans="38:40" ht="20.100000000000001" customHeight="1" x14ac:dyDescent="0.25">
      <c r="AL113" s="166" t="s">
        <v>4</v>
      </c>
      <c r="AM113" s="167">
        <v>1.002</v>
      </c>
      <c r="AN113" s="166">
        <v>44951</v>
      </c>
    </row>
    <row r="114" spans="38:40" ht="20.100000000000001" customHeight="1" x14ac:dyDescent="0.25">
      <c r="AL114" s="166" t="s">
        <v>84</v>
      </c>
      <c r="AM114" s="167">
        <v>157.1</v>
      </c>
      <c r="AN114" s="166">
        <v>44951</v>
      </c>
    </row>
    <row r="115" spans="38:40" ht="20.100000000000001" customHeight="1" x14ac:dyDescent="0.25">
      <c r="AL115" s="166" t="s">
        <v>90</v>
      </c>
      <c r="AM115" s="167">
        <v>10.7896</v>
      </c>
      <c r="AN115" s="166">
        <v>44951</v>
      </c>
    </row>
    <row r="116" spans="38:40" ht="20.100000000000001" customHeight="1" x14ac:dyDescent="0.25">
      <c r="AL116" s="166" t="s">
        <v>9</v>
      </c>
      <c r="AM116" s="167">
        <v>20.465800000000002</v>
      </c>
      <c r="AN116" s="166">
        <v>44951</v>
      </c>
    </row>
    <row r="117" spans="38:40" ht="20.100000000000001" customHeight="1" x14ac:dyDescent="0.25">
      <c r="AL117" s="166" t="s">
        <v>2</v>
      </c>
      <c r="AM117" s="167">
        <v>1.536</v>
      </c>
      <c r="AN117" s="166">
        <v>44951</v>
      </c>
    </row>
    <row r="118" spans="38:40" ht="20.100000000000001" customHeight="1" x14ac:dyDescent="0.25">
      <c r="AL118" s="166" t="s">
        <v>22</v>
      </c>
      <c r="AM118" s="167">
        <v>5.569</v>
      </c>
      <c r="AN118" s="166">
        <v>44951</v>
      </c>
    </row>
    <row r="119" spans="38:40" ht="20.100000000000001" customHeight="1" x14ac:dyDescent="0.25">
      <c r="AL119" s="166" t="s">
        <v>3</v>
      </c>
      <c r="AM119" s="167">
        <v>1.4543999999999999</v>
      </c>
      <c r="AN119" s="166">
        <v>44951</v>
      </c>
    </row>
    <row r="120" spans="38:40" ht="20.100000000000001" customHeight="1" x14ac:dyDescent="0.25">
      <c r="AL120" s="166" t="s">
        <v>154</v>
      </c>
      <c r="AM120" s="167">
        <v>7.3777999999999997</v>
      </c>
      <c r="AN120" s="166">
        <v>44951</v>
      </c>
    </row>
    <row r="121" spans="38:40" ht="20.100000000000001" customHeight="1" x14ac:dyDescent="0.25">
      <c r="AL121" s="166" t="s">
        <v>6</v>
      </c>
      <c r="AM121" s="167">
        <v>8.5202000000000009</v>
      </c>
      <c r="AN121" s="166">
        <v>44951</v>
      </c>
    </row>
    <row r="122" spans="38:40" ht="20.100000000000001" customHeight="1" x14ac:dyDescent="0.25">
      <c r="AL122" s="166" t="s">
        <v>161</v>
      </c>
      <c r="AM122" s="167">
        <v>16278.93</v>
      </c>
      <c r="AN122" s="166">
        <v>44951</v>
      </c>
    </row>
    <row r="123" spans="38:40" ht="20.100000000000001" customHeight="1" x14ac:dyDescent="0.25">
      <c r="AL123" s="166" t="s">
        <v>116</v>
      </c>
      <c r="AM123" s="167">
        <v>3.6650999999999998</v>
      </c>
      <c r="AN123" s="166">
        <v>44951</v>
      </c>
    </row>
    <row r="124" spans="38:40" ht="20.100000000000001" customHeight="1" x14ac:dyDescent="0.25">
      <c r="AL124" s="166" t="s">
        <v>159</v>
      </c>
      <c r="AM124" s="167">
        <v>88.725800000000007</v>
      </c>
      <c r="AN124" s="166">
        <v>44951</v>
      </c>
    </row>
    <row r="125" spans="38:40" ht="20.100000000000001" customHeight="1" x14ac:dyDescent="0.25">
      <c r="AL125" s="166" t="s">
        <v>164</v>
      </c>
      <c r="AM125" s="167">
        <v>1343.93</v>
      </c>
      <c r="AN125" s="166">
        <v>44951</v>
      </c>
    </row>
    <row r="126" spans="38:40" ht="20.100000000000001" customHeight="1" x14ac:dyDescent="0.25">
      <c r="AL126" s="166" t="s">
        <v>47</v>
      </c>
      <c r="AM126" s="167">
        <v>20.436</v>
      </c>
      <c r="AN126" s="166">
        <v>44951</v>
      </c>
    </row>
    <row r="127" spans="38:40" ht="20.100000000000001" customHeight="1" x14ac:dyDescent="0.25">
      <c r="AL127" s="166" t="s">
        <v>170</v>
      </c>
      <c r="AM127" s="167">
        <v>4.6356999999999999</v>
      </c>
      <c r="AN127" s="166">
        <v>44951</v>
      </c>
    </row>
    <row r="128" spans="38:40" ht="20.100000000000001" customHeight="1" x14ac:dyDescent="0.25">
      <c r="AL128" s="166" t="s">
        <v>176</v>
      </c>
      <c r="AM128" s="167">
        <v>1.6792</v>
      </c>
      <c r="AN128" s="166">
        <v>44951</v>
      </c>
    </row>
    <row r="129" spans="38:40" ht="20.100000000000001" customHeight="1" x14ac:dyDescent="0.25">
      <c r="AL129" s="166" t="s">
        <v>180</v>
      </c>
      <c r="AM129" s="167">
        <v>59.35</v>
      </c>
      <c r="AN129" s="166">
        <v>44951</v>
      </c>
    </row>
    <row r="130" spans="38:40" ht="20.100000000000001" customHeight="1" x14ac:dyDescent="0.25">
      <c r="AL130" s="166" t="s">
        <v>184</v>
      </c>
      <c r="AM130" s="167">
        <v>1.4307000000000001</v>
      </c>
      <c r="AN130" s="166">
        <v>44951</v>
      </c>
    </row>
    <row r="131" spans="38:40" ht="20.100000000000001" customHeight="1" x14ac:dyDescent="0.25">
      <c r="AL131" s="166" t="s">
        <v>190</v>
      </c>
      <c r="AM131" s="167">
        <v>35.718000000000004</v>
      </c>
      <c r="AN131" s="166">
        <v>44951</v>
      </c>
    </row>
    <row r="132" spans="38:40" ht="20.100000000000001" customHeight="1" x14ac:dyDescent="0.25">
      <c r="AL132" s="166" t="s">
        <v>240</v>
      </c>
      <c r="AM132" s="167">
        <v>18.674499999999998</v>
      </c>
      <c r="AN132" s="166">
        <v>44951</v>
      </c>
    </row>
    <row r="133" spans="38:40" ht="20.100000000000001" customHeight="1" x14ac:dyDescent="0.25">
      <c r="AL133" s="166"/>
      <c r="AM133" s="167">
        <v>44950</v>
      </c>
      <c r="AN133" s="166">
        <v>44950</v>
      </c>
    </row>
    <row r="134" spans="38:40" ht="20.100000000000001" customHeight="1" x14ac:dyDescent="0.25">
      <c r="AL134" s="166" t="s">
        <v>0</v>
      </c>
      <c r="AM134" s="167">
        <v>1.0858000000000001</v>
      </c>
      <c r="AN134" s="166">
        <v>44950</v>
      </c>
    </row>
    <row r="135" spans="38:40" ht="20.100000000000001" customHeight="1" x14ac:dyDescent="0.25">
      <c r="AL135" s="166" t="s">
        <v>5</v>
      </c>
      <c r="AM135" s="167">
        <v>141.47</v>
      </c>
      <c r="AN135" s="166">
        <v>44950</v>
      </c>
    </row>
    <row r="136" spans="38:40" ht="20.100000000000001" customHeight="1" x14ac:dyDescent="0.25">
      <c r="AL136" s="166" t="s">
        <v>73</v>
      </c>
      <c r="AM136" s="167">
        <v>1.9558</v>
      </c>
      <c r="AN136" s="166">
        <v>44950</v>
      </c>
    </row>
    <row r="137" spans="38:40" ht="20.100000000000001" customHeight="1" x14ac:dyDescent="0.25">
      <c r="AL137" s="166" t="s">
        <v>77</v>
      </c>
      <c r="AM137" s="167">
        <v>23.873999999999999</v>
      </c>
      <c r="AN137" s="166">
        <v>44950</v>
      </c>
    </row>
    <row r="138" spans="38:40" ht="20.100000000000001" customHeight="1" x14ac:dyDescent="0.25">
      <c r="AL138" s="166" t="s">
        <v>79</v>
      </c>
      <c r="AM138" s="167">
        <v>7.4398999999999997</v>
      </c>
      <c r="AN138" s="166">
        <v>44950</v>
      </c>
    </row>
    <row r="139" spans="38:40" ht="20.100000000000001" customHeight="1" x14ac:dyDescent="0.25">
      <c r="AL139" s="168" t="s">
        <v>71</v>
      </c>
      <c r="AM139" s="167">
        <v>0.88368000000000002</v>
      </c>
      <c r="AN139" s="166">
        <v>44950</v>
      </c>
    </row>
    <row r="140" spans="38:40" ht="20.100000000000001" customHeight="1" x14ac:dyDescent="0.25">
      <c r="AL140" s="168" t="s">
        <v>82</v>
      </c>
      <c r="AM140" s="167">
        <v>397.33</v>
      </c>
      <c r="AN140" s="166">
        <v>44950</v>
      </c>
    </row>
    <row r="141" spans="38:40" ht="20.100000000000001" customHeight="1" x14ac:dyDescent="0.25">
      <c r="AL141" s="166" t="s">
        <v>8</v>
      </c>
      <c r="AM141" s="167">
        <v>4.7130000000000001</v>
      </c>
      <c r="AN141" s="166">
        <v>44950</v>
      </c>
    </row>
    <row r="142" spans="38:40" ht="20.100000000000001" customHeight="1" x14ac:dyDescent="0.25">
      <c r="AL142" s="166" t="s">
        <v>93</v>
      </c>
      <c r="AM142" s="167">
        <v>4.9170999999999996</v>
      </c>
      <c r="AN142" s="166">
        <v>44950</v>
      </c>
    </row>
    <row r="143" spans="38:40" ht="20.100000000000001" customHeight="1" x14ac:dyDescent="0.25">
      <c r="AL143" s="166" t="s">
        <v>99</v>
      </c>
      <c r="AM143" s="167">
        <v>11.099500000000001</v>
      </c>
      <c r="AN143" s="166">
        <v>44950</v>
      </c>
    </row>
    <row r="144" spans="38:40" ht="20.100000000000001" customHeight="1" x14ac:dyDescent="0.25">
      <c r="AL144" s="166" t="s">
        <v>4</v>
      </c>
      <c r="AM144" s="167">
        <v>1.0053000000000001</v>
      </c>
      <c r="AN144" s="166">
        <v>44950</v>
      </c>
    </row>
    <row r="145" spans="38:40" ht="20.100000000000001" customHeight="1" x14ac:dyDescent="0.25">
      <c r="AL145" s="166" t="s">
        <v>84</v>
      </c>
      <c r="AM145" s="167">
        <v>156.1</v>
      </c>
      <c r="AN145" s="166">
        <v>44950</v>
      </c>
    </row>
    <row r="146" spans="38:40" ht="20.100000000000001" customHeight="1" x14ac:dyDescent="0.25">
      <c r="AL146" s="166" t="s">
        <v>90</v>
      </c>
      <c r="AM146" s="167">
        <v>10.7193</v>
      </c>
      <c r="AN146" s="166">
        <v>44950</v>
      </c>
    </row>
    <row r="147" spans="38:40" ht="20.100000000000001" customHeight="1" x14ac:dyDescent="0.25">
      <c r="AL147" s="166" t="s">
        <v>9</v>
      </c>
      <c r="AM147" s="167">
        <v>20.423400000000001</v>
      </c>
      <c r="AN147" s="166">
        <v>44950</v>
      </c>
    </row>
    <row r="148" spans="38:40" ht="20.100000000000001" customHeight="1" x14ac:dyDescent="0.25">
      <c r="AL148" s="166" t="s">
        <v>2</v>
      </c>
      <c r="AM148" s="167">
        <v>1.5469999999999999</v>
      </c>
      <c r="AN148" s="166">
        <v>44950</v>
      </c>
    </row>
    <row r="149" spans="38:40" ht="20.100000000000001" customHeight="1" x14ac:dyDescent="0.25">
      <c r="AL149" s="166" t="s">
        <v>22</v>
      </c>
      <c r="AM149" s="167">
        <v>5.6163999999999996</v>
      </c>
      <c r="AN149" s="166">
        <v>44950</v>
      </c>
    </row>
    <row r="150" spans="38:40" ht="20.100000000000001" customHeight="1" x14ac:dyDescent="0.25">
      <c r="AL150" s="166" t="s">
        <v>3</v>
      </c>
      <c r="AM150" s="167">
        <v>1.4517</v>
      </c>
      <c r="AN150" s="166">
        <v>44950</v>
      </c>
    </row>
    <row r="151" spans="38:40" ht="20.100000000000001" customHeight="1" x14ac:dyDescent="0.25">
      <c r="AL151" s="166" t="s">
        <v>154</v>
      </c>
      <c r="AM151" s="167">
        <v>7.3642000000000003</v>
      </c>
      <c r="AN151" s="166">
        <v>44950</v>
      </c>
    </row>
    <row r="152" spans="38:40" ht="20.100000000000001" customHeight="1" x14ac:dyDescent="0.25">
      <c r="AL152" s="166" t="s">
        <v>6</v>
      </c>
      <c r="AM152" s="167">
        <v>8.5014000000000003</v>
      </c>
      <c r="AN152" s="166">
        <v>44950</v>
      </c>
    </row>
    <row r="153" spans="38:40" ht="20.100000000000001" customHeight="1" x14ac:dyDescent="0.25">
      <c r="AL153" s="166" t="s">
        <v>161</v>
      </c>
      <c r="AM153" s="167">
        <v>16259.05</v>
      </c>
      <c r="AN153" s="166">
        <v>44950</v>
      </c>
    </row>
    <row r="154" spans="38:40" ht="20.100000000000001" customHeight="1" x14ac:dyDescent="0.25">
      <c r="AL154" s="166" t="s">
        <v>116</v>
      </c>
      <c r="AM154" s="167">
        <v>3.6671</v>
      </c>
      <c r="AN154" s="166">
        <v>44950</v>
      </c>
    </row>
    <row r="155" spans="38:40" ht="20.100000000000001" customHeight="1" x14ac:dyDescent="0.25">
      <c r="AL155" s="166" t="s">
        <v>159</v>
      </c>
      <c r="AM155" s="167">
        <v>88.623500000000007</v>
      </c>
      <c r="AN155" s="166">
        <v>44950</v>
      </c>
    </row>
    <row r="156" spans="38:40" ht="20.100000000000001" customHeight="1" x14ac:dyDescent="0.25">
      <c r="AL156" s="166" t="s">
        <v>164</v>
      </c>
      <c r="AM156" s="167">
        <v>1341.6</v>
      </c>
      <c r="AN156" s="166">
        <v>44950</v>
      </c>
    </row>
    <row r="157" spans="38:40" ht="20.100000000000001" customHeight="1" x14ac:dyDescent="0.25">
      <c r="AL157" s="166" t="s">
        <v>47</v>
      </c>
      <c r="AM157" s="167">
        <v>20.4603</v>
      </c>
      <c r="AN157" s="166">
        <v>44950</v>
      </c>
    </row>
    <row r="158" spans="38:40" ht="20.100000000000001" customHeight="1" x14ac:dyDescent="0.25">
      <c r="AL158" s="166" t="s">
        <v>170</v>
      </c>
      <c r="AM158" s="167">
        <v>4.6448</v>
      </c>
      <c r="AN158" s="166">
        <v>44950</v>
      </c>
    </row>
    <row r="159" spans="38:40" ht="20.100000000000001" customHeight="1" x14ac:dyDescent="0.25">
      <c r="AL159" s="166" t="s">
        <v>176</v>
      </c>
      <c r="AM159" s="167">
        <v>1.6742999999999999</v>
      </c>
      <c r="AN159" s="166">
        <v>44950</v>
      </c>
    </row>
    <row r="160" spans="38:40" ht="20.100000000000001" customHeight="1" x14ac:dyDescent="0.25">
      <c r="AL160" s="166" t="s">
        <v>180</v>
      </c>
      <c r="AM160" s="167">
        <v>59.122</v>
      </c>
      <c r="AN160" s="166">
        <v>44950</v>
      </c>
    </row>
    <row r="161" spans="38:40" ht="20.100000000000001" customHeight="1" x14ac:dyDescent="0.25">
      <c r="AL161" s="166" t="s">
        <v>184</v>
      </c>
      <c r="AM161" s="167">
        <v>1.4337</v>
      </c>
      <c r="AN161" s="166">
        <v>44950</v>
      </c>
    </row>
    <row r="162" spans="38:40" ht="20.100000000000001" customHeight="1" x14ac:dyDescent="0.25">
      <c r="AL162" s="166" t="s">
        <v>190</v>
      </c>
      <c r="AM162" s="167">
        <v>35.609000000000002</v>
      </c>
      <c r="AN162" s="166">
        <v>44950</v>
      </c>
    </row>
    <row r="163" spans="38:40" ht="20.100000000000001" customHeight="1" x14ac:dyDescent="0.25">
      <c r="AL163" s="166" t="s">
        <v>240</v>
      </c>
      <c r="AM163" s="167">
        <v>18.768699999999999</v>
      </c>
      <c r="AN163" s="166">
        <v>44950</v>
      </c>
    </row>
    <row r="164" spans="38:40" ht="20.100000000000001" customHeight="1" x14ac:dyDescent="0.25">
      <c r="AL164" s="166"/>
      <c r="AM164" s="167">
        <v>44949</v>
      </c>
      <c r="AN164" s="166">
        <v>44949</v>
      </c>
    </row>
    <row r="165" spans="38:40" ht="20.100000000000001" customHeight="1" x14ac:dyDescent="0.25">
      <c r="AL165" s="166" t="s">
        <v>0</v>
      </c>
      <c r="AM165" s="167">
        <v>1.0871</v>
      </c>
      <c r="AN165" s="166">
        <v>44949</v>
      </c>
    </row>
    <row r="166" spans="38:40" ht="20.100000000000001" customHeight="1" x14ac:dyDescent="0.25">
      <c r="AL166" s="166" t="s">
        <v>5</v>
      </c>
      <c r="AM166" s="167">
        <v>141.65</v>
      </c>
      <c r="AN166" s="166">
        <v>44949</v>
      </c>
    </row>
    <row r="167" spans="38:40" ht="20.100000000000001" customHeight="1" x14ac:dyDescent="0.25">
      <c r="AL167" s="166" t="s">
        <v>73</v>
      </c>
      <c r="AM167" s="167">
        <v>1.9558</v>
      </c>
      <c r="AN167" s="166">
        <v>44949</v>
      </c>
    </row>
    <row r="168" spans="38:40" ht="20.100000000000001" customHeight="1" x14ac:dyDescent="0.25">
      <c r="AL168" s="166" t="s">
        <v>77</v>
      </c>
      <c r="AM168" s="167">
        <v>23.881</v>
      </c>
      <c r="AN168" s="166">
        <v>44949</v>
      </c>
    </row>
    <row r="169" spans="38:40" ht="20.100000000000001" customHeight="1" x14ac:dyDescent="0.25">
      <c r="AL169" s="166" t="s">
        <v>79</v>
      </c>
      <c r="AM169" s="167">
        <v>7.4393000000000002</v>
      </c>
      <c r="AN169" s="166">
        <v>44949</v>
      </c>
    </row>
    <row r="170" spans="38:40" ht="20.100000000000001" customHeight="1" x14ac:dyDescent="0.25">
      <c r="AL170" s="166" t="s">
        <v>71</v>
      </c>
      <c r="AM170" s="167">
        <v>0.87970000000000004</v>
      </c>
      <c r="AN170" s="166">
        <v>44949</v>
      </c>
    </row>
    <row r="171" spans="38:40" ht="20.100000000000001" customHeight="1" x14ac:dyDescent="0.25">
      <c r="AL171" s="166" t="s">
        <v>82</v>
      </c>
      <c r="AM171" s="167">
        <v>395.98</v>
      </c>
      <c r="AN171" s="166">
        <v>44949</v>
      </c>
    </row>
    <row r="172" spans="38:40" ht="20.100000000000001" customHeight="1" x14ac:dyDescent="0.25">
      <c r="AL172" s="168" t="s">
        <v>8</v>
      </c>
      <c r="AM172" s="167">
        <v>4.7112999999999996</v>
      </c>
      <c r="AN172" s="166">
        <v>44949</v>
      </c>
    </row>
    <row r="173" spans="38:40" ht="20.100000000000001" customHeight="1" x14ac:dyDescent="0.25">
      <c r="AL173" s="168" t="s">
        <v>93</v>
      </c>
      <c r="AM173" s="167">
        <v>4.9202000000000004</v>
      </c>
      <c r="AN173" s="166">
        <v>44949</v>
      </c>
    </row>
    <row r="174" spans="38:40" ht="20.100000000000001" customHeight="1" x14ac:dyDescent="0.25">
      <c r="AL174" s="166" t="s">
        <v>99</v>
      </c>
      <c r="AM174" s="167">
        <v>11.1183</v>
      </c>
      <c r="AN174" s="166">
        <v>44949</v>
      </c>
    </row>
    <row r="175" spans="38:40" ht="20.100000000000001" customHeight="1" x14ac:dyDescent="0.25">
      <c r="AL175" s="166" t="s">
        <v>4</v>
      </c>
      <c r="AM175" s="167">
        <v>1.0013000000000001</v>
      </c>
      <c r="AN175" s="166">
        <v>44949</v>
      </c>
    </row>
    <row r="176" spans="38:40" ht="20.100000000000001" customHeight="1" x14ac:dyDescent="0.25">
      <c r="AL176" s="166" t="s">
        <v>84</v>
      </c>
      <c r="AM176" s="167">
        <v>154.69999999999999</v>
      </c>
      <c r="AN176" s="166">
        <v>44949</v>
      </c>
    </row>
    <row r="177" spans="38:40" ht="20.100000000000001" customHeight="1" x14ac:dyDescent="0.25">
      <c r="AL177" s="166" t="s">
        <v>90</v>
      </c>
      <c r="AM177" s="167">
        <v>10.6835</v>
      </c>
      <c r="AN177" s="166">
        <v>44949</v>
      </c>
    </row>
    <row r="178" spans="38:40" ht="20.100000000000001" customHeight="1" x14ac:dyDescent="0.25">
      <c r="AL178" s="166" t="s">
        <v>9</v>
      </c>
      <c r="AM178" s="167">
        <v>20.447800000000001</v>
      </c>
      <c r="AN178" s="166">
        <v>44949</v>
      </c>
    </row>
    <row r="179" spans="38:40" ht="20.100000000000001" customHeight="1" x14ac:dyDescent="0.25">
      <c r="AL179" s="166" t="s">
        <v>2</v>
      </c>
      <c r="AM179" s="167">
        <v>1.5528999999999999</v>
      </c>
      <c r="AN179" s="166">
        <v>44949</v>
      </c>
    </row>
    <row r="180" spans="38:40" ht="20.100000000000001" customHeight="1" x14ac:dyDescent="0.25">
      <c r="AL180" s="166" t="s">
        <v>22</v>
      </c>
      <c r="AM180" s="167">
        <v>5.6372</v>
      </c>
      <c r="AN180" s="166">
        <v>44949</v>
      </c>
    </row>
    <row r="181" spans="38:40" ht="20.100000000000001" customHeight="1" x14ac:dyDescent="0.25">
      <c r="AL181" s="166" t="s">
        <v>3</v>
      </c>
      <c r="AM181" s="167">
        <v>1.4522999999999999</v>
      </c>
      <c r="AN181" s="166">
        <v>44949</v>
      </c>
    </row>
    <row r="182" spans="38:40" ht="20.100000000000001" customHeight="1" x14ac:dyDescent="0.25">
      <c r="AL182" s="166" t="s">
        <v>154</v>
      </c>
      <c r="AM182" s="167">
        <v>7.3730000000000002</v>
      </c>
      <c r="AN182" s="166">
        <v>44949</v>
      </c>
    </row>
    <row r="183" spans="38:40" ht="20.100000000000001" customHeight="1" x14ac:dyDescent="0.25">
      <c r="AL183" s="166" t="s">
        <v>6</v>
      </c>
      <c r="AM183" s="167">
        <v>8.5105000000000004</v>
      </c>
      <c r="AN183" s="166">
        <v>44949</v>
      </c>
    </row>
    <row r="184" spans="38:40" ht="20.100000000000001" customHeight="1" x14ac:dyDescent="0.25">
      <c r="AL184" s="166" t="s">
        <v>161</v>
      </c>
      <c r="AM184" s="167">
        <v>16314.27</v>
      </c>
      <c r="AN184" s="166">
        <v>44949</v>
      </c>
    </row>
    <row r="185" spans="38:40" ht="20.100000000000001" customHeight="1" x14ac:dyDescent="0.25">
      <c r="AL185" s="166" t="s">
        <v>116</v>
      </c>
      <c r="AM185" s="167">
        <v>3.6709000000000001</v>
      </c>
      <c r="AN185" s="166">
        <v>44949</v>
      </c>
    </row>
    <row r="186" spans="38:40" ht="20.100000000000001" customHeight="1" x14ac:dyDescent="0.25">
      <c r="AL186" s="166" t="s">
        <v>159</v>
      </c>
      <c r="AM186" s="167">
        <v>88.451999999999998</v>
      </c>
      <c r="AN186" s="166">
        <v>44949</v>
      </c>
    </row>
    <row r="187" spans="38:40" ht="20.100000000000001" customHeight="1" x14ac:dyDescent="0.25">
      <c r="AL187" s="166" t="s">
        <v>164</v>
      </c>
      <c r="AM187" s="167">
        <v>1335.67</v>
      </c>
      <c r="AN187" s="166">
        <v>44949</v>
      </c>
    </row>
    <row r="188" spans="38:40" ht="20.100000000000001" customHeight="1" x14ac:dyDescent="0.25">
      <c r="AL188" s="166" t="s">
        <v>47</v>
      </c>
      <c r="AM188" s="167">
        <v>20.442799999999998</v>
      </c>
      <c r="AN188" s="166">
        <v>44949</v>
      </c>
    </row>
    <row r="189" spans="38:40" ht="20.100000000000001" customHeight="1" x14ac:dyDescent="0.25">
      <c r="AL189" s="166" t="s">
        <v>170</v>
      </c>
      <c r="AM189" s="167">
        <v>4.6588000000000003</v>
      </c>
      <c r="AN189" s="166">
        <v>44949</v>
      </c>
    </row>
    <row r="190" spans="38:40" ht="20.100000000000001" customHeight="1" x14ac:dyDescent="0.25">
      <c r="AL190" s="166" t="s">
        <v>176</v>
      </c>
      <c r="AM190" s="167">
        <v>1.6778</v>
      </c>
      <c r="AN190" s="166">
        <v>44949</v>
      </c>
    </row>
    <row r="191" spans="38:40" ht="20.100000000000001" customHeight="1" x14ac:dyDescent="0.25">
      <c r="AL191" s="166" t="s">
        <v>180</v>
      </c>
      <c r="AM191" s="167">
        <v>59.344999999999999</v>
      </c>
      <c r="AN191" s="166">
        <v>44949</v>
      </c>
    </row>
    <row r="192" spans="38:40" ht="20.100000000000001" customHeight="1" x14ac:dyDescent="0.25">
      <c r="AL192" s="166" t="s">
        <v>184</v>
      </c>
      <c r="AM192" s="167">
        <v>1.4328000000000001</v>
      </c>
      <c r="AN192" s="166">
        <v>44949</v>
      </c>
    </row>
    <row r="193" spans="38:40" ht="20.100000000000001" customHeight="1" x14ac:dyDescent="0.25">
      <c r="AL193" s="166" t="s">
        <v>190</v>
      </c>
      <c r="AM193" s="167">
        <v>35.630000000000003</v>
      </c>
      <c r="AN193" s="166">
        <v>44949</v>
      </c>
    </row>
    <row r="194" spans="38:40" ht="20.100000000000001" customHeight="1" x14ac:dyDescent="0.25">
      <c r="AL194" s="166" t="s">
        <v>240</v>
      </c>
      <c r="AM194" s="167">
        <v>18.659700000000001</v>
      </c>
      <c r="AN194" s="166">
        <v>44949</v>
      </c>
    </row>
    <row r="195" spans="38:40" ht="20.100000000000001" customHeight="1" x14ac:dyDescent="0.25">
      <c r="AL195" s="166"/>
      <c r="AM195" s="167">
        <v>44946</v>
      </c>
      <c r="AN195" s="166">
        <v>44946</v>
      </c>
    </row>
    <row r="196" spans="38:40" ht="20.100000000000001" customHeight="1" x14ac:dyDescent="0.25">
      <c r="AL196" s="166" t="s">
        <v>0</v>
      </c>
      <c r="AM196" s="167">
        <v>1.0826</v>
      </c>
      <c r="AN196" s="166">
        <v>44946</v>
      </c>
    </row>
    <row r="197" spans="38:40" ht="20.100000000000001" customHeight="1" x14ac:dyDescent="0.25">
      <c r="AL197" s="166" t="s">
        <v>5</v>
      </c>
      <c r="AM197" s="167">
        <v>140.86000000000001</v>
      </c>
      <c r="AN197" s="166">
        <v>44946</v>
      </c>
    </row>
    <row r="198" spans="38:40" ht="20.100000000000001" customHeight="1" x14ac:dyDescent="0.25">
      <c r="AL198" s="166" t="s">
        <v>73</v>
      </c>
      <c r="AM198" s="167">
        <v>1.9558</v>
      </c>
      <c r="AN198" s="166">
        <v>44946</v>
      </c>
    </row>
    <row r="199" spans="38:40" ht="20.100000000000001" customHeight="1" x14ac:dyDescent="0.25">
      <c r="AL199" s="166" t="s">
        <v>77</v>
      </c>
      <c r="AM199" s="167">
        <v>23.922000000000001</v>
      </c>
      <c r="AN199" s="166">
        <v>44946</v>
      </c>
    </row>
    <row r="200" spans="38:40" ht="20.100000000000001" customHeight="1" x14ac:dyDescent="0.25">
      <c r="AL200" s="166" t="s">
        <v>79</v>
      </c>
      <c r="AM200" s="167">
        <v>7.4390999999999998</v>
      </c>
      <c r="AN200" s="166">
        <v>44946</v>
      </c>
    </row>
    <row r="201" spans="38:40" ht="20.100000000000001" customHeight="1" x14ac:dyDescent="0.25">
      <c r="AL201" s="166" t="s">
        <v>71</v>
      </c>
      <c r="AM201" s="167">
        <v>0.876</v>
      </c>
      <c r="AN201" s="166">
        <v>44946</v>
      </c>
    </row>
    <row r="202" spans="38:40" ht="20.100000000000001" customHeight="1" x14ac:dyDescent="0.25">
      <c r="AL202" s="166" t="s">
        <v>82</v>
      </c>
      <c r="AM202" s="167">
        <v>395.88</v>
      </c>
      <c r="AN202" s="166">
        <v>44946</v>
      </c>
    </row>
    <row r="203" spans="38:40" ht="20.100000000000001" customHeight="1" x14ac:dyDescent="0.25">
      <c r="AL203" s="166" t="s">
        <v>8</v>
      </c>
      <c r="AM203" s="167">
        <v>4.71</v>
      </c>
      <c r="AN203" s="166">
        <v>44946</v>
      </c>
    </row>
    <row r="204" spans="38:40" ht="20.100000000000001" customHeight="1" x14ac:dyDescent="0.25">
      <c r="AL204" s="166" t="s">
        <v>93</v>
      </c>
      <c r="AM204" s="167">
        <v>4.9257999999999997</v>
      </c>
      <c r="AN204" s="166">
        <v>44946</v>
      </c>
    </row>
    <row r="205" spans="38:40" ht="20.100000000000001" customHeight="1" x14ac:dyDescent="0.25">
      <c r="AL205" s="168" t="s">
        <v>99</v>
      </c>
      <c r="AM205" s="167">
        <v>11.1655</v>
      </c>
      <c r="AN205" s="166">
        <v>44946</v>
      </c>
    </row>
    <row r="206" spans="38:40" ht="20.100000000000001" customHeight="1" x14ac:dyDescent="0.25">
      <c r="AL206" s="168" t="s">
        <v>4</v>
      </c>
      <c r="AM206" s="167">
        <v>0.99619999999999997</v>
      </c>
      <c r="AN206" s="166">
        <v>44946</v>
      </c>
    </row>
    <row r="207" spans="38:40" ht="20.100000000000001" customHeight="1" x14ac:dyDescent="0.25">
      <c r="AL207" s="166" t="s">
        <v>84</v>
      </c>
      <c r="AM207" s="167">
        <v>154.30000000000001</v>
      </c>
      <c r="AN207" s="166">
        <v>44946</v>
      </c>
    </row>
    <row r="208" spans="38:40" ht="20.100000000000001" customHeight="1" x14ac:dyDescent="0.25">
      <c r="AL208" s="166" t="s">
        <v>90</v>
      </c>
      <c r="AM208" s="167">
        <v>10.7135</v>
      </c>
      <c r="AN208" s="166">
        <v>44946</v>
      </c>
    </row>
    <row r="209" spans="38:40" ht="20.100000000000001" customHeight="1" x14ac:dyDescent="0.25">
      <c r="AL209" s="166" t="s">
        <v>9</v>
      </c>
      <c r="AM209" s="167">
        <v>20.3566</v>
      </c>
      <c r="AN209" s="166">
        <v>44946</v>
      </c>
    </row>
    <row r="210" spans="38:40" ht="20.100000000000001" customHeight="1" x14ac:dyDescent="0.25">
      <c r="AL210" s="166" t="s">
        <v>2</v>
      </c>
      <c r="AM210" s="167">
        <v>1.5619000000000001</v>
      </c>
      <c r="AN210" s="166">
        <v>44946</v>
      </c>
    </row>
    <row r="211" spans="38:40" ht="20.100000000000001" customHeight="1" x14ac:dyDescent="0.25">
      <c r="AL211" s="166" t="s">
        <v>22</v>
      </c>
      <c r="AM211" s="167">
        <v>5.6271000000000004</v>
      </c>
      <c r="AN211" s="166">
        <v>44946</v>
      </c>
    </row>
    <row r="212" spans="38:40" ht="20.100000000000001" customHeight="1" x14ac:dyDescent="0.25">
      <c r="AL212" s="166" t="s">
        <v>3</v>
      </c>
      <c r="AM212" s="167">
        <v>1.4582999999999999</v>
      </c>
      <c r="AN212" s="166">
        <v>44946</v>
      </c>
    </row>
    <row r="213" spans="38:40" ht="20.100000000000001" customHeight="1" x14ac:dyDescent="0.25">
      <c r="AL213" s="166" t="s">
        <v>154</v>
      </c>
      <c r="AM213" s="167">
        <v>7.3425000000000002</v>
      </c>
      <c r="AN213" s="166">
        <v>44946</v>
      </c>
    </row>
    <row r="214" spans="38:40" ht="20.100000000000001" customHeight="1" x14ac:dyDescent="0.25">
      <c r="AL214" s="166" t="s">
        <v>6</v>
      </c>
      <c r="AM214" s="167">
        <v>8.4774999999999991</v>
      </c>
      <c r="AN214" s="166">
        <v>44946</v>
      </c>
    </row>
    <row r="215" spans="38:40" ht="20.100000000000001" customHeight="1" x14ac:dyDescent="0.25">
      <c r="AL215" s="166" t="s">
        <v>161</v>
      </c>
      <c r="AM215" s="167">
        <v>16367.67</v>
      </c>
      <c r="AN215" s="166">
        <v>44946</v>
      </c>
    </row>
    <row r="216" spans="38:40" ht="20.100000000000001" customHeight="1" x14ac:dyDescent="0.25">
      <c r="AL216" s="166" t="s">
        <v>116</v>
      </c>
      <c r="AM216" s="167">
        <v>3.6839</v>
      </c>
      <c r="AN216" s="166">
        <v>44946</v>
      </c>
    </row>
    <row r="217" spans="38:40" ht="20.100000000000001" customHeight="1" x14ac:dyDescent="0.25">
      <c r="AL217" s="166" t="s">
        <v>159</v>
      </c>
      <c r="AM217" s="167">
        <v>87.816999999999993</v>
      </c>
      <c r="AN217" s="166">
        <v>44946</v>
      </c>
    </row>
    <row r="218" spans="38:40" ht="20.100000000000001" customHeight="1" x14ac:dyDescent="0.25">
      <c r="AL218" s="166" t="s">
        <v>164</v>
      </c>
      <c r="AM218" s="167">
        <v>1336.47</v>
      </c>
      <c r="AN218" s="166">
        <v>44946</v>
      </c>
    </row>
    <row r="219" spans="38:40" ht="20.100000000000001" customHeight="1" x14ac:dyDescent="0.25">
      <c r="AL219" s="166" t="s">
        <v>47</v>
      </c>
      <c r="AM219" s="167">
        <v>20.486499999999999</v>
      </c>
      <c r="AN219" s="166">
        <v>44946</v>
      </c>
    </row>
    <row r="220" spans="38:40" ht="20.100000000000001" customHeight="1" x14ac:dyDescent="0.25">
      <c r="AL220" s="166" t="s">
        <v>170</v>
      </c>
      <c r="AM220" s="167">
        <v>4.6395</v>
      </c>
      <c r="AN220" s="166">
        <v>44946</v>
      </c>
    </row>
    <row r="221" spans="38:40" ht="20.100000000000001" customHeight="1" x14ac:dyDescent="0.25">
      <c r="AL221" s="166" t="s">
        <v>176</v>
      </c>
      <c r="AM221" s="167">
        <v>1.6852</v>
      </c>
      <c r="AN221" s="166">
        <v>44946</v>
      </c>
    </row>
    <row r="222" spans="38:40" ht="20.100000000000001" customHeight="1" x14ac:dyDescent="0.25">
      <c r="AL222" s="166" t="s">
        <v>180</v>
      </c>
      <c r="AM222" s="167">
        <v>58.957999999999998</v>
      </c>
      <c r="AN222" s="166">
        <v>44946</v>
      </c>
    </row>
    <row r="223" spans="38:40" ht="20.100000000000001" customHeight="1" x14ac:dyDescent="0.25">
      <c r="AL223" s="166" t="s">
        <v>184</v>
      </c>
      <c r="AM223" s="167">
        <v>1.4311</v>
      </c>
      <c r="AN223" s="166">
        <v>44946</v>
      </c>
    </row>
    <row r="224" spans="38:40" ht="20.100000000000001" customHeight="1" x14ac:dyDescent="0.25">
      <c r="AL224" s="166" t="s">
        <v>190</v>
      </c>
      <c r="AM224" s="167">
        <v>35.454999999999998</v>
      </c>
      <c r="AN224" s="166">
        <v>44946</v>
      </c>
    </row>
    <row r="225" spans="38:40" ht="20.100000000000001" customHeight="1" x14ac:dyDescent="0.25">
      <c r="AL225" s="166" t="s">
        <v>240</v>
      </c>
      <c r="AM225" s="167">
        <v>18.577000000000002</v>
      </c>
      <c r="AN225" s="166">
        <v>44946</v>
      </c>
    </row>
    <row r="226" spans="38:40" ht="20.100000000000001" customHeight="1" x14ac:dyDescent="0.25">
      <c r="AL226" s="166"/>
      <c r="AM226" s="167">
        <v>44945</v>
      </c>
      <c r="AN226" s="166">
        <v>44945</v>
      </c>
    </row>
    <row r="227" spans="38:40" ht="20.100000000000001" customHeight="1" x14ac:dyDescent="0.25">
      <c r="AL227" s="166" t="s">
        <v>0</v>
      </c>
      <c r="AM227" s="167">
        <v>1.0814999999999999</v>
      </c>
      <c r="AN227" s="166">
        <v>44945</v>
      </c>
    </row>
    <row r="228" spans="38:40" ht="20.100000000000001" customHeight="1" x14ac:dyDescent="0.25">
      <c r="AL228" s="166" t="s">
        <v>5</v>
      </c>
      <c r="AM228" s="167">
        <v>139.02000000000001</v>
      </c>
      <c r="AN228" s="166">
        <v>44945</v>
      </c>
    </row>
    <row r="229" spans="38:40" ht="20.100000000000001" customHeight="1" x14ac:dyDescent="0.25">
      <c r="AL229" s="166" t="s">
        <v>73</v>
      </c>
      <c r="AM229" s="167">
        <v>1.9558</v>
      </c>
      <c r="AN229" s="166">
        <v>44945</v>
      </c>
    </row>
    <row r="230" spans="38:40" ht="20.100000000000001" customHeight="1" x14ac:dyDescent="0.25">
      <c r="AL230" s="166" t="s">
        <v>77</v>
      </c>
      <c r="AM230" s="167">
        <v>23.923999999999999</v>
      </c>
      <c r="AN230" s="166">
        <v>44945</v>
      </c>
    </row>
    <row r="231" spans="38:40" ht="20.100000000000001" customHeight="1" x14ac:dyDescent="0.25">
      <c r="AL231" s="166" t="s">
        <v>79</v>
      </c>
      <c r="AM231" s="167">
        <v>7.4398</v>
      </c>
      <c r="AN231" s="166">
        <v>44945</v>
      </c>
    </row>
    <row r="232" spans="38:40" ht="20.100000000000001" customHeight="1" x14ac:dyDescent="0.25">
      <c r="AL232" s="166" t="s">
        <v>71</v>
      </c>
      <c r="AM232" s="167">
        <v>0.87648000000000004</v>
      </c>
      <c r="AN232" s="166">
        <v>44945</v>
      </c>
    </row>
    <row r="233" spans="38:40" ht="20.100000000000001" customHeight="1" x14ac:dyDescent="0.25">
      <c r="AL233" s="166" t="s">
        <v>82</v>
      </c>
      <c r="AM233" s="167">
        <v>396.43</v>
      </c>
      <c r="AN233" s="166">
        <v>44945</v>
      </c>
    </row>
    <row r="234" spans="38:40" ht="20.100000000000001" customHeight="1" x14ac:dyDescent="0.25">
      <c r="AL234" s="166" t="s">
        <v>8</v>
      </c>
      <c r="AM234" s="167">
        <v>4.7062999999999997</v>
      </c>
      <c r="AN234" s="166">
        <v>44945</v>
      </c>
    </row>
    <row r="235" spans="38:40" ht="20.100000000000001" customHeight="1" x14ac:dyDescent="0.25">
      <c r="AL235" s="166" t="s">
        <v>93</v>
      </c>
      <c r="AM235" s="167">
        <v>4.9264999999999999</v>
      </c>
      <c r="AN235" s="166">
        <v>44945</v>
      </c>
    </row>
    <row r="236" spans="38:40" ht="20.100000000000001" customHeight="1" x14ac:dyDescent="0.25">
      <c r="AL236" s="166" t="s">
        <v>99</v>
      </c>
      <c r="AM236" s="167">
        <v>11.1533</v>
      </c>
      <c r="AN236" s="166">
        <v>44945</v>
      </c>
    </row>
    <row r="237" spans="38:40" ht="20.100000000000001" customHeight="1" x14ac:dyDescent="0.25">
      <c r="AL237" s="166" t="s">
        <v>4</v>
      </c>
      <c r="AM237" s="167">
        <v>0.99209999999999998</v>
      </c>
      <c r="AN237" s="166">
        <v>44945</v>
      </c>
    </row>
    <row r="238" spans="38:40" ht="20.100000000000001" customHeight="1" x14ac:dyDescent="0.25">
      <c r="AL238" s="168" t="s">
        <v>84</v>
      </c>
      <c r="AM238" s="167">
        <v>154.5</v>
      </c>
      <c r="AN238" s="166">
        <v>44945</v>
      </c>
    </row>
    <row r="239" spans="38:40" ht="20.100000000000001" customHeight="1" x14ac:dyDescent="0.25">
      <c r="AL239" s="168" t="s">
        <v>90</v>
      </c>
      <c r="AM239" s="167">
        <v>10.746</v>
      </c>
      <c r="AN239" s="166">
        <v>44945</v>
      </c>
    </row>
    <row r="240" spans="38:40" ht="20.100000000000001" customHeight="1" x14ac:dyDescent="0.25">
      <c r="AL240" s="166" t="s">
        <v>9</v>
      </c>
      <c r="AM240" s="167">
        <v>20.329499999999999</v>
      </c>
      <c r="AN240" s="166">
        <v>44945</v>
      </c>
    </row>
    <row r="241" spans="38:40" ht="20.100000000000001" customHeight="1" x14ac:dyDescent="0.25">
      <c r="AL241" s="166" t="s">
        <v>2</v>
      </c>
      <c r="AM241" s="167">
        <v>1.5726</v>
      </c>
      <c r="AN241" s="166">
        <v>44945</v>
      </c>
    </row>
    <row r="242" spans="38:40" ht="20.100000000000001" customHeight="1" x14ac:dyDescent="0.25">
      <c r="AL242" s="166" t="s">
        <v>22</v>
      </c>
      <c r="AM242" s="167">
        <v>5.6326000000000001</v>
      </c>
      <c r="AN242" s="166">
        <v>44945</v>
      </c>
    </row>
    <row r="243" spans="38:40" ht="20.100000000000001" customHeight="1" x14ac:dyDescent="0.25">
      <c r="AL243" s="166" t="s">
        <v>3</v>
      </c>
      <c r="AM243" s="167">
        <v>1.4602999999999999</v>
      </c>
      <c r="AN243" s="166">
        <v>44945</v>
      </c>
    </row>
    <row r="244" spans="38:40" ht="20.100000000000001" customHeight="1" x14ac:dyDescent="0.25">
      <c r="AL244" s="166" t="s">
        <v>154</v>
      </c>
      <c r="AM244" s="167">
        <v>7.3423999999999996</v>
      </c>
      <c r="AN244" s="166">
        <v>44945</v>
      </c>
    </row>
    <row r="245" spans="38:40" ht="20.100000000000001" customHeight="1" x14ac:dyDescent="0.25">
      <c r="AL245" s="166" t="s">
        <v>6</v>
      </c>
      <c r="AM245" s="167">
        <v>8.4695999999999998</v>
      </c>
      <c r="AN245" s="166">
        <v>44945</v>
      </c>
    </row>
    <row r="246" spans="38:40" ht="20.100000000000001" customHeight="1" x14ac:dyDescent="0.25">
      <c r="AL246" s="166" t="s">
        <v>161</v>
      </c>
      <c r="AM246" s="167">
        <v>16429.66</v>
      </c>
      <c r="AN246" s="166">
        <v>44945</v>
      </c>
    </row>
    <row r="247" spans="38:40" ht="20.100000000000001" customHeight="1" x14ac:dyDescent="0.25">
      <c r="AL247" s="166" t="s">
        <v>116</v>
      </c>
      <c r="AM247" s="167">
        <v>3.6951999999999998</v>
      </c>
      <c r="AN247" s="166">
        <v>44945</v>
      </c>
    </row>
    <row r="248" spans="38:40" ht="20.100000000000001" customHeight="1" x14ac:dyDescent="0.25">
      <c r="AL248" s="166" t="s">
        <v>159</v>
      </c>
      <c r="AM248" s="167">
        <v>88.046000000000006</v>
      </c>
      <c r="AN248" s="166">
        <v>44945</v>
      </c>
    </row>
    <row r="249" spans="38:40" ht="20.100000000000001" customHeight="1" x14ac:dyDescent="0.25">
      <c r="AL249" s="166" t="s">
        <v>164</v>
      </c>
      <c r="AM249" s="167">
        <v>1340.52</v>
      </c>
      <c r="AN249" s="166">
        <v>44945</v>
      </c>
    </row>
    <row r="250" spans="38:40" ht="20.100000000000001" customHeight="1" x14ac:dyDescent="0.25">
      <c r="AL250" s="166" t="s">
        <v>47</v>
      </c>
      <c r="AM250" s="167">
        <v>20.543700000000001</v>
      </c>
      <c r="AN250" s="166">
        <v>44945</v>
      </c>
    </row>
    <row r="251" spans="38:40" ht="20.100000000000001" customHeight="1" x14ac:dyDescent="0.25">
      <c r="AL251" s="166" t="s">
        <v>170</v>
      </c>
      <c r="AM251" s="167">
        <v>4.6590999999999996</v>
      </c>
      <c r="AN251" s="166">
        <v>44945</v>
      </c>
    </row>
    <row r="252" spans="38:40" ht="20.100000000000001" customHeight="1" x14ac:dyDescent="0.25">
      <c r="AL252" s="166" t="s">
        <v>176</v>
      </c>
      <c r="AM252" s="167">
        <v>1.6978</v>
      </c>
      <c r="AN252" s="166">
        <v>44945</v>
      </c>
    </row>
    <row r="253" spans="38:40" ht="20.100000000000001" customHeight="1" x14ac:dyDescent="0.25">
      <c r="AL253" s="166" t="s">
        <v>180</v>
      </c>
      <c r="AM253" s="167">
        <v>59.098999999999997</v>
      </c>
      <c r="AN253" s="166">
        <v>44945</v>
      </c>
    </row>
    <row r="254" spans="38:40" ht="20.100000000000001" customHeight="1" x14ac:dyDescent="0.25">
      <c r="AL254" s="166" t="s">
        <v>184</v>
      </c>
      <c r="AM254" s="167">
        <v>1.4326000000000001</v>
      </c>
      <c r="AN254" s="166">
        <v>44945</v>
      </c>
    </row>
    <row r="255" spans="38:40" ht="20.100000000000001" customHeight="1" x14ac:dyDescent="0.25">
      <c r="AL255" s="166" t="s">
        <v>190</v>
      </c>
      <c r="AM255" s="167">
        <v>35.802999999999997</v>
      </c>
      <c r="AN255" s="166">
        <v>44945</v>
      </c>
    </row>
    <row r="256" spans="38:40" ht="20.100000000000001" customHeight="1" x14ac:dyDescent="0.25">
      <c r="AL256" s="166" t="s">
        <v>240</v>
      </c>
      <c r="AM256" s="167">
        <v>18.693100000000001</v>
      </c>
      <c r="AN256" s="166">
        <v>44945</v>
      </c>
    </row>
    <row r="257" spans="38:40" ht="20.100000000000001" customHeight="1" x14ac:dyDescent="0.25">
      <c r="AL257" s="166"/>
      <c r="AM257" s="167">
        <v>44944</v>
      </c>
      <c r="AN257" s="166">
        <v>44944</v>
      </c>
    </row>
    <row r="258" spans="38:40" ht="20.100000000000001" customHeight="1" x14ac:dyDescent="0.25">
      <c r="AL258" s="166" t="s">
        <v>0</v>
      </c>
      <c r="AM258" s="167">
        <v>1.0839000000000001</v>
      </c>
      <c r="AN258" s="166">
        <v>44944</v>
      </c>
    </row>
    <row r="259" spans="38:40" ht="20.100000000000001" customHeight="1" x14ac:dyDescent="0.25">
      <c r="AL259" s="166" t="s">
        <v>5</v>
      </c>
      <c r="AM259" s="167">
        <v>139.79</v>
      </c>
      <c r="AN259" s="166">
        <v>44944</v>
      </c>
    </row>
    <row r="260" spans="38:40" ht="20.100000000000001" customHeight="1" x14ac:dyDescent="0.25">
      <c r="AL260" s="166" t="s">
        <v>73</v>
      </c>
      <c r="AM260" s="167">
        <v>1.9558</v>
      </c>
      <c r="AN260" s="166">
        <v>44944</v>
      </c>
    </row>
    <row r="261" spans="38:40" ht="20.100000000000001" customHeight="1" x14ac:dyDescent="0.25">
      <c r="AL261" s="166" t="s">
        <v>77</v>
      </c>
      <c r="AM261" s="167">
        <v>23.954000000000001</v>
      </c>
      <c r="AN261" s="166">
        <v>44944</v>
      </c>
    </row>
    <row r="262" spans="38:40" ht="20.100000000000001" customHeight="1" x14ac:dyDescent="0.25">
      <c r="AL262" s="166" t="s">
        <v>79</v>
      </c>
      <c r="AM262" s="167">
        <v>7.4398999999999997</v>
      </c>
      <c r="AN262" s="166">
        <v>44944</v>
      </c>
    </row>
    <row r="263" spans="38:40" ht="20.100000000000001" customHeight="1" x14ac:dyDescent="0.25">
      <c r="AL263" s="166" t="s">
        <v>71</v>
      </c>
      <c r="AM263" s="167">
        <v>0.87529999999999997</v>
      </c>
      <c r="AN263" s="166">
        <v>44944</v>
      </c>
    </row>
    <row r="264" spans="38:40" ht="20.100000000000001" customHeight="1" x14ac:dyDescent="0.25">
      <c r="AL264" s="166" t="s">
        <v>82</v>
      </c>
      <c r="AM264" s="167">
        <v>396.15</v>
      </c>
      <c r="AN264" s="166">
        <v>44944</v>
      </c>
    </row>
    <row r="265" spans="38:40" ht="20.100000000000001" customHeight="1" x14ac:dyDescent="0.25">
      <c r="AL265" s="166" t="s">
        <v>8</v>
      </c>
      <c r="AM265" s="167">
        <v>4.6982999999999997</v>
      </c>
      <c r="AN265" s="166">
        <v>44944</v>
      </c>
    </row>
    <row r="266" spans="38:40" ht="20.100000000000001" customHeight="1" x14ac:dyDescent="0.25">
      <c r="AL266" s="166" t="s">
        <v>93</v>
      </c>
      <c r="AM266" s="167">
        <v>4.9387999999999996</v>
      </c>
      <c r="AN266" s="166">
        <v>44944</v>
      </c>
    </row>
    <row r="267" spans="38:40" ht="20.100000000000001" customHeight="1" x14ac:dyDescent="0.25">
      <c r="AL267" s="166" t="s">
        <v>99</v>
      </c>
      <c r="AM267" s="167">
        <v>11.173500000000001</v>
      </c>
      <c r="AN267" s="166">
        <v>44944</v>
      </c>
    </row>
    <row r="268" spans="38:40" ht="20.100000000000001" customHeight="1" x14ac:dyDescent="0.25">
      <c r="AL268" s="166" t="s">
        <v>4</v>
      </c>
      <c r="AM268" s="167">
        <v>0.99060000000000004</v>
      </c>
      <c r="AN268" s="166">
        <v>44944</v>
      </c>
    </row>
    <row r="269" spans="38:40" ht="20.100000000000001" customHeight="1" x14ac:dyDescent="0.25">
      <c r="AL269" s="166" t="s">
        <v>84</v>
      </c>
      <c r="AM269" s="167">
        <v>154.5</v>
      </c>
      <c r="AN269" s="166">
        <v>44944</v>
      </c>
    </row>
    <row r="270" spans="38:40" ht="20.100000000000001" customHeight="1" x14ac:dyDescent="0.25">
      <c r="AL270" s="166" t="s">
        <v>90</v>
      </c>
      <c r="AM270" s="167">
        <v>10.6553</v>
      </c>
      <c r="AN270" s="166">
        <v>44944</v>
      </c>
    </row>
    <row r="271" spans="38:40" ht="20.100000000000001" customHeight="1" x14ac:dyDescent="0.25">
      <c r="AL271" s="168" t="s">
        <v>9</v>
      </c>
      <c r="AM271" s="167">
        <v>20.3706</v>
      </c>
      <c r="AN271" s="166">
        <v>44944</v>
      </c>
    </row>
    <row r="272" spans="38:40" ht="20.100000000000001" customHeight="1" x14ac:dyDescent="0.25">
      <c r="AL272" s="168" t="s">
        <v>2</v>
      </c>
      <c r="AM272" s="167">
        <v>1.5412999999999999</v>
      </c>
      <c r="AN272" s="166">
        <v>44944</v>
      </c>
    </row>
    <row r="273" spans="38:40" ht="20.100000000000001" customHeight="1" x14ac:dyDescent="0.25">
      <c r="AL273" s="166" t="s">
        <v>22</v>
      </c>
      <c r="AM273" s="167">
        <v>5.5251999999999999</v>
      </c>
      <c r="AN273" s="166">
        <v>44944</v>
      </c>
    </row>
    <row r="274" spans="38:40" ht="20.100000000000001" customHeight="1" x14ac:dyDescent="0.25">
      <c r="AL274" s="166" t="s">
        <v>3</v>
      </c>
      <c r="AM274" s="167">
        <v>1.4504999999999999</v>
      </c>
      <c r="AN274" s="166">
        <v>44944</v>
      </c>
    </row>
    <row r="275" spans="38:40" ht="20.100000000000001" customHeight="1" x14ac:dyDescent="0.25">
      <c r="AL275" s="166" t="s">
        <v>154</v>
      </c>
      <c r="AM275" s="167">
        <v>7.3193000000000001</v>
      </c>
      <c r="AN275" s="166">
        <v>44944</v>
      </c>
    </row>
    <row r="276" spans="38:40" ht="20.100000000000001" customHeight="1" x14ac:dyDescent="0.25">
      <c r="AL276" s="166" t="s">
        <v>6</v>
      </c>
      <c r="AM276" s="167">
        <v>8.4814000000000007</v>
      </c>
      <c r="AN276" s="166">
        <v>44944</v>
      </c>
    </row>
    <row r="277" spans="38:40" ht="20.100000000000001" customHeight="1" x14ac:dyDescent="0.25">
      <c r="AL277" s="166" t="s">
        <v>161</v>
      </c>
      <c r="AM277" s="167">
        <v>16307.2</v>
      </c>
      <c r="AN277" s="166">
        <v>44944</v>
      </c>
    </row>
    <row r="278" spans="38:40" ht="20.100000000000001" customHeight="1" x14ac:dyDescent="0.25">
      <c r="AL278" s="166" t="s">
        <v>116</v>
      </c>
      <c r="AM278" s="167">
        <v>3.6524000000000001</v>
      </c>
      <c r="AN278" s="166">
        <v>44944</v>
      </c>
    </row>
    <row r="279" spans="38:40" ht="20.100000000000001" customHeight="1" x14ac:dyDescent="0.25">
      <c r="AL279" s="166" t="s">
        <v>159</v>
      </c>
      <c r="AM279" s="167">
        <v>88.141999999999996</v>
      </c>
      <c r="AN279" s="166">
        <v>44944</v>
      </c>
    </row>
    <row r="280" spans="38:40" ht="20.100000000000001" customHeight="1" x14ac:dyDescent="0.25">
      <c r="AL280" s="166" t="s">
        <v>164</v>
      </c>
      <c r="AM280" s="167">
        <v>1337.16</v>
      </c>
      <c r="AN280" s="166">
        <v>44944</v>
      </c>
    </row>
    <row r="281" spans="38:40" ht="20.100000000000001" customHeight="1" x14ac:dyDescent="0.25">
      <c r="AL281" s="166" t="s">
        <v>47</v>
      </c>
      <c r="AM281" s="167">
        <v>20.2193</v>
      </c>
      <c r="AN281" s="166">
        <v>44944</v>
      </c>
    </row>
    <row r="282" spans="38:40" ht="20.100000000000001" customHeight="1" x14ac:dyDescent="0.25">
      <c r="AL282" s="166" t="s">
        <v>170</v>
      </c>
      <c r="AM282" s="167">
        <v>4.6753999999999998</v>
      </c>
      <c r="AN282" s="166">
        <v>44944</v>
      </c>
    </row>
    <row r="283" spans="38:40" ht="20.100000000000001" customHeight="1" x14ac:dyDescent="0.25">
      <c r="AL283" s="166" t="s">
        <v>176</v>
      </c>
      <c r="AM283" s="167">
        <v>1.6682999999999999</v>
      </c>
      <c r="AN283" s="166">
        <v>44944</v>
      </c>
    </row>
    <row r="284" spans="38:40" ht="20.100000000000001" customHeight="1" x14ac:dyDescent="0.25">
      <c r="AL284" s="166" t="s">
        <v>180</v>
      </c>
      <c r="AM284" s="167">
        <v>59.17</v>
      </c>
      <c r="AN284" s="166">
        <v>44944</v>
      </c>
    </row>
    <row r="285" spans="38:40" ht="20.100000000000001" customHeight="1" x14ac:dyDescent="0.25">
      <c r="AL285" s="166" t="s">
        <v>184</v>
      </c>
      <c r="AM285" s="167">
        <v>1.4279999999999999</v>
      </c>
      <c r="AN285" s="166">
        <v>44944</v>
      </c>
    </row>
    <row r="286" spans="38:40" ht="20.100000000000001" customHeight="1" x14ac:dyDescent="0.25">
      <c r="AL286" s="166" t="s">
        <v>190</v>
      </c>
      <c r="AM286" s="167">
        <v>35.633000000000003</v>
      </c>
      <c r="AN286" s="166">
        <v>44944</v>
      </c>
    </row>
    <row r="287" spans="38:40" ht="20.100000000000001" customHeight="1" x14ac:dyDescent="0.25">
      <c r="AL287" s="166" t="s">
        <v>240</v>
      </c>
      <c r="AM287" s="167">
        <v>18.396000000000001</v>
      </c>
      <c r="AN287" s="166">
        <v>44944</v>
      </c>
    </row>
    <row r="288" spans="38:40" ht="20.100000000000001" customHeight="1" x14ac:dyDescent="0.25">
      <c r="AL288" s="166"/>
      <c r="AM288" s="167">
        <v>44943</v>
      </c>
      <c r="AN288" s="166">
        <v>44943</v>
      </c>
    </row>
    <row r="289" spans="38:40" ht="20.100000000000001" customHeight="1" x14ac:dyDescent="0.25">
      <c r="AL289" s="166" t="s">
        <v>0</v>
      </c>
      <c r="AM289" s="167">
        <v>1.0843</v>
      </c>
      <c r="AN289" s="166">
        <v>44943</v>
      </c>
    </row>
    <row r="290" spans="38:40" ht="20.100000000000001" customHeight="1" x14ac:dyDescent="0.25">
      <c r="AL290" s="166" t="s">
        <v>5</v>
      </c>
      <c r="AM290" s="167">
        <v>139.5</v>
      </c>
      <c r="AN290" s="166">
        <v>44943</v>
      </c>
    </row>
    <row r="291" spans="38:40" ht="20.100000000000001" customHeight="1" x14ac:dyDescent="0.25">
      <c r="AL291" s="166" t="s">
        <v>73</v>
      </c>
      <c r="AM291" s="167">
        <v>1.9558</v>
      </c>
      <c r="AN291" s="166">
        <v>44943</v>
      </c>
    </row>
    <row r="292" spans="38:40" ht="20.100000000000001" customHeight="1" x14ac:dyDescent="0.25">
      <c r="AL292" s="166" t="s">
        <v>77</v>
      </c>
      <c r="AM292" s="167">
        <v>23.966000000000001</v>
      </c>
      <c r="AN292" s="166">
        <v>44943</v>
      </c>
    </row>
    <row r="293" spans="38:40" ht="20.100000000000001" customHeight="1" x14ac:dyDescent="0.25">
      <c r="AL293" s="166" t="s">
        <v>79</v>
      </c>
      <c r="AM293" s="167">
        <v>7.4386000000000001</v>
      </c>
      <c r="AN293" s="166">
        <v>44943</v>
      </c>
    </row>
    <row r="294" spans="38:40" ht="20.100000000000001" customHeight="1" x14ac:dyDescent="0.25">
      <c r="AL294" s="166" t="s">
        <v>71</v>
      </c>
      <c r="AM294" s="167">
        <v>0.88595000000000002</v>
      </c>
      <c r="AN294" s="166">
        <v>44943</v>
      </c>
    </row>
    <row r="295" spans="38:40" ht="20.100000000000001" customHeight="1" x14ac:dyDescent="0.25">
      <c r="AL295" s="166" t="s">
        <v>82</v>
      </c>
      <c r="AM295" s="167">
        <v>399.58</v>
      </c>
      <c r="AN295" s="166">
        <v>44943</v>
      </c>
    </row>
    <row r="296" spans="38:40" ht="20.100000000000001" customHeight="1" x14ac:dyDescent="0.25">
      <c r="AL296" s="166" t="s">
        <v>8</v>
      </c>
      <c r="AM296" s="167">
        <v>4.6958000000000002</v>
      </c>
      <c r="AN296" s="166">
        <v>44943</v>
      </c>
    </row>
    <row r="297" spans="38:40" ht="20.100000000000001" customHeight="1" x14ac:dyDescent="0.25">
      <c r="AL297" s="166" t="s">
        <v>93</v>
      </c>
      <c r="AM297" s="167">
        <v>4.9356</v>
      </c>
      <c r="AN297" s="166">
        <v>44943</v>
      </c>
    </row>
    <row r="298" spans="38:40" ht="20.100000000000001" customHeight="1" x14ac:dyDescent="0.25">
      <c r="AL298" s="166" t="s">
        <v>99</v>
      </c>
      <c r="AM298" s="167">
        <v>11.285</v>
      </c>
      <c r="AN298" s="166">
        <v>44943</v>
      </c>
    </row>
    <row r="299" spans="38:40" ht="20.100000000000001" customHeight="1" x14ac:dyDescent="0.25">
      <c r="AL299" s="166" t="s">
        <v>4</v>
      </c>
      <c r="AM299" s="167">
        <v>0.99980000000000002</v>
      </c>
      <c r="AN299" s="166">
        <v>44943</v>
      </c>
    </row>
    <row r="300" spans="38:40" ht="20.100000000000001" customHeight="1" x14ac:dyDescent="0.25">
      <c r="AL300" s="166" t="s">
        <v>84</v>
      </c>
      <c r="AM300" s="167">
        <v>154.5</v>
      </c>
      <c r="AN300" s="166">
        <v>44943</v>
      </c>
    </row>
    <row r="301" spans="38:40" ht="20.100000000000001" customHeight="1" x14ac:dyDescent="0.25">
      <c r="AL301" s="166" t="s">
        <v>90</v>
      </c>
      <c r="AM301" s="167">
        <v>10.7463</v>
      </c>
      <c r="AN301" s="166">
        <v>44943</v>
      </c>
    </row>
    <row r="302" spans="38:40" ht="20.100000000000001" customHeight="1" x14ac:dyDescent="0.25">
      <c r="AL302" s="166" t="s">
        <v>9</v>
      </c>
      <c r="AM302" s="167">
        <v>20.376200000000001</v>
      </c>
      <c r="AN302" s="166">
        <v>44943</v>
      </c>
    </row>
    <row r="303" spans="38:40" ht="20.100000000000001" customHeight="1" x14ac:dyDescent="0.25">
      <c r="AL303" s="166" t="s">
        <v>2</v>
      </c>
      <c r="AM303" s="167">
        <v>1.5610999999999999</v>
      </c>
      <c r="AN303" s="166">
        <v>44943</v>
      </c>
    </row>
    <row r="304" spans="38:40" ht="20.100000000000001" customHeight="1" x14ac:dyDescent="0.25">
      <c r="AL304" s="168" t="s">
        <v>22</v>
      </c>
      <c r="AM304" s="167">
        <v>5.5606999999999998</v>
      </c>
      <c r="AN304" s="166">
        <v>44943</v>
      </c>
    </row>
    <row r="305" spans="38:40" ht="20.100000000000001" customHeight="1" x14ac:dyDescent="0.25">
      <c r="AL305" s="168" t="s">
        <v>3</v>
      </c>
      <c r="AM305" s="167">
        <v>1.4547000000000001</v>
      </c>
      <c r="AN305" s="166">
        <v>44943</v>
      </c>
    </row>
    <row r="306" spans="38:40" ht="20.100000000000001" customHeight="1" x14ac:dyDescent="0.25">
      <c r="AL306" s="166" t="s">
        <v>154</v>
      </c>
      <c r="AM306" s="167">
        <v>7.3472999999999997</v>
      </c>
      <c r="AN306" s="166">
        <v>44943</v>
      </c>
    </row>
    <row r="307" spans="38:40" ht="20.100000000000001" customHeight="1" x14ac:dyDescent="0.25">
      <c r="AL307" s="166" t="s">
        <v>6</v>
      </c>
      <c r="AM307" s="167">
        <v>8.4807000000000006</v>
      </c>
      <c r="AN307" s="166">
        <v>44943</v>
      </c>
    </row>
    <row r="308" spans="38:40" ht="20.100000000000001" customHeight="1" x14ac:dyDescent="0.25">
      <c r="AL308" s="166" t="s">
        <v>161</v>
      </c>
      <c r="AM308" s="167">
        <v>16467.830000000002</v>
      </c>
      <c r="AN308" s="166">
        <v>44943</v>
      </c>
    </row>
    <row r="309" spans="38:40" ht="20.100000000000001" customHeight="1" x14ac:dyDescent="0.25">
      <c r="AL309" s="166" t="s">
        <v>116</v>
      </c>
      <c r="AM309" s="167">
        <v>3.7021000000000002</v>
      </c>
      <c r="AN309" s="166">
        <v>44943</v>
      </c>
    </row>
    <row r="310" spans="38:40" ht="20.100000000000001" customHeight="1" x14ac:dyDescent="0.25">
      <c r="AL310" s="166" t="s">
        <v>159</v>
      </c>
      <c r="AM310" s="167">
        <v>88.576999999999998</v>
      </c>
      <c r="AN310" s="166">
        <v>44943</v>
      </c>
    </row>
    <row r="311" spans="38:40" ht="20.100000000000001" customHeight="1" x14ac:dyDescent="0.25">
      <c r="AL311" s="166" t="s">
        <v>164</v>
      </c>
      <c r="AM311" s="167">
        <v>1343.5</v>
      </c>
      <c r="AN311" s="166">
        <v>44943</v>
      </c>
    </row>
    <row r="312" spans="38:40" ht="20.100000000000001" customHeight="1" x14ac:dyDescent="0.25">
      <c r="AL312" s="166" t="s">
        <v>47</v>
      </c>
      <c r="AM312" s="167">
        <v>20.3994</v>
      </c>
      <c r="AN312" s="166">
        <v>44943</v>
      </c>
    </row>
    <row r="313" spans="38:40" ht="20.100000000000001" customHeight="1" x14ac:dyDescent="0.25">
      <c r="AL313" s="166" t="s">
        <v>170</v>
      </c>
      <c r="AM313" s="167">
        <v>4.6912000000000003</v>
      </c>
      <c r="AN313" s="166">
        <v>44943</v>
      </c>
    </row>
    <row r="314" spans="38:40" ht="20.100000000000001" customHeight="1" x14ac:dyDescent="0.25">
      <c r="AL314" s="166" t="s">
        <v>176</v>
      </c>
      <c r="AM314" s="167">
        <v>1.6957</v>
      </c>
      <c r="AN314" s="166">
        <v>44943</v>
      </c>
    </row>
    <row r="315" spans="38:40" ht="20.100000000000001" customHeight="1" x14ac:dyDescent="0.25">
      <c r="AL315" s="166" t="s">
        <v>180</v>
      </c>
      <c r="AM315" s="167">
        <v>59.441000000000003</v>
      </c>
      <c r="AN315" s="166">
        <v>44943</v>
      </c>
    </row>
    <row r="316" spans="38:40" ht="20.100000000000001" customHeight="1" x14ac:dyDescent="0.25">
      <c r="AL316" s="166" t="s">
        <v>184</v>
      </c>
      <c r="AM316" s="167">
        <v>1.4342999999999999</v>
      </c>
      <c r="AN316" s="166">
        <v>44943</v>
      </c>
    </row>
    <row r="317" spans="38:40" ht="20.100000000000001" customHeight="1" x14ac:dyDescent="0.25">
      <c r="AL317" s="166" t="s">
        <v>190</v>
      </c>
      <c r="AM317" s="167">
        <v>35.869</v>
      </c>
      <c r="AN317" s="166">
        <v>44943</v>
      </c>
    </row>
    <row r="318" spans="38:40" ht="20.100000000000001" customHeight="1" x14ac:dyDescent="0.25">
      <c r="AL318" s="166" t="s">
        <v>240</v>
      </c>
      <c r="AM318" s="167">
        <v>18.602699999999999</v>
      </c>
      <c r="AN318" s="166">
        <v>44943</v>
      </c>
    </row>
    <row r="319" spans="38:40" ht="20.100000000000001" customHeight="1" x14ac:dyDescent="0.25">
      <c r="AL319" s="166"/>
      <c r="AM319" s="167">
        <v>44942</v>
      </c>
      <c r="AN319" s="166">
        <v>44942</v>
      </c>
    </row>
    <row r="320" spans="38:40" ht="20.100000000000001" customHeight="1" x14ac:dyDescent="0.25">
      <c r="AL320" s="166" t="s">
        <v>0</v>
      </c>
      <c r="AM320" s="167">
        <v>1.0811999999999999</v>
      </c>
      <c r="AN320" s="166">
        <v>44942</v>
      </c>
    </row>
    <row r="321" spans="38:40" ht="20.100000000000001" customHeight="1" x14ac:dyDescent="0.25">
      <c r="AL321" s="166" t="s">
        <v>5</v>
      </c>
      <c r="AM321" s="167">
        <v>138.91999999999999</v>
      </c>
      <c r="AN321" s="166">
        <v>44942</v>
      </c>
    </row>
    <row r="322" spans="38:40" ht="20.100000000000001" customHeight="1" x14ac:dyDescent="0.25">
      <c r="AL322" s="166" t="s">
        <v>73</v>
      </c>
      <c r="AM322" s="167">
        <v>1.9558</v>
      </c>
      <c r="AN322" s="166">
        <v>44942</v>
      </c>
    </row>
    <row r="323" spans="38:40" ht="20.100000000000001" customHeight="1" x14ac:dyDescent="0.25">
      <c r="AL323" s="166" t="s">
        <v>77</v>
      </c>
      <c r="AM323" s="167">
        <v>23.997</v>
      </c>
      <c r="AN323" s="166">
        <v>44942</v>
      </c>
    </row>
    <row r="324" spans="38:40" ht="20.100000000000001" customHeight="1" x14ac:dyDescent="0.25">
      <c r="AL324" s="166" t="s">
        <v>79</v>
      </c>
      <c r="AM324" s="167">
        <v>7.4391999999999996</v>
      </c>
      <c r="AN324" s="166">
        <v>44942</v>
      </c>
    </row>
    <row r="325" spans="38:40" ht="20.100000000000001" customHeight="1" x14ac:dyDescent="0.25">
      <c r="AL325" s="166" t="s">
        <v>71</v>
      </c>
      <c r="AM325" s="167">
        <v>0.88758000000000004</v>
      </c>
      <c r="AN325" s="166">
        <v>44942</v>
      </c>
    </row>
    <row r="326" spans="38:40" ht="20.100000000000001" customHeight="1" x14ac:dyDescent="0.25">
      <c r="AL326" s="166" t="s">
        <v>82</v>
      </c>
      <c r="AM326" s="167">
        <v>398.98</v>
      </c>
      <c r="AN326" s="166">
        <v>44942</v>
      </c>
    </row>
    <row r="327" spans="38:40" ht="20.100000000000001" customHeight="1" x14ac:dyDescent="0.25">
      <c r="AL327" s="166" t="s">
        <v>8</v>
      </c>
      <c r="AM327" s="167">
        <v>4.6935000000000002</v>
      </c>
      <c r="AN327" s="166">
        <v>44942</v>
      </c>
    </row>
    <row r="328" spans="38:40" ht="20.100000000000001" customHeight="1" x14ac:dyDescent="0.25">
      <c r="AL328" s="166" t="s">
        <v>93</v>
      </c>
      <c r="AM328" s="167">
        <v>4.9313000000000002</v>
      </c>
      <c r="AN328" s="166">
        <v>44942</v>
      </c>
    </row>
    <row r="329" spans="38:40" ht="20.100000000000001" customHeight="1" x14ac:dyDescent="0.25">
      <c r="AL329" s="166" t="s">
        <v>99</v>
      </c>
      <c r="AM329" s="167">
        <v>11.272500000000001</v>
      </c>
      <c r="AN329" s="166">
        <v>44942</v>
      </c>
    </row>
    <row r="330" spans="38:40" ht="20.100000000000001" customHeight="1" x14ac:dyDescent="0.25">
      <c r="AL330" s="166" t="s">
        <v>4</v>
      </c>
      <c r="AM330" s="167">
        <v>1.0025999999999999</v>
      </c>
      <c r="AN330" s="166">
        <v>44942</v>
      </c>
    </row>
    <row r="331" spans="38:40" ht="20.100000000000001" customHeight="1" x14ac:dyDescent="0.25">
      <c r="AL331" s="166" t="s">
        <v>84</v>
      </c>
      <c r="AM331" s="167">
        <v>154.5</v>
      </c>
      <c r="AN331" s="166">
        <v>44942</v>
      </c>
    </row>
    <row r="332" spans="38:40" ht="20.100000000000001" customHeight="1" x14ac:dyDescent="0.25">
      <c r="AL332" s="166" t="s">
        <v>90</v>
      </c>
      <c r="AM332" s="167">
        <v>10.6945</v>
      </c>
      <c r="AN332" s="166">
        <v>44942</v>
      </c>
    </row>
    <row r="333" spans="38:40" ht="20.100000000000001" customHeight="1" x14ac:dyDescent="0.25">
      <c r="AL333" s="166" t="s">
        <v>9</v>
      </c>
      <c r="AM333" s="167">
        <v>20.317499999999999</v>
      </c>
      <c r="AN333" s="166">
        <v>44942</v>
      </c>
    </row>
    <row r="334" spans="38:40" ht="20.100000000000001" customHeight="1" x14ac:dyDescent="0.25">
      <c r="AL334" s="166" t="s">
        <v>2</v>
      </c>
      <c r="AM334" s="167">
        <v>1.5537000000000001</v>
      </c>
      <c r="AN334" s="166">
        <v>44942</v>
      </c>
    </row>
    <row r="335" spans="38:40" ht="20.100000000000001" customHeight="1" x14ac:dyDescent="0.25">
      <c r="AL335" s="166" t="s">
        <v>22</v>
      </c>
      <c r="AM335" s="167">
        <v>5.524</v>
      </c>
      <c r="AN335" s="166">
        <v>44942</v>
      </c>
    </row>
    <row r="336" spans="38:40" ht="20.100000000000001" customHeight="1" x14ac:dyDescent="0.25">
      <c r="AL336" s="166" t="s">
        <v>3</v>
      </c>
      <c r="AM336" s="167">
        <v>1.4486000000000001</v>
      </c>
      <c r="AN336" s="166">
        <v>44942</v>
      </c>
    </row>
    <row r="337" spans="38:40" ht="20.100000000000001" customHeight="1" x14ac:dyDescent="0.25">
      <c r="AL337" s="168" t="s">
        <v>154</v>
      </c>
      <c r="AM337" s="167">
        <v>7.2790999999999997</v>
      </c>
      <c r="AN337" s="166">
        <v>44942</v>
      </c>
    </row>
    <row r="338" spans="38:40" ht="20.100000000000001" customHeight="1" x14ac:dyDescent="0.25">
      <c r="AL338" s="168" t="s">
        <v>6</v>
      </c>
      <c r="AM338" s="167">
        <v>8.4449000000000005</v>
      </c>
      <c r="AN338" s="166">
        <v>44942</v>
      </c>
    </row>
    <row r="339" spans="38:40" ht="20.100000000000001" customHeight="1" x14ac:dyDescent="0.25">
      <c r="AL339" s="166" t="s">
        <v>161</v>
      </c>
      <c r="AM339" s="167">
        <v>16335.03</v>
      </c>
      <c r="AN339" s="166">
        <v>44942</v>
      </c>
    </row>
    <row r="340" spans="38:40" ht="20.100000000000001" customHeight="1" x14ac:dyDescent="0.25">
      <c r="AL340" s="166" t="s">
        <v>116</v>
      </c>
      <c r="AM340" s="167">
        <v>3.6970999999999998</v>
      </c>
      <c r="AN340" s="166">
        <v>44942</v>
      </c>
    </row>
    <row r="341" spans="38:40" ht="20.100000000000001" customHeight="1" x14ac:dyDescent="0.25">
      <c r="AL341" s="166" t="s">
        <v>159</v>
      </c>
      <c r="AM341" s="167">
        <v>88.279499999999999</v>
      </c>
      <c r="AN341" s="166">
        <v>44942</v>
      </c>
    </row>
    <row r="342" spans="38:40" ht="20.100000000000001" customHeight="1" x14ac:dyDescent="0.25">
      <c r="AL342" s="166" t="s">
        <v>164</v>
      </c>
      <c r="AM342" s="167">
        <v>1340.22</v>
      </c>
      <c r="AN342" s="166">
        <v>44942</v>
      </c>
    </row>
    <row r="343" spans="38:40" ht="20.100000000000001" customHeight="1" x14ac:dyDescent="0.25">
      <c r="AL343" s="166" t="s">
        <v>47</v>
      </c>
      <c r="AM343" s="167">
        <v>20.358000000000001</v>
      </c>
      <c r="AN343" s="166">
        <v>44942</v>
      </c>
    </row>
    <row r="344" spans="38:40" ht="20.100000000000001" customHeight="1" x14ac:dyDescent="0.25">
      <c r="AL344" s="166" t="s">
        <v>170</v>
      </c>
      <c r="AM344" s="167">
        <v>4.6665000000000001</v>
      </c>
      <c r="AN344" s="166">
        <v>44942</v>
      </c>
    </row>
    <row r="345" spans="38:40" ht="20.100000000000001" customHeight="1" x14ac:dyDescent="0.25">
      <c r="AL345" s="166" t="s">
        <v>176</v>
      </c>
      <c r="AM345" s="167">
        <v>1.6944999999999999</v>
      </c>
      <c r="AN345" s="166">
        <v>44942</v>
      </c>
    </row>
    <row r="346" spans="38:40" ht="20.100000000000001" customHeight="1" x14ac:dyDescent="0.25">
      <c r="AL346" s="166" t="s">
        <v>180</v>
      </c>
      <c r="AM346" s="167">
        <v>58.936</v>
      </c>
      <c r="AN346" s="166">
        <v>44942</v>
      </c>
    </row>
    <row r="347" spans="38:40" ht="20.100000000000001" customHeight="1" x14ac:dyDescent="0.25">
      <c r="AL347" s="166" t="s">
        <v>184</v>
      </c>
      <c r="AM347" s="167">
        <v>1.4288000000000001</v>
      </c>
      <c r="AN347" s="166">
        <v>44942</v>
      </c>
    </row>
    <row r="348" spans="38:40" ht="20.100000000000001" customHeight="1" x14ac:dyDescent="0.25">
      <c r="AL348" s="166" t="s">
        <v>190</v>
      </c>
      <c r="AM348" s="167">
        <v>35.695999999999998</v>
      </c>
      <c r="AN348" s="166">
        <v>44942</v>
      </c>
    </row>
    <row r="349" spans="38:40" ht="20.100000000000001" customHeight="1" x14ac:dyDescent="0.25">
      <c r="AL349" s="166" t="s">
        <v>240</v>
      </c>
      <c r="AM349" s="167">
        <v>18.445</v>
      </c>
      <c r="AN349" s="166">
        <v>44942</v>
      </c>
    </row>
    <row r="350" spans="38:40" ht="20.100000000000001" customHeight="1" x14ac:dyDescent="0.25">
      <c r="AL350" s="166"/>
      <c r="AM350" s="167">
        <v>44939</v>
      </c>
      <c r="AN350" s="166">
        <v>44939</v>
      </c>
    </row>
    <row r="351" spans="38:40" ht="20.100000000000001" customHeight="1" x14ac:dyDescent="0.25">
      <c r="AL351" s="166" t="s">
        <v>0</v>
      </c>
      <c r="AM351" s="167">
        <v>1.0813999999999999</v>
      </c>
      <c r="AN351" s="166">
        <v>44939</v>
      </c>
    </row>
    <row r="352" spans="38:40" ht="20.100000000000001" customHeight="1" x14ac:dyDescent="0.25">
      <c r="AL352" s="166" t="s">
        <v>5</v>
      </c>
      <c r="AM352" s="167">
        <v>139.02000000000001</v>
      </c>
      <c r="AN352" s="166">
        <v>44939</v>
      </c>
    </row>
    <row r="353" spans="38:40" ht="20.100000000000001" customHeight="1" x14ac:dyDescent="0.25">
      <c r="AL353" s="166" t="s">
        <v>73</v>
      </c>
      <c r="AM353" s="167">
        <v>1.9558</v>
      </c>
      <c r="AN353" s="166">
        <v>44939</v>
      </c>
    </row>
    <row r="354" spans="38:40" ht="20.100000000000001" customHeight="1" x14ac:dyDescent="0.25">
      <c r="AL354" s="166" t="s">
        <v>77</v>
      </c>
      <c r="AM354" s="167">
        <v>24.010999999999999</v>
      </c>
      <c r="AN354" s="166">
        <v>44939</v>
      </c>
    </row>
    <row r="355" spans="38:40" ht="20.100000000000001" customHeight="1" x14ac:dyDescent="0.25">
      <c r="AL355" s="166" t="s">
        <v>79</v>
      </c>
      <c r="AM355" s="167">
        <v>7.4386999999999999</v>
      </c>
      <c r="AN355" s="166">
        <v>44939</v>
      </c>
    </row>
    <row r="356" spans="38:40" ht="20.100000000000001" customHeight="1" x14ac:dyDescent="0.25">
      <c r="AL356" s="166" t="s">
        <v>71</v>
      </c>
      <c r="AM356" s="167">
        <v>0.88800000000000001</v>
      </c>
      <c r="AN356" s="166">
        <v>44939</v>
      </c>
    </row>
    <row r="357" spans="38:40" ht="20.100000000000001" customHeight="1" x14ac:dyDescent="0.25">
      <c r="AL357" s="166" t="s">
        <v>82</v>
      </c>
      <c r="AM357" s="167">
        <v>396.96</v>
      </c>
      <c r="AN357" s="166">
        <v>44939</v>
      </c>
    </row>
    <row r="358" spans="38:40" ht="20.100000000000001" customHeight="1" x14ac:dyDescent="0.25">
      <c r="AL358" s="166" t="s">
        <v>8</v>
      </c>
      <c r="AM358" s="167">
        <v>4.6887999999999996</v>
      </c>
      <c r="AN358" s="166">
        <v>44939</v>
      </c>
    </row>
    <row r="359" spans="38:40" ht="20.100000000000001" customHeight="1" x14ac:dyDescent="0.25">
      <c r="AL359" s="166" t="s">
        <v>93</v>
      </c>
      <c r="AM359" s="167">
        <v>4.9423000000000004</v>
      </c>
      <c r="AN359" s="166">
        <v>44939</v>
      </c>
    </row>
    <row r="360" spans="38:40" ht="20.100000000000001" customHeight="1" x14ac:dyDescent="0.25">
      <c r="AL360" s="166" t="s">
        <v>99</v>
      </c>
      <c r="AM360" s="167">
        <v>11.252800000000001</v>
      </c>
      <c r="AN360" s="166">
        <v>44939</v>
      </c>
    </row>
    <row r="361" spans="38:40" ht="20.100000000000001" customHeight="1" x14ac:dyDescent="0.25">
      <c r="AL361" s="166" t="s">
        <v>4</v>
      </c>
      <c r="AM361" s="167">
        <v>1.0051000000000001</v>
      </c>
      <c r="AN361" s="166">
        <v>44939</v>
      </c>
    </row>
    <row r="362" spans="38:40" ht="20.100000000000001" customHeight="1" x14ac:dyDescent="0.25">
      <c r="AL362" s="166" t="s">
        <v>84</v>
      </c>
      <c r="AM362" s="167">
        <v>154.30000000000001</v>
      </c>
      <c r="AN362" s="166">
        <v>44939</v>
      </c>
    </row>
    <row r="363" spans="38:40" ht="20.100000000000001" customHeight="1" x14ac:dyDescent="0.25">
      <c r="AL363" s="166" t="s">
        <v>90</v>
      </c>
      <c r="AM363" s="167">
        <v>10.6945</v>
      </c>
      <c r="AN363" s="166">
        <v>44939</v>
      </c>
    </row>
    <row r="364" spans="38:40" ht="20.100000000000001" customHeight="1" x14ac:dyDescent="0.25">
      <c r="AL364" s="166" t="s">
        <v>9</v>
      </c>
      <c r="AM364" s="167">
        <v>20.319600000000001</v>
      </c>
      <c r="AN364" s="166">
        <v>44939</v>
      </c>
    </row>
    <row r="365" spans="38:40" ht="20.100000000000001" customHeight="1" x14ac:dyDescent="0.25">
      <c r="AL365" s="166" t="s">
        <v>2</v>
      </c>
      <c r="AM365" s="167">
        <v>1.5586</v>
      </c>
      <c r="AN365" s="166">
        <v>44939</v>
      </c>
    </row>
    <row r="366" spans="38:40" ht="20.100000000000001" customHeight="1" x14ac:dyDescent="0.25">
      <c r="AL366" s="166" t="s">
        <v>22</v>
      </c>
      <c r="AM366" s="167">
        <v>5.5511999999999997</v>
      </c>
      <c r="AN366" s="166">
        <v>44939</v>
      </c>
    </row>
    <row r="367" spans="38:40" ht="20.100000000000001" customHeight="1" x14ac:dyDescent="0.25">
      <c r="AL367" s="166" t="s">
        <v>3</v>
      </c>
      <c r="AM367" s="167">
        <v>1.4494</v>
      </c>
      <c r="AN367" s="166">
        <v>44939</v>
      </c>
    </row>
    <row r="368" spans="38:40" ht="20.100000000000001" customHeight="1" x14ac:dyDescent="0.25">
      <c r="AL368" s="166" t="s">
        <v>154</v>
      </c>
      <c r="AM368" s="167">
        <v>7.2728999999999999</v>
      </c>
      <c r="AN368" s="166">
        <v>44939</v>
      </c>
    </row>
    <row r="369" spans="38:40" ht="20.100000000000001" customHeight="1" x14ac:dyDescent="0.25">
      <c r="AL369" s="166" t="s">
        <v>6</v>
      </c>
      <c r="AM369" s="167">
        <v>8.4471000000000007</v>
      </c>
      <c r="AN369" s="166">
        <v>44939</v>
      </c>
    </row>
    <row r="370" spans="38:40" ht="20.100000000000001" customHeight="1" x14ac:dyDescent="0.25">
      <c r="AL370" s="168" t="s">
        <v>161</v>
      </c>
      <c r="AM370" s="167">
        <v>16412</v>
      </c>
      <c r="AN370" s="166">
        <v>44939</v>
      </c>
    </row>
    <row r="371" spans="38:40" ht="20.100000000000001" customHeight="1" x14ac:dyDescent="0.25">
      <c r="AL371" s="168" t="s">
        <v>116</v>
      </c>
      <c r="AM371" s="167">
        <v>3.7031999999999998</v>
      </c>
      <c r="AN371" s="166">
        <v>44939</v>
      </c>
    </row>
    <row r="372" spans="38:40" ht="20.100000000000001" customHeight="1" x14ac:dyDescent="0.25">
      <c r="AL372" s="166" t="s">
        <v>159</v>
      </c>
      <c r="AM372" s="167">
        <v>88.096000000000004</v>
      </c>
      <c r="AN372" s="166">
        <v>44939</v>
      </c>
    </row>
    <row r="373" spans="38:40" ht="20.100000000000001" customHeight="1" x14ac:dyDescent="0.25">
      <c r="AL373" s="166" t="s">
        <v>164</v>
      </c>
      <c r="AM373" s="167">
        <v>1343.41</v>
      </c>
      <c r="AN373" s="166">
        <v>44939</v>
      </c>
    </row>
    <row r="374" spans="38:40" ht="20.100000000000001" customHeight="1" x14ac:dyDescent="0.25">
      <c r="AL374" s="166" t="s">
        <v>47</v>
      </c>
      <c r="AM374" s="167">
        <v>20.4391</v>
      </c>
      <c r="AN374" s="166">
        <v>44939</v>
      </c>
    </row>
    <row r="375" spans="38:40" ht="20.100000000000001" customHeight="1" x14ac:dyDescent="0.25">
      <c r="AL375" s="166" t="s">
        <v>170</v>
      </c>
      <c r="AM375" s="167">
        <v>4.6890000000000001</v>
      </c>
      <c r="AN375" s="166">
        <v>44939</v>
      </c>
    </row>
    <row r="376" spans="38:40" ht="20.100000000000001" customHeight="1" x14ac:dyDescent="0.25">
      <c r="AL376" s="166" t="s">
        <v>176</v>
      </c>
      <c r="AM376" s="167">
        <v>1.7014</v>
      </c>
      <c r="AN376" s="166">
        <v>44939</v>
      </c>
    </row>
    <row r="377" spans="38:40" ht="20.100000000000001" customHeight="1" x14ac:dyDescent="0.25">
      <c r="AL377" s="166" t="s">
        <v>180</v>
      </c>
      <c r="AM377" s="167">
        <v>59.44</v>
      </c>
      <c r="AN377" s="166">
        <v>44939</v>
      </c>
    </row>
    <row r="378" spans="38:40" ht="20.100000000000001" customHeight="1" x14ac:dyDescent="0.25">
      <c r="AL378" s="166" t="s">
        <v>184</v>
      </c>
      <c r="AM378" s="167">
        <v>1.4311</v>
      </c>
      <c r="AN378" s="166">
        <v>44939</v>
      </c>
    </row>
    <row r="379" spans="38:40" ht="20.100000000000001" customHeight="1" x14ac:dyDescent="0.25">
      <c r="AL379" s="166" t="s">
        <v>190</v>
      </c>
      <c r="AM379" s="167">
        <v>35.750999999999998</v>
      </c>
      <c r="AN379" s="166">
        <v>44939</v>
      </c>
    </row>
    <row r="380" spans="38:40" ht="20.100000000000001" customHeight="1" x14ac:dyDescent="0.25">
      <c r="AL380" s="166" t="s">
        <v>240</v>
      </c>
      <c r="AM380" s="167">
        <v>18.248200000000001</v>
      </c>
      <c r="AN380" s="166">
        <v>44939</v>
      </c>
    </row>
    <row r="381" spans="38:40" ht="20.100000000000001" customHeight="1" x14ac:dyDescent="0.25">
      <c r="AL381" s="166"/>
      <c r="AM381" s="167">
        <v>44938</v>
      </c>
      <c r="AN381" s="166">
        <v>44938</v>
      </c>
    </row>
    <row r="382" spans="38:40" ht="20.100000000000001" customHeight="1" x14ac:dyDescent="0.25">
      <c r="AL382" s="166" t="s">
        <v>0</v>
      </c>
      <c r="AM382" s="167">
        <v>1.0771999999999999</v>
      </c>
      <c r="AN382" s="166">
        <v>44938</v>
      </c>
    </row>
    <row r="383" spans="38:40" ht="20.100000000000001" customHeight="1" x14ac:dyDescent="0.25">
      <c r="AL383" s="166" t="s">
        <v>5</v>
      </c>
      <c r="AM383" s="167">
        <v>140.61000000000001</v>
      </c>
      <c r="AN383" s="166">
        <v>44938</v>
      </c>
    </row>
    <row r="384" spans="38:40" ht="20.100000000000001" customHeight="1" x14ac:dyDescent="0.25">
      <c r="AL384" s="166" t="s">
        <v>73</v>
      </c>
      <c r="AM384" s="167">
        <v>1.9558</v>
      </c>
      <c r="AN384" s="166">
        <v>44938</v>
      </c>
    </row>
    <row r="385" spans="38:40" ht="20.100000000000001" customHeight="1" x14ac:dyDescent="0.25">
      <c r="AL385" s="166" t="s">
        <v>77</v>
      </c>
      <c r="AM385" s="167">
        <v>24.036000000000001</v>
      </c>
      <c r="AN385" s="166">
        <v>44938</v>
      </c>
    </row>
    <row r="386" spans="38:40" ht="20.100000000000001" customHeight="1" x14ac:dyDescent="0.25">
      <c r="AL386" s="166" t="s">
        <v>79</v>
      </c>
      <c r="AM386" s="167">
        <v>7.4385000000000003</v>
      </c>
      <c r="AN386" s="166">
        <v>44938</v>
      </c>
    </row>
    <row r="387" spans="38:40" ht="20.100000000000001" customHeight="1" x14ac:dyDescent="0.25">
      <c r="AL387" s="166" t="s">
        <v>71</v>
      </c>
      <c r="AM387" s="167">
        <v>0.88690000000000002</v>
      </c>
      <c r="AN387" s="166">
        <v>44938</v>
      </c>
    </row>
    <row r="388" spans="38:40" ht="20.100000000000001" customHeight="1" x14ac:dyDescent="0.25">
      <c r="AL388" s="166" t="s">
        <v>82</v>
      </c>
      <c r="AM388" s="167">
        <v>399.6</v>
      </c>
      <c r="AN388" s="166">
        <v>44938</v>
      </c>
    </row>
    <row r="389" spans="38:40" ht="20.100000000000001" customHeight="1" x14ac:dyDescent="0.25">
      <c r="AL389" s="166" t="s">
        <v>8</v>
      </c>
      <c r="AM389" s="167">
        <v>4.6920000000000002</v>
      </c>
      <c r="AN389" s="166">
        <v>44938</v>
      </c>
    </row>
    <row r="390" spans="38:40" ht="20.100000000000001" customHeight="1" x14ac:dyDescent="0.25">
      <c r="AL390" s="166" t="s">
        <v>93</v>
      </c>
      <c r="AM390" s="167">
        <v>4.944</v>
      </c>
      <c r="AN390" s="166">
        <v>44938</v>
      </c>
    </row>
    <row r="391" spans="38:40" ht="20.100000000000001" customHeight="1" x14ac:dyDescent="0.25">
      <c r="AL391" s="166" t="s">
        <v>99</v>
      </c>
      <c r="AM391" s="167">
        <v>11.273</v>
      </c>
      <c r="AN391" s="166">
        <v>44938</v>
      </c>
    </row>
    <row r="392" spans="38:40" ht="20.100000000000001" customHeight="1" x14ac:dyDescent="0.25">
      <c r="AL392" s="166" t="s">
        <v>4</v>
      </c>
      <c r="AM392" s="167">
        <v>1.0056</v>
      </c>
      <c r="AN392" s="166">
        <v>44938</v>
      </c>
    </row>
    <row r="393" spans="38:40" ht="20.100000000000001" customHeight="1" x14ac:dyDescent="0.25">
      <c r="AL393" s="166" t="s">
        <v>84</v>
      </c>
      <c r="AM393" s="167">
        <v>154.30000000000001</v>
      </c>
      <c r="AN393" s="166">
        <v>44938</v>
      </c>
    </row>
    <row r="394" spans="38:40" ht="20.100000000000001" customHeight="1" x14ac:dyDescent="0.25">
      <c r="AL394" s="166" t="s">
        <v>90</v>
      </c>
      <c r="AM394" s="167">
        <v>10.722799999999999</v>
      </c>
      <c r="AN394" s="166">
        <v>44938</v>
      </c>
    </row>
    <row r="395" spans="38:40" ht="20.100000000000001" customHeight="1" x14ac:dyDescent="0.25">
      <c r="AL395" s="166" t="s">
        <v>9</v>
      </c>
      <c r="AM395" s="167">
        <v>20.231200000000001</v>
      </c>
      <c r="AN395" s="166">
        <v>44938</v>
      </c>
    </row>
    <row r="396" spans="38:40" ht="20.100000000000001" customHeight="1" x14ac:dyDescent="0.25">
      <c r="AL396" s="166" t="s">
        <v>2</v>
      </c>
      <c r="AM396" s="167">
        <v>1.5569999999999999</v>
      </c>
      <c r="AN396" s="166">
        <v>44938</v>
      </c>
    </row>
    <row r="397" spans="38:40" ht="20.100000000000001" customHeight="1" x14ac:dyDescent="0.25">
      <c r="AL397" s="166" t="s">
        <v>22</v>
      </c>
      <c r="AM397" s="167">
        <v>5.5556000000000001</v>
      </c>
      <c r="AN397" s="166">
        <v>44938</v>
      </c>
    </row>
    <row r="398" spans="38:40" ht="20.100000000000001" customHeight="1" x14ac:dyDescent="0.25">
      <c r="AL398" s="166" t="s">
        <v>3</v>
      </c>
      <c r="AM398" s="167">
        <v>1.4439</v>
      </c>
      <c r="AN398" s="166">
        <v>44938</v>
      </c>
    </row>
    <row r="399" spans="38:40" ht="20.100000000000001" customHeight="1" x14ac:dyDescent="0.25">
      <c r="AL399" s="166" t="s">
        <v>154</v>
      </c>
      <c r="AM399" s="167">
        <v>7.27</v>
      </c>
      <c r="AN399" s="166">
        <v>44938</v>
      </c>
    </row>
    <row r="400" spans="38:40" ht="20.100000000000001" customHeight="1" x14ac:dyDescent="0.25">
      <c r="AL400" s="166" t="s">
        <v>6</v>
      </c>
      <c r="AM400" s="167">
        <v>8.4121000000000006</v>
      </c>
      <c r="AN400" s="166">
        <v>44938</v>
      </c>
    </row>
    <row r="401" spans="38:40" ht="20.100000000000001" customHeight="1" x14ac:dyDescent="0.25">
      <c r="AL401" s="166" t="s">
        <v>161</v>
      </c>
      <c r="AM401" s="167">
        <v>16456.12</v>
      </c>
      <c r="AN401" s="166">
        <v>44938</v>
      </c>
    </row>
    <row r="402" spans="38:40" ht="20.100000000000001" customHeight="1" x14ac:dyDescent="0.25">
      <c r="AL402" s="166" t="s">
        <v>116</v>
      </c>
      <c r="AM402" s="167">
        <v>3.6892999999999998</v>
      </c>
      <c r="AN402" s="166">
        <v>44938</v>
      </c>
    </row>
    <row r="403" spans="38:40" ht="20.100000000000001" customHeight="1" x14ac:dyDescent="0.25">
      <c r="AL403" s="168" t="s">
        <v>159</v>
      </c>
      <c r="AM403" s="167">
        <v>87.783000000000001</v>
      </c>
      <c r="AN403" s="166">
        <v>44938</v>
      </c>
    </row>
    <row r="404" spans="38:40" ht="20.100000000000001" customHeight="1" x14ac:dyDescent="0.25">
      <c r="AL404" s="168" t="s">
        <v>164</v>
      </c>
      <c r="AM404" s="167">
        <v>1340.17</v>
      </c>
      <c r="AN404" s="166">
        <v>44938</v>
      </c>
    </row>
    <row r="405" spans="38:40" ht="20.100000000000001" customHeight="1" x14ac:dyDescent="0.25">
      <c r="AL405" s="166" t="s">
        <v>47</v>
      </c>
      <c r="AM405" s="167">
        <v>20.374500000000001</v>
      </c>
      <c r="AN405" s="166">
        <v>44938</v>
      </c>
    </row>
    <row r="406" spans="38:40" ht="20.100000000000001" customHeight="1" x14ac:dyDescent="0.25">
      <c r="AL406" s="166" t="s">
        <v>170</v>
      </c>
      <c r="AM406" s="167">
        <v>4.6955</v>
      </c>
      <c r="AN406" s="166">
        <v>44938</v>
      </c>
    </row>
    <row r="407" spans="38:40" ht="20.100000000000001" customHeight="1" x14ac:dyDescent="0.25">
      <c r="AL407" s="166" t="s">
        <v>176</v>
      </c>
      <c r="AM407" s="167">
        <v>1.6937</v>
      </c>
      <c r="AN407" s="166">
        <v>44938</v>
      </c>
    </row>
    <row r="408" spans="38:40" ht="20.100000000000001" customHeight="1" x14ac:dyDescent="0.25">
      <c r="AL408" s="166" t="s">
        <v>180</v>
      </c>
      <c r="AM408" s="167">
        <v>59.292000000000002</v>
      </c>
      <c r="AN408" s="166">
        <v>44938</v>
      </c>
    </row>
    <row r="409" spans="38:40" ht="20.100000000000001" customHeight="1" x14ac:dyDescent="0.25">
      <c r="AL409" s="166" t="s">
        <v>184</v>
      </c>
      <c r="AM409" s="167">
        <v>1.4309000000000001</v>
      </c>
      <c r="AN409" s="166">
        <v>44938</v>
      </c>
    </row>
    <row r="410" spans="38:40" ht="20.100000000000001" customHeight="1" x14ac:dyDescent="0.25">
      <c r="AL410" s="166" t="s">
        <v>190</v>
      </c>
      <c r="AM410" s="167">
        <v>35.848999999999997</v>
      </c>
      <c r="AN410" s="166">
        <v>44938</v>
      </c>
    </row>
    <row r="411" spans="38:40" ht="20.100000000000001" customHeight="1" x14ac:dyDescent="0.25">
      <c r="AL411" s="166" t="s">
        <v>240</v>
      </c>
      <c r="AM411" s="167">
        <v>18.1417</v>
      </c>
      <c r="AN411" s="166">
        <v>44938</v>
      </c>
    </row>
    <row r="412" spans="38:40" ht="20.100000000000001" customHeight="1" x14ac:dyDescent="0.25">
      <c r="AL412" s="166"/>
      <c r="AM412" s="167">
        <v>44937</v>
      </c>
      <c r="AN412" s="166">
        <v>44937</v>
      </c>
    </row>
    <row r="413" spans="38:40" ht="20.100000000000001" customHeight="1" x14ac:dyDescent="0.25">
      <c r="AL413" s="166" t="s">
        <v>0</v>
      </c>
      <c r="AM413" s="167">
        <v>1.0747</v>
      </c>
      <c r="AN413" s="166">
        <v>44937</v>
      </c>
    </row>
    <row r="414" spans="38:40" ht="20.100000000000001" customHeight="1" x14ac:dyDescent="0.25">
      <c r="AL414" s="166" t="s">
        <v>5</v>
      </c>
      <c r="AM414" s="167">
        <v>142.61000000000001</v>
      </c>
      <c r="AN414" s="166">
        <v>44937</v>
      </c>
    </row>
    <row r="415" spans="38:40" ht="20.100000000000001" customHeight="1" x14ac:dyDescent="0.25">
      <c r="AL415" s="166" t="s">
        <v>73</v>
      </c>
      <c r="AM415" s="167">
        <v>1.9558</v>
      </c>
      <c r="AN415" s="166">
        <v>44937</v>
      </c>
    </row>
    <row r="416" spans="38:40" ht="20.100000000000001" customHeight="1" x14ac:dyDescent="0.25">
      <c r="AL416" s="166" t="s">
        <v>77</v>
      </c>
      <c r="AM416" s="167">
        <v>24.027000000000001</v>
      </c>
      <c r="AN416" s="166">
        <v>44937</v>
      </c>
    </row>
    <row r="417" spans="38:40" ht="20.100000000000001" customHeight="1" x14ac:dyDescent="0.25">
      <c r="AL417" s="166" t="s">
        <v>79</v>
      </c>
      <c r="AM417" s="167">
        <v>7.4375</v>
      </c>
      <c r="AN417" s="166">
        <v>44937</v>
      </c>
    </row>
    <row r="418" spans="38:40" ht="20.100000000000001" customHeight="1" x14ac:dyDescent="0.25">
      <c r="AL418" s="166" t="s">
        <v>71</v>
      </c>
      <c r="AM418" s="167">
        <v>0.88673000000000002</v>
      </c>
      <c r="AN418" s="166">
        <v>44937</v>
      </c>
    </row>
    <row r="419" spans="38:40" ht="20.100000000000001" customHeight="1" x14ac:dyDescent="0.25">
      <c r="AL419" s="166" t="s">
        <v>82</v>
      </c>
      <c r="AM419" s="167">
        <v>399.1</v>
      </c>
      <c r="AN419" s="166">
        <v>44937</v>
      </c>
    </row>
    <row r="420" spans="38:40" ht="20.100000000000001" customHeight="1" x14ac:dyDescent="0.25">
      <c r="AL420" s="166" t="s">
        <v>8</v>
      </c>
      <c r="AM420" s="167">
        <v>4.6818999999999997</v>
      </c>
      <c r="AN420" s="166">
        <v>44937</v>
      </c>
    </row>
    <row r="421" spans="38:40" ht="20.100000000000001" customHeight="1" x14ac:dyDescent="0.25">
      <c r="AL421" s="166" t="s">
        <v>93</v>
      </c>
      <c r="AM421" s="167">
        <v>4.9335000000000004</v>
      </c>
      <c r="AN421" s="166">
        <v>44937</v>
      </c>
    </row>
    <row r="422" spans="38:40" ht="20.100000000000001" customHeight="1" x14ac:dyDescent="0.25">
      <c r="AL422" s="166" t="s">
        <v>99</v>
      </c>
      <c r="AM422" s="167">
        <v>11.2783</v>
      </c>
      <c r="AN422" s="166">
        <v>44937</v>
      </c>
    </row>
    <row r="423" spans="38:40" ht="20.100000000000001" customHeight="1" x14ac:dyDescent="0.25">
      <c r="AL423" s="166" t="s">
        <v>4</v>
      </c>
      <c r="AM423" s="167">
        <v>0.99670000000000003</v>
      </c>
      <c r="AN423" s="166">
        <v>44937</v>
      </c>
    </row>
    <row r="424" spans="38:40" ht="20.100000000000001" customHeight="1" x14ac:dyDescent="0.25">
      <c r="AL424" s="166" t="s">
        <v>84</v>
      </c>
      <c r="AM424" s="167">
        <v>154.30000000000001</v>
      </c>
      <c r="AN424" s="166">
        <v>44937</v>
      </c>
    </row>
    <row r="425" spans="38:40" ht="20.100000000000001" customHeight="1" x14ac:dyDescent="0.25">
      <c r="AL425" s="166" t="s">
        <v>90</v>
      </c>
      <c r="AM425" s="167">
        <v>10.738</v>
      </c>
      <c r="AN425" s="166">
        <v>44937</v>
      </c>
    </row>
    <row r="426" spans="38:40" ht="20.100000000000001" customHeight="1" x14ac:dyDescent="0.25">
      <c r="AL426" s="166" t="s">
        <v>9</v>
      </c>
      <c r="AM426" s="167">
        <v>20.179300000000001</v>
      </c>
      <c r="AN426" s="166">
        <v>44937</v>
      </c>
    </row>
    <row r="427" spans="38:40" ht="20.100000000000001" customHeight="1" x14ac:dyDescent="0.25">
      <c r="AL427" s="166" t="s">
        <v>2</v>
      </c>
      <c r="AM427" s="167">
        <v>1.5588</v>
      </c>
      <c r="AN427" s="166">
        <v>44937</v>
      </c>
    </row>
    <row r="428" spans="38:40" ht="20.100000000000001" customHeight="1" x14ac:dyDescent="0.25">
      <c r="AL428" s="166" t="s">
        <v>22</v>
      </c>
      <c r="AM428" s="167">
        <v>5.5839999999999996</v>
      </c>
      <c r="AN428" s="166">
        <v>44937</v>
      </c>
    </row>
    <row r="429" spans="38:40" ht="20.100000000000001" customHeight="1" x14ac:dyDescent="0.25">
      <c r="AL429" s="166" t="s">
        <v>3</v>
      </c>
      <c r="AM429" s="167">
        <v>1.4429000000000001</v>
      </c>
      <c r="AN429" s="166">
        <v>44937</v>
      </c>
    </row>
    <row r="430" spans="38:40" ht="20.100000000000001" customHeight="1" x14ac:dyDescent="0.25">
      <c r="AL430" s="166" t="s">
        <v>154</v>
      </c>
      <c r="AM430" s="167">
        <v>7.2807000000000004</v>
      </c>
      <c r="AN430" s="166">
        <v>44937</v>
      </c>
    </row>
    <row r="431" spans="38:40" ht="20.100000000000001" customHeight="1" x14ac:dyDescent="0.25">
      <c r="AL431" s="166" t="s">
        <v>6</v>
      </c>
      <c r="AM431" s="167">
        <v>8.3973999999999993</v>
      </c>
      <c r="AN431" s="166">
        <v>44937</v>
      </c>
    </row>
    <row r="432" spans="38:40" ht="20.100000000000001" customHeight="1" x14ac:dyDescent="0.25">
      <c r="AL432" s="166" t="s">
        <v>161</v>
      </c>
      <c r="AM432" s="167">
        <v>16612.34</v>
      </c>
      <c r="AN432" s="166">
        <v>44937</v>
      </c>
    </row>
    <row r="433" spans="38:40" ht="20.100000000000001" customHeight="1" x14ac:dyDescent="0.25">
      <c r="AL433" s="166" t="s">
        <v>116</v>
      </c>
      <c r="AM433" s="167">
        <v>3.7103999999999999</v>
      </c>
      <c r="AN433" s="166">
        <v>44937</v>
      </c>
    </row>
    <row r="434" spans="38:40" ht="20.100000000000001" customHeight="1" x14ac:dyDescent="0.25">
      <c r="AL434" s="166" t="s">
        <v>159</v>
      </c>
      <c r="AM434" s="167">
        <v>87.811999999999998</v>
      </c>
      <c r="AN434" s="166">
        <v>44937</v>
      </c>
    </row>
    <row r="435" spans="38:40" ht="20.100000000000001" customHeight="1" x14ac:dyDescent="0.25">
      <c r="AL435" s="166" t="s">
        <v>164</v>
      </c>
      <c r="AM435" s="167">
        <v>1341.01</v>
      </c>
      <c r="AN435" s="166">
        <v>44937</v>
      </c>
    </row>
    <row r="436" spans="38:40" ht="20.100000000000001" customHeight="1" x14ac:dyDescent="0.25">
      <c r="AL436" s="168" t="s">
        <v>47</v>
      </c>
      <c r="AM436" s="167">
        <v>20.495699999999999</v>
      </c>
      <c r="AN436" s="166">
        <v>44937</v>
      </c>
    </row>
    <row r="437" spans="38:40" ht="20.100000000000001" customHeight="1" x14ac:dyDescent="0.25">
      <c r="AL437" s="168" t="s">
        <v>170</v>
      </c>
      <c r="AM437" s="167">
        <v>4.6974999999999998</v>
      </c>
      <c r="AN437" s="166">
        <v>44937</v>
      </c>
    </row>
    <row r="438" spans="38:40" ht="20.100000000000001" customHeight="1" x14ac:dyDescent="0.25">
      <c r="AL438" s="166" t="s">
        <v>176</v>
      </c>
      <c r="AM438" s="167">
        <v>1.6912</v>
      </c>
      <c r="AN438" s="166">
        <v>44937</v>
      </c>
    </row>
    <row r="439" spans="38:40" ht="20.100000000000001" customHeight="1" x14ac:dyDescent="0.25">
      <c r="AL439" s="166" t="s">
        <v>180</v>
      </c>
      <c r="AM439" s="167">
        <v>59.012999999999998</v>
      </c>
      <c r="AN439" s="166">
        <v>44937</v>
      </c>
    </row>
    <row r="440" spans="38:40" ht="20.100000000000001" customHeight="1" x14ac:dyDescent="0.25">
      <c r="AL440" s="166" t="s">
        <v>184</v>
      </c>
      <c r="AM440" s="167">
        <v>1.4316</v>
      </c>
      <c r="AN440" s="166">
        <v>44937</v>
      </c>
    </row>
    <row r="441" spans="38:40" ht="20.100000000000001" customHeight="1" x14ac:dyDescent="0.25">
      <c r="AL441" s="166" t="s">
        <v>190</v>
      </c>
      <c r="AM441" s="167">
        <v>35.895000000000003</v>
      </c>
      <c r="AN441" s="166">
        <v>44937</v>
      </c>
    </row>
    <row r="442" spans="38:40" ht="20.100000000000001" customHeight="1" x14ac:dyDescent="0.25">
      <c r="AL442" s="166" t="s">
        <v>240</v>
      </c>
      <c r="AM442" s="167">
        <v>18.282699999999998</v>
      </c>
      <c r="AN442" s="166">
        <v>44937</v>
      </c>
    </row>
    <row r="443" spans="38:40" ht="20.100000000000001" customHeight="1" x14ac:dyDescent="0.25">
      <c r="AL443" s="166"/>
      <c r="AM443" s="167">
        <v>44936</v>
      </c>
      <c r="AN443" s="166">
        <v>44936</v>
      </c>
    </row>
    <row r="444" spans="38:40" ht="20.100000000000001" customHeight="1" x14ac:dyDescent="0.25">
      <c r="AL444" s="166" t="s">
        <v>0</v>
      </c>
      <c r="AM444" s="167">
        <v>1.0723</v>
      </c>
      <c r="AN444" s="166">
        <v>44936</v>
      </c>
    </row>
    <row r="445" spans="38:40" ht="20.100000000000001" customHeight="1" x14ac:dyDescent="0.25">
      <c r="AL445" s="166" t="s">
        <v>5</v>
      </c>
      <c r="AM445" s="167">
        <v>141.91999999999999</v>
      </c>
      <c r="AN445" s="166">
        <v>44936</v>
      </c>
    </row>
    <row r="446" spans="38:40" ht="20.100000000000001" customHeight="1" x14ac:dyDescent="0.25">
      <c r="AL446" s="166" t="s">
        <v>73</v>
      </c>
      <c r="AM446" s="167">
        <v>1.9558</v>
      </c>
      <c r="AN446" s="166">
        <v>44936</v>
      </c>
    </row>
    <row r="447" spans="38:40" ht="20.100000000000001" customHeight="1" x14ac:dyDescent="0.25">
      <c r="AL447" s="166" t="s">
        <v>77</v>
      </c>
      <c r="AM447" s="167">
        <v>23.984000000000002</v>
      </c>
      <c r="AN447" s="166">
        <v>44936</v>
      </c>
    </row>
    <row r="448" spans="38:40" ht="20.100000000000001" customHeight="1" x14ac:dyDescent="0.25">
      <c r="AL448" s="166" t="s">
        <v>79</v>
      </c>
      <c r="AM448" s="167">
        <v>7.4375</v>
      </c>
      <c r="AN448" s="166">
        <v>44936</v>
      </c>
    </row>
    <row r="449" spans="38:40" ht="20.100000000000001" customHeight="1" x14ac:dyDescent="0.25">
      <c r="AL449" s="166" t="s">
        <v>71</v>
      </c>
      <c r="AM449" s="167">
        <v>0.88329999999999997</v>
      </c>
      <c r="AN449" s="166">
        <v>44936</v>
      </c>
    </row>
    <row r="450" spans="38:40" ht="20.100000000000001" customHeight="1" x14ac:dyDescent="0.25">
      <c r="AL450" s="166" t="s">
        <v>82</v>
      </c>
      <c r="AM450" s="167">
        <v>399</v>
      </c>
      <c r="AN450" s="166">
        <v>44936</v>
      </c>
    </row>
    <row r="451" spans="38:40" ht="20.100000000000001" customHeight="1" x14ac:dyDescent="0.25">
      <c r="AL451" s="166" t="s">
        <v>8</v>
      </c>
      <c r="AM451" s="167">
        <v>4.6950000000000003</v>
      </c>
      <c r="AN451" s="166">
        <v>44936</v>
      </c>
    </row>
    <row r="452" spans="38:40" ht="20.100000000000001" customHeight="1" x14ac:dyDescent="0.25">
      <c r="AL452" s="166" t="s">
        <v>93</v>
      </c>
      <c r="AM452" s="167">
        <v>4.9337999999999997</v>
      </c>
      <c r="AN452" s="166">
        <v>44936</v>
      </c>
    </row>
    <row r="453" spans="38:40" ht="20.100000000000001" customHeight="1" x14ac:dyDescent="0.25">
      <c r="AL453" s="166" t="s">
        <v>99</v>
      </c>
      <c r="AM453" s="167">
        <v>11.196300000000001</v>
      </c>
      <c r="AN453" s="166">
        <v>44936</v>
      </c>
    </row>
    <row r="454" spans="38:40" ht="20.100000000000001" customHeight="1" x14ac:dyDescent="0.25">
      <c r="AL454" s="166" t="s">
        <v>4</v>
      </c>
      <c r="AM454" s="167">
        <v>0.99080000000000001</v>
      </c>
      <c r="AN454" s="166">
        <v>44936</v>
      </c>
    </row>
    <row r="455" spans="38:40" ht="20.100000000000001" customHeight="1" x14ac:dyDescent="0.25">
      <c r="AL455" s="166" t="s">
        <v>84</v>
      </c>
      <c r="AM455" s="167">
        <v>154.69999999999999</v>
      </c>
      <c r="AN455" s="166">
        <v>44936</v>
      </c>
    </row>
    <row r="456" spans="38:40" ht="20.100000000000001" customHeight="1" x14ac:dyDescent="0.25">
      <c r="AL456" s="166" t="s">
        <v>90</v>
      </c>
      <c r="AM456" s="167">
        <v>10.6785</v>
      </c>
      <c r="AN456" s="166">
        <v>44936</v>
      </c>
    </row>
    <row r="457" spans="38:40" ht="20.100000000000001" customHeight="1" x14ac:dyDescent="0.25">
      <c r="AL457" s="166" t="s">
        <v>9</v>
      </c>
      <c r="AM457" s="167">
        <v>20.1356</v>
      </c>
      <c r="AN457" s="166">
        <v>44936</v>
      </c>
    </row>
    <row r="458" spans="38:40" ht="20.100000000000001" customHeight="1" x14ac:dyDescent="0.25">
      <c r="AL458" s="166" t="s">
        <v>2</v>
      </c>
      <c r="AM458" s="167">
        <v>1.5616000000000001</v>
      </c>
      <c r="AN458" s="166">
        <v>44936</v>
      </c>
    </row>
    <row r="459" spans="38:40" ht="20.100000000000001" customHeight="1" x14ac:dyDescent="0.25">
      <c r="AL459" s="166" t="s">
        <v>22</v>
      </c>
      <c r="AM459" s="167">
        <v>5.6471</v>
      </c>
      <c r="AN459" s="166">
        <v>44936</v>
      </c>
    </row>
    <row r="460" spans="38:40" ht="20.100000000000001" customHeight="1" x14ac:dyDescent="0.25">
      <c r="AL460" s="166" t="s">
        <v>3</v>
      </c>
      <c r="AM460" s="167">
        <v>1.4381999999999999</v>
      </c>
      <c r="AN460" s="166">
        <v>44936</v>
      </c>
    </row>
    <row r="461" spans="38:40" ht="20.100000000000001" customHeight="1" x14ac:dyDescent="0.25">
      <c r="AL461" s="166" t="s">
        <v>154</v>
      </c>
      <c r="AM461" s="167">
        <v>7.2732000000000001</v>
      </c>
      <c r="AN461" s="166">
        <v>44936</v>
      </c>
    </row>
    <row r="462" spans="38:40" ht="20.100000000000001" customHeight="1" x14ac:dyDescent="0.25">
      <c r="AL462" s="166" t="s">
        <v>6</v>
      </c>
      <c r="AM462" s="167">
        <v>8.3740000000000006</v>
      </c>
      <c r="AN462" s="166">
        <v>44936</v>
      </c>
    </row>
    <row r="463" spans="38:40" ht="20.100000000000001" customHeight="1" x14ac:dyDescent="0.25">
      <c r="AL463" s="166" t="s">
        <v>161</v>
      </c>
      <c r="AM463" s="167">
        <v>16675.07</v>
      </c>
      <c r="AN463" s="166">
        <v>44936</v>
      </c>
    </row>
    <row r="464" spans="38:40" ht="20.100000000000001" customHeight="1" x14ac:dyDescent="0.25">
      <c r="AL464" s="166" t="s">
        <v>116</v>
      </c>
      <c r="AM464" s="167">
        <v>3.7244000000000002</v>
      </c>
      <c r="AN464" s="166">
        <v>44936</v>
      </c>
    </row>
    <row r="465" spans="38:40" ht="20.100000000000001" customHeight="1" x14ac:dyDescent="0.25">
      <c r="AL465" s="166" t="s">
        <v>159</v>
      </c>
      <c r="AM465" s="167">
        <v>87.703000000000003</v>
      </c>
      <c r="AN465" s="166">
        <v>44936</v>
      </c>
    </row>
    <row r="466" spans="38:40" ht="20.100000000000001" customHeight="1" x14ac:dyDescent="0.25">
      <c r="AL466" s="166" t="s">
        <v>164</v>
      </c>
      <c r="AM466" s="167">
        <v>1338.38</v>
      </c>
      <c r="AN466" s="166">
        <v>44936</v>
      </c>
    </row>
    <row r="467" spans="38:40" ht="20.100000000000001" customHeight="1" x14ac:dyDescent="0.25">
      <c r="AL467" s="166" t="s">
        <v>47</v>
      </c>
      <c r="AM467" s="167">
        <v>20.529900000000001</v>
      </c>
      <c r="AN467" s="166">
        <v>44936</v>
      </c>
    </row>
    <row r="468" spans="38:40" ht="20.100000000000001" customHeight="1" x14ac:dyDescent="0.25">
      <c r="AL468" s="166" t="s">
        <v>170</v>
      </c>
      <c r="AM468" s="167">
        <v>4.6889000000000003</v>
      </c>
      <c r="AN468" s="166">
        <v>44936</v>
      </c>
    </row>
    <row r="469" spans="38:40" ht="20.100000000000001" customHeight="1" x14ac:dyDescent="0.25">
      <c r="AL469" s="168" t="s">
        <v>176</v>
      </c>
      <c r="AM469" s="167">
        <v>1.6879</v>
      </c>
      <c r="AN469" s="166">
        <v>44936</v>
      </c>
    </row>
    <row r="470" spans="38:40" ht="20.100000000000001" customHeight="1" x14ac:dyDescent="0.25">
      <c r="AL470" s="168" t="s">
        <v>180</v>
      </c>
      <c r="AM470" s="167">
        <v>58.750999999999998</v>
      </c>
      <c r="AN470" s="166">
        <v>44936</v>
      </c>
    </row>
    <row r="471" spans="38:40" ht="20.100000000000001" customHeight="1" x14ac:dyDescent="0.25">
      <c r="AL471" s="166" t="s">
        <v>184</v>
      </c>
      <c r="AM471" s="167">
        <v>1.429</v>
      </c>
      <c r="AN471" s="166">
        <v>44936</v>
      </c>
    </row>
    <row r="472" spans="38:40" ht="20.100000000000001" customHeight="1" x14ac:dyDescent="0.25">
      <c r="AL472" s="166" t="s">
        <v>190</v>
      </c>
      <c r="AM472" s="167">
        <v>36.024000000000001</v>
      </c>
      <c r="AN472" s="166">
        <v>44936</v>
      </c>
    </row>
    <row r="473" spans="38:40" ht="20.100000000000001" customHeight="1" x14ac:dyDescent="0.25">
      <c r="AL473" s="166" t="s">
        <v>240</v>
      </c>
      <c r="AM473" s="167">
        <v>18.305399999999999</v>
      </c>
      <c r="AN473" s="166">
        <v>44936</v>
      </c>
    </row>
    <row r="474" spans="38:40" ht="20.100000000000001" customHeight="1" x14ac:dyDescent="0.25">
      <c r="AL474" s="166"/>
      <c r="AM474" s="167">
        <v>44935</v>
      </c>
      <c r="AN474" s="166">
        <v>44935</v>
      </c>
    </row>
    <row r="475" spans="38:40" ht="20.100000000000001" customHeight="1" x14ac:dyDescent="0.25">
      <c r="AL475" s="166" t="s">
        <v>0</v>
      </c>
      <c r="AM475" s="167">
        <v>1.0696000000000001</v>
      </c>
      <c r="AN475" s="166">
        <v>44935</v>
      </c>
    </row>
    <row r="476" spans="38:40" ht="20.100000000000001" customHeight="1" x14ac:dyDescent="0.25">
      <c r="AL476" s="166" t="s">
        <v>5</v>
      </c>
      <c r="AM476" s="167">
        <v>141.35</v>
      </c>
      <c r="AN476" s="166">
        <v>44935</v>
      </c>
    </row>
    <row r="477" spans="38:40" ht="20.100000000000001" customHeight="1" x14ac:dyDescent="0.25">
      <c r="AL477" s="166" t="s">
        <v>73</v>
      </c>
      <c r="AM477" s="167">
        <v>1.9558</v>
      </c>
      <c r="AN477" s="166">
        <v>44935</v>
      </c>
    </row>
    <row r="478" spans="38:40" ht="20.100000000000001" customHeight="1" x14ac:dyDescent="0.25">
      <c r="AL478" s="166" t="s">
        <v>77</v>
      </c>
      <c r="AM478" s="167">
        <v>23.99</v>
      </c>
      <c r="AN478" s="166">
        <v>44935</v>
      </c>
    </row>
    <row r="479" spans="38:40" ht="20.100000000000001" customHeight="1" x14ac:dyDescent="0.25">
      <c r="AL479" s="166" t="s">
        <v>79</v>
      </c>
      <c r="AM479" s="167">
        <v>7.4374000000000002</v>
      </c>
      <c r="AN479" s="166">
        <v>44935</v>
      </c>
    </row>
    <row r="480" spans="38:40" ht="20.100000000000001" customHeight="1" x14ac:dyDescent="0.25">
      <c r="AL480" s="166" t="s">
        <v>71</v>
      </c>
      <c r="AM480" s="167">
        <v>0.88048000000000004</v>
      </c>
      <c r="AN480" s="166">
        <v>44935</v>
      </c>
    </row>
    <row r="481" spans="38:40" ht="20.100000000000001" customHeight="1" x14ac:dyDescent="0.25">
      <c r="AL481" s="166" t="s">
        <v>82</v>
      </c>
      <c r="AM481" s="167">
        <v>397.25</v>
      </c>
      <c r="AN481" s="166">
        <v>44935</v>
      </c>
    </row>
    <row r="482" spans="38:40" ht="20.100000000000001" customHeight="1" x14ac:dyDescent="0.25">
      <c r="AL482" s="166" t="s">
        <v>8</v>
      </c>
      <c r="AM482" s="167">
        <v>4.6962999999999999</v>
      </c>
      <c r="AN482" s="166">
        <v>44935</v>
      </c>
    </row>
    <row r="483" spans="38:40" ht="20.100000000000001" customHeight="1" x14ac:dyDescent="0.25">
      <c r="AL483" s="166" t="s">
        <v>93</v>
      </c>
      <c r="AM483" s="167">
        <v>4.9253</v>
      </c>
      <c r="AN483" s="166">
        <v>44935</v>
      </c>
    </row>
    <row r="484" spans="38:40" ht="20.100000000000001" customHeight="1" x14ac:dyDescent="0.25">
      <c r="AL484" s="166" t="s">
        <v>99</v>
      </c>
      <c r="AM484" s="167">
        <v>11.196</v>
      </c>
      <c r="AN484" s="166">
        <v>44935</v>
      </c>
    </row>
    <row r="485" spans="38:40" ht="20.100000000000001" customHeight="1" x14ac:dyDescent="0.25">
      <c r="AL485" s="166" t="s">
        <v>4</v>
      </c>
      <c r="AM485" s="167">
        <v>0.98650000000000004</v>
      </c>
      <c r="AN485" s="166">
        <v>44935</v>
      </c>
    </row>
    <row r="486" spans="38:40" ht="20.100000000000001" customHeight="1" x14ac:dyDescent="0.25">
      <c r="AL486" s="166" t="s">
        <v>84</v>
      </c>
      <c r="AM486" s="167">
        <v>153.5</v>
      </c>
      <c r="AN486" s="166">
        <v>44935</v>
      </c>
    </row>
    <row r="487" spans="38:40" ht="20.100000000000001" customHeight="1" x14ac:dyDescent="0.25">
      <c r="AL487" s="166" t="s">
        <v>90</v>
      </c>
      <c r="AM487" s="167">
        <v>10.610799999999999</v>
      </c>
      <c r="AN487" s="166">
        <v>44935</v>
      </c>
    </row>
    <row r="488" spans="38:40" ht="20.100000000000001" customHeight="1" x14ac:dyDescent="0.25">
      <c r="AL488" s="166" t="s">
        <v>9</v>
      </c>
      <c r="AM488" s="167">
        <v>20.0824</v>
      </c>
      <c r="AN488" s="166">
        <v>44935</v>
      </c>
    </row>
    <row r="489" spans="38:40" ht="20.100000000000001" customHeight="1" x14ac:dyDescent="0.25">
      <c r="AL489" s="166" t="s">
        <v>2</v>
      </c>
      <c r="AM489" s="167">
        <v>1.5446</v>
      </c>
      <c r="AN489" s="166">
        <v>44935</v>
      </c>
    </row>
    <row r="490" spans="38:40" ht="20.100000000000001" customHeight="1" x14ac:dyDescent="0.25">
      <c r="AL490" s="166" t="s">
        <v>22</v>
      </c>
      <c r="AM490" s="167">
        <v>5.6475</v>
      </c>
      <c r="AN490" s="166">
        <v>44935</v>
      </c>
    </row>
    <row r="491" spans="38:40" ht="20.100000000000001" customHeight="1" x14ac:dyDescent="0.25">
      <c r="AL491" s="166" t="s">
        <v>3</v>
      </c>
      <c r="AM491" s="167">
        <v>1.4298999999999999</v>
      </c>
      <c r="AN491" s="166">
        <v>44935</v>
      </c>
    </row>
    <row r="492" spans="38:40" ht="20.100000000000001" customHeight="1" x14ac:dyDescent="0.25">
      <c r="AL492" s="166" t="s">
        <v>154</v>
      </c>
      <c r="AM492" s="167">
        <v>7.2545999999999999</v>
      </c>
      <c r="AN492" s="166">
        <v>44935</v>
      </c>
    </row>
    <row r="493" spans="38:40" ht="20.100000000000001" customHeight="1" x14ac:dyDescent="0.25">
      <c r="AL493" s="166" t="s">
        <v>6</v>
      </c>
      <c r="AM493" s="167">
        <v>8.3507999999999996</v>
      </c>
      <c r="AN493" s="166">
        <v>44935</v>
      </c>
    </row>
    <row r="494" spans="38:40" ht="20.100000000000001" customHeight="1" x14ac:dyDescent="0.25">
      <c r="AL494" s="166" t="s">
        <v>161</v>
      </c>
      <c r="AM494" s="167">
        <v>16661.919999999998</v>
      </c>
      <c r="AN494" s="166">
        <v>44935</v>
      </c>
    </row>
    <row r="495" spans="38:40" ht="20.100000000000001" customHeight="1" x14ac:dyDescent="0.25">
      <c r="AL495" s="166" t="s">
        <v>116</v>
      </c>
      <c r="AM495" s="167">
        <v>3.7347000000000001</v>
      </c>
      <c r="AN495" s="166">
        <v>44935</v>
      </c>
    </row>
    <row r="496" spans="38:40" ht="20.100000000000001" customHeight="1" x14ac:dyDescent="0.25">
      <c r="AL496" s="166" t="s">
        <v>159</v>
      </c>
      <c r="AM496" s="167">
        <v>88.078000000000003</v>
      </c>
      <c r="AN496" s="166">
        <v>44935</v>
      </c>
    </row>
    <row r="497" spans="38:40" ht="20.100000000000001" customHeight="1" x14ac:dyDescent="0.25">
      <c r="AL497" s="166" t="s">
        <v>164</v>
      </c>
      <c r="AM497" s="167">
        <v>1330.37</v>
      </c>
      <c r="AN497" s="166">
        <v>44935</v>
      </c>
    </row>
    <row r="498" spans="38:40" ht="20.100000000000001" customHeight="1" x14ac:dyDescent="0.25">
      <c r="AL498" s="166" t="s">
        <v>47</v>
      </c>
      <c r="AM498" s="167">
        <v>20.482500000000002</v>
      </c>
      <c r="AN498" s="166">
        <v>44935</v>
      </c>
    </row>
    <row r="499" spans="38:40" ht="20.100000000000001" customHeight="1" x14ac:dyDescent="0.25">
      <c r="AL499" s="166" t="s">
        <v>170</v>
      </c>
      <c r="AM499" s="167">
        <v>4.68</v>
      </c>
      <c r="AN499" s="166">
        <v>44935</v>
      </c>
    </row>
    <row r="500" spans="38:40" ht="20.100000000000001" customHeight="1" x14ac:dyDescent="0.25">
      <c r="AL500" s="166" t="s">
        <v>176</v>
      </c>
      <c r="AM500" s="167">
        <v>1.6740999999999999</v>
      </c>
      <c r="AN500" s="166">
        <v>44935</v>
      </c>
    </row>
    <row r="501" spans="38:40" ht="20.100000000000001" customHeight="1" x14ac:dyDescent="0.25">
      <c r="AL501" s="166" t="s">
        <v>180</v>
      </c>
      <c r="AM501" s="167">
        <v>58.945999999999998</v>
      </c>
      <c r="AN501" s="166">
        <v>44935</v>
      </c>
    </row>
    <row r="502" spans="38:40" ht="20.100000000000001" customHeight="1" x14ac:dyDescent="0.25">
      <c r="AL502" s="168" t="s">
        <v>184</v>
      </c>
      <c r="AM502" s="167">
        <v>1.4244000000000001</v>
      </c>
      <c r="AN502" s="166">
        <v>44935</v>
      </c>
    </row>
    <row r="503" spans="38:40" ht="20.100000000000001" customHeight="1" x14ac:dyDescent="0.25">
      <c r="AL503" s="168" t="s">
        <v>190</v>
      </c>
      <c r="AM503" s="167">
        <v>35.789000000000001</v>
      </c>
      <c r="AN503" s="166">
        <v>44935</v>
      </c>
    </row>
    <row r="504" spans="38:40" ht="20.100000000000001" customHeight="1" x14ac:dyDescent="0.25">
      <c r="AL504" s="166" t="s">
        <v>240</v>
      </c>
      <c r="AM504" s="167">
        <v>18.2059</v>
      </c>
      <c r="AN504" s="166">
        <v>44935</v>
      </c>
    </row>
    <row r="505" spans="38:40" ht="20.100000000000001" customHeight="1" x14ac:dyDescent="0.25">
      <c r="AL505" s="166"/>
      <c r="AM505" s="167">
        <v>44932</v>
      </c>
      <c r="AN505" s="166">
        <v>44932</v>
      </c>
    </row>
    <row r="506" spans="38:40" ht="20.100000000000001" customHeight="1" x14ac:dyDescent="0.25">
      <c r="AL506" s="166" t="s">
        <v>0</v>
      </c>
      <c r="AM506" s="167">
        <v>1.05</v>
      </c>
      <c r="AN506" s="166">
        <v>44932</v>
      </c>
    </row>
    <row r="507" spans="38:40" ht="20.100000000000001" customHeight="1" x14ac:dyDescent="0.25">
      <c r="AL507" s="166" t="s">
        <v>5</v>
      </c>
      <c r="AM507" s="167">
        <v>141.30000000000001</v>
      </c>
      <c r="AN507" s="166">
        <v>44932</v>
      </c>
    </row>
    <row r="508" spans="38:40" ht="20.100000000000001" customHeight="1" x14ac:dyDescent="0.25">
      <c r="AL508" s="166" t="s">
        <v>73</v>
      </c>
      <c r="AM508" s="167">
        <v>1.9558</v>
      </c>
      <c r="AN508" s="166">
        <v>44932</v>
      </c>
    </row>
    <row r="509" spans="38:40" ht="20.100000000000001" customHeight="1" x14ac:dyDescent="0.25">
      <c r="AL509" s="166" t="s">
        <v>77</v>
      </c>
      <c r="AM509" s="167">
        <v>24.053999999999998</v>
      </c>
      <c r="AN509" s="166">
        <v>44932</v>
      </c>
    </row>
    <row r="510" spans="38:40" ht="20.100000000000001" customHeight="1" x14ac:dyDescent="0.25">
      <c r="AL510" s="166" t="s">
        <v>79</v>
      </c>
      <c r="AM510" s="167">
        <v>7.4370000000000003</v>
      </c>
      <c r="AN510" s="166">
        <v>44932</v>
      </c>
    </row>
    <row r="511" spans="38:40" ht="20.100000000000001" customHeight="1" x14ac:dyDescent="0.25">
      <c r="AL511" s="166" t="s">
        <v>71</v>
      </c>
      <c r="AM511" s="167">
        <v>0.88475000000000004</v>
      </c>
      <c r="AN511" s="166">
        <v>44932</v>
      </c>
    </row>
    <row r="512" spans="38:40" ht="20.100000000000001" customHeight="1" x14ac:dyDescent="0.25">
      <c r="AL512" s="166" t="s">
        <v>82</v>
      </c>
      <c r="AM512" s="167">
        <v>396.96</v>
      </c>
      <c r="AN512" s="166">
        <v>44932</v>
      </c>
    </row>
    <row r="513" spans="38:40" ht="20.100000000000001" customHeight="1" x14ac:dyDescent="0.25">
      <c r="AL513" s="166" t="s">
        <v>8</v>
      </c>
      <c r="AM513" s="167">
        <v>4.6950000000000003</v>
      </c>
      <c r="AN513" s="166">
        <v>44932</v>
      </c>
    </row>
    <row r="514" spans="38:40" ht="20.100000000000001" customHeight="1" x14ac:dyDescent="0.25">
      <c r="AL514" s="166" t="s">
        <v>93</v>
      </c>
      <c r="AM514" s="167">
        <v>4.9295999999999998</v>
      </c>
      <c r="AN514" s="166">
        <v>44932</v>
      </c>
    </row>
    <row r="515" spans="38:40" ht="20.100000000000001" customHeight="1" x14ac:dyDescent="0.25">
      <c r="AL515" s="166" t="s">
        <v>99</v>
      </c>
      <c r="AM515" s="167">
        <v>11.257999999999999</v>
      </c>
      <c r="AN515" s="166">
        <v>44932</v>
      </c>
    </row>
    <row r="516" spans="38:40" ht="20.100000000000001" customHeight="1" x14ac:dyDescent="0.25">
      <c r="AL516" s="166" t="s">
        <v>4</v>
      </c>
      <c r="AM516" s="167">
        <v>0.98640000000000005</v>
      </c>
      <c r="AN516" s="166">
        <v>44932</v>
      </c>
    </row>
    <row r="517" spans="38:40" ht="20.100000000000001" customHeight="1" x14ac:dyDescent="0.25">
      <c r="AL517" s="166" t="s">
        <v>84</v>
      </c>
      <c r="AM517" s="167">
        <v>152.9</v>
      </c>
      <c r="AN517" s="166">
        <v>44932</v>
      </c>
    </row>
    <row r="518" spans="38:40" ht="20.100000000000001" customHeight="1" x14ac:dyDescent="0.25">
      <c r="AL518" s="166" t="s">
        <v>90</v>
      </c>
      <c r="AM518" s="167">
        <v>10.807</v>
      </c>
      <c r="AN518" s="166">
        <v>44932</v>
      </c>
    </row>
    <row r="519" spans="38:40" ht="20.100000000000001" customHeight="1" x14ac:dyDescent="0.25">
      <c r="AL519" s="166" t="s">
        <v>9</v>
      </c>
      <c r="AM519" s="167">
        <v>19.706499999999998</v>
      </c>
      <c r="AN519" s="166">
        <v>44932</v>
      </c>
    </row>
    <row r="520" spans="38:40" ht="20.100000000000001" customHeight="1" x14ac:dyDescent="0.25">
      <c r="AL520" s="166" t="s">
        <v>2</v>
      </c>
      <c r="AM520" s="167">
        <v>1.5589999999999999</v>
      </c>
      <c r="AN520" s="166">
        <v>44932</v>
      </c>
    </row>
    <row r="521" spans="38:40" ht="20.100000000000001" customHeight="1" x14ac:dyDescent="0.25">
      <c r="AL521" s="166" t="s">
        <v>22</v>
      </c>
      <c r="AM521" s="167">
        <v>5.6033999999999997</v>
      </c>
      <c r="AN521" s="166">
        <v>44932</v>
      </c>
    </row>
    <row r="522" spans="38:40" ht="20.100000000000001" customHeight="1" x14ac:dyDescent="0.25">
      <c r="AL522" s="166" t="s">
        <v>3</v>
      </c>
      <c r="AM522" s="167">
        <v>1.4331</v>
      </c>
      <c r="AN522" s="166">
        <v>44932</v>
      </c>
    </row>
    <row r="523" spans="38:40" ht="20.100000000000001" customHeight="1" x14ac:dyDescent="0.25">
      <c r="AL523" s="166" t="s">
        <v>154</v>
      </c>
      <c r="AM523" s="167">
        <v>7.2045000000000003</v>
      </c>
      <c r="AN523" s="166">
        <v>44932</v>
      </c>
    </row>
    <row r="524" spans="38:40" ht="20.100000000000001" customHeight="1" x14ac:dyDescent="0.25">
      <c r="AL524" s="166" t="s">
        <v>6</v>
      </c>
      <c r="AM524" s="167">
        <v>8.2005999999999997</v>
      </c>
      <c r="AN524" s="166">
        <v>44932</v>
      </c>
    </row>
    <row r="525" spans="38:40" ht="20.100000000000001" customHeight="1" x14ac:dyDescent="0.25">
      <c r="AL525" s="166" t="s">
        <v>161</v>
      </c>
      <c r="AM525" s="167">
        <v>16468.3</v>
      </c>
      <c r="AN525" s="166">
        <v>44932</v>
      </c>
    </row>
    <row r="526" spans="38:40" ht="20.100000000000001" customHeight="1" x14ac:dyDescent="0.25">
      <c r="AL526" s="166" t="s">
        <v>116</v>
      </c>
      <c r="AM526" s="167">
        <v>3.7361</v>
      </c>
      <c r="AN526" s="166">
        <v>44932</v>
      </c>
    </row>
    <row r="527" spans="38:40" ht="20.100000000000001" customHeight="1" x14ac:dyDescent="0.25">
      <c r="AL527" s="166" t="s">
        <v>159</v>
      </c>
      <c r="AM527" s="167">
        <v>86.910300000000007</v>
      </c>
      <c r="AN527" s="166">
        <v>44932</v>
      </c>
    </row>
    <row r="528" spans="38:40" ht="20.100000000000001" customHeight="1" x14ac:dyDescent="0.25">
      <c r="AL528" s="166" t="s">
        <v>164</v>
      </c>
      <c r="AM528" s="167">
        <v>1337.18</v>
      </c>
      <c r="AN528" s="166">
        <v>44932</v>
      </c>
    </row>
    <row r="529" spans="38:40" ht="20.100000000000001" customHeight="1" x14ac:dyDescent="0.25">
      <c r="AL529" s="166" t="s">
        <v>47</v>
      </c>
      <c r="AM529" s="167">
        <v>20.264500000000002</v>
      </c>
      <c r="AN529" s="166">
        <v>44932</v>
      </c>
    </row>
    <row r="530" spans="38:40" ht="20.100000000000001" customHeight="1" x14ac:dyDescent="0.25">
      <c r="AL530" s="166" t="s">
        <v>170</v>
      </c>
      <c r="AM530" s="167">
        <v>4.6237000000000004</v>
      </c>
      <c r="AN530" s="166">
        <v>44932</v>
      </c>
    </row>
    <row r="531" spans="38:40" ht="20.100000000000001" customHeight="1" x14ac:dyDescent="0.25">
      <c r="AL531" s="166" t="s">
        <v>176</v>
      </c>
      <c r="AM531" s="167">
        <v>1.6889000000000001</v>
      </c>
      <c r="AN531" s="166">
        <v>44932</v>
      </c>
    </row>
    <row r="532" spans="38:40" ht="20.100000000000001" customHeight="1" x14ac:dyDescent="0.25">
      <c r="AL532" s="166" t="s">
        <v>180</v>
      </c>
      <c r="AM532" s="167">
        <v>58.374000000000002</v>
      </c>
      <c r="AN532" s="166">
        <v>44932</v>
      </c>
    </row>
    <row r="533" spans="38:40" ht="20.100000000000001" customHeight="1" x14ac:dyDescent="0.25">
      <c r="AL533" s="166" t="s">
        <v>184</v>
      </c>
      <c r="AM533" s="167">
        <v>1.4156</v>
      </c>
      <c r="AN533" s="166">
        <v>44932</v>
      </c>
    </row>
    <row r="534" spans="38:40" ht="20.100000000000001" customHeight="1" x14ac:dyDescent="0.25">
      <c r="AL534" s="166" t="s">
        <v>190</v>
      </c>
      <c r="AM534" s="167">
        <v>35.737000000000002</v>
      </c>
      <c r="AN534" s="166">
        <v>44932</v>
      </c>
    </row>
    <row r="535" spans="38:40" ht="20.100000000000001" customHeight="1" x14ac:dyDescent="0.25">
      <c r="AL535" s="168" t="s">
        <v>240</v>
      </c>
      <c r="AM535" s="167">
        <v>18.209199999999999</v>
      </c>
      <c r="AN535" s="166">
        <v>44932</v>
      </c>
    </row>
    <row r="536" spans="38:40" ht="20.100000000000001" customHeight="1" x14ac:dyDescent="0.25">
      <c r="AL536" s="168"/>
      <c r="AM536" s="167">
        <v>44931</v>
      </c>
      <c r="AN536" s="166">
        <v>44931</v>
      </c>
    </row>
    <row r="537" spans="38:40" ht="20.100000000000001" customHeight="1" x14ac:dyDescent="0.25">
      <c r="AL537" s="166" t="s">
        <v>0</v>
      </c>
      <c r="AM537" s="167">
        <v>1.0601</v>
      </c>
      <c r="AN537" s="166">
        <v>44931</v>
      </c>
    </row>
    <row r="538" spans="38:40" ht="20.100000000000001" customHeight="1" x14ac:dyDescent="0.25">
      <c r="AL538" s="166" t="s">
        <v>5</v>
      </c>
      <c r="AM538" s="167">
        <v>140.94999999999999</v>
      </c>
      <c r="AN538" s="166">
        <v>44931</v>
      </c>
    </row>
    <row r="539" spans="38:40" ht="20.100000000000001" customHeight="1" x14ac:dyDescent="0.25">
      <c r="AL539" s="166" t="s">
        <v>73</v>
      </c>
      <c r="AM539" s="167">
        <v>1.9558</v>
      </c>
      <c r="AN539" s="166">
        <v>44931</v>
      </c>
    </row>
    <row r="540" spans="38:40" ht="20.100000000000001" customHeight="1" x14ac:dyDescent="0.25">
      <c r="AL540" s="166" t="s">
        <v>77</v>
      </c>
      <c r="AM540" s="167">
        <v>24.027999999999999</v>
      </c>
      <c r="AN540" s="166">
        <v>44931</v>
      </c>
    </row>
    <row r="541" spans="38:40" ht="20.100000000000001" customHeight="1" x14ac:dyDescent="0.25">
      <c r="AL541" s="166" t="s">
        <v>79</v>
      </c>
      <c r="AM541" s="167">
        <v>7.4372999999999996</v>
      </c>
      <c r="AN541" s="166">
        <v>44931</v>
      </c>
    </row>
    <row r="542" spans="38:40" ht="20.100000000000001" customHeight="1" x14ac:dyDescent="0.25">
      <c r="AL542" s="166" t="s">
        <v>71</v>
      </c>
      <c r="AM542" s="167">
        <v>0.88302999999999998</v>
      </c>
      <c r="AN542" s="166">
        <v>44931</v>
      </c>
    </row>
    <row r="543" spans="38:40" ht="20.100000000000001" customHeight="1" x14ac:dyDescent="0.25">
      <c r="AL543" s="166" t="s">
        <v>82</v>
      </c>
      <c r="AM543" s="167">
        <v>396.88</v>
      </c>
      <c r="AN543" s="166">
        <v>44931</v>
      </c>
    </row>
    <row r="544" spans="38:40" ht="20.100000000000001" customHeight="1" x14ac:dyDescent="0.25">
      <c r="AL544" s="166" t="s">
        <v>8</v>
      </c>
      <c r="AM544" s="167">
        <v>4.67</v>
      </c>
      <c r="AN544" s="166">
        <v>44931</v>
      </c>
    </row>
    <row r="545" spans="38:40" ht="20.100000000000001" customHeight="1" x14ac:dyDescent="0.25">
      <c r="AL545" s="166" t="s">
        <v>93</v>
      </c>
      <c r="AM545" s="167">
        <v>4.9234999999999998</v>
      </c>
      <c r="AN545" s="166">
        <v>44931</v>
      </c>
    </row>
    <row r="546" spans="38:40" ht="20.100000000000001" customHeight="1" x14ac:dyDescent="0.25">
      <c r="AL546" s="166" t="s">
        <v>99</v>
      </c>
      <c r="AM546" s="167">
        <v>11.184799999999999</v>
      </c>
      <c r="AN546" s="166">
        <v>44931</v>
      </c>
    </row>
    <row r="547" spans="38:40" ht="20.100000000000001" customHeight="1" x14ac:dyDescent="0.25">
      <c r="AL547" s="166" t="s">
        <v>4</v>
      </c>
      <c r="AM547" s="167">
        <v>0.9839</v>
      </c>
      <c r="AN547" s="166">
        <v>44931</v>
      </c>
    </row>
    <row r="548" spans="38:40" ht="20.100000000000001" customHeight="1" x14ac:dyDescent="0.25">
      <c r="AL548" s="166" t="s">
        <v>84</v>
      </c>
      <c r="AM548" s="167">
        <v>152.30000000000001</v>
      </c>
      <c r="AN548" s="166">
        <v>44931</v>
      </c>
    </row>
    <row r="549" spans="38:40" ht="20.100000000000001" customHeight="1" x14ac:dyDescent="0.25">
      <c r="AL549" s="166" t="s">
        <v>90</v>
      </c>
      <c r="AM549" s="167">
        <v>10.7248</v>
      </c>
      <c r="AN549" s="166">
        <v>44931</v>
      </c>
    </row>
    <row r="550" spans="38:40" ht="20.100000000000001" customHeight="1" x14ac:dyDescent="0.25">
      <c r="AL550" s="166" t="s">
        <v>9</v>
      </c>
      <c r="AM550" s="167">
        <v>19.898199999999999</v>
      </c>
      <c r="AN550" s="166">
        <v>44931</v>
      </c>
    </row>
    <row r="551" spans="38:40" ht="20.100000000000001" customHeight="1" x14ac:dyDescent="0.25">
      <c r="AL551" s="166" t="s">
        <v>2</v>
      </c>
      <c r="AM551" s="167">
        <v>1.5515000000000001</v>
      </c>
      <c r="AN551" s="166">
        <v>44931</v>
      </c>
    </row>
    <row r="552" spans="38:40" ht="20.100000000000001" customHeight="1" x14ac:dyDescent="0.25">
      <c r="AL552" s="166" t="s">
        <v>22</v>
      </c>
      <c r="AM552" s="167">
        <v>5.7060000000000004</v>
      </c>
      <c r="AN552" s="166">
        <v>44931</v>
      </c>
    </row>
    <row r="553" spans="38:40" ht="20.100000000000001" customHeight="1" x14ac:dyDescent="0.25">
      <c r="AL553" s="166" t="s">
        <v>3</v>
      </c>
      <c r="AM553" s="167">
        <v>1.4316</v>
      </c>
      <c r="AN553" s="166">
        <v>44931</v>
      </c>
    </row>
    <row r="554" spans="38:40" ht="20.100000000000001" customHeight="1" x14ac:dyDescent="0.25">
      <c r="AL554" s="166" t="s">
        <v>154</v>
      </c>
      <c r="AM554" s="167">
        <v>7.2862999999999998</v>
      </c>
      <c r="AN554" s="166">
        <v>44931</v>
      </c>
    </row>
    <row r="555" spans="38:40" ht="20.100000000000001" customHeight="1" x14ac:dyDescent="0.25">
      <c r="AL555" s="166" t="s">
        <v>6</v>
      </c>
      <c r="AM555" s="167">
        <v>8.2788000000000004</v>
      </c>
      <c r="AN555" s="166">
        <v>44931</v>
      </c>
    </row>
    <row r="556" spans="38:40" ht="20.100000000000001" customHeight="1" x14ac:dyDescent="0.25">
      <c r="AL556" s="166" t="s">
        <v>161</v>
      </c>
      <c r="AM556" s="167">
        <v>16543.07</v>
      </c>
      <c r="AN556" s="166">
        <v>44931</v>
      </c>
    </row>
    <row r="557" spans="38:40" ht="20.100000000000001" customHeight="1" x14ac:dyDescent="0.25">
      <c r="AL557" s="166" t="s">
        <v>116</v>
      </c>
      <c r="AM557" s="167">
        <v>3.74</v>
      </c>
      <c r="AN557" s="166">
        <v>44931</v>
      </c>
    </row>
    <row r="558" spans="38:40" ht="20.100000000000001" customHeight="1" x14ac:dyDescent="0.25">
      <c r="AL558" s="166" t="s">
        <v>159</v>
      </c>
      <c r="AM558" s="167">
        <v>87.475499999999997</v>
      </c>
      <c r="AN558" s="166">
        <v>44931</v>
      </c>
    </row>
    <row r="559" spans="38:40" ht="20.100000000000001" customHeight="1" x14ac:dyDescent="0.25">
      <c r="AL559" s="166" t="s">
        <v>164</v>
      </c>
      <c r="AM559" s="167">
        <v>1345.9</v>
      </c>
      <c r="AN559" s="166">
        <v>44931</v>
      </c>
    </row>
    <row r="560" spans="38:40" ht="20.100000000000001" customHeight="1" x14ac:dyDescent="0.25">
      <c r="AL560" s="166" t="s">
        <v>47</v>
      </c>
      <c r="AM560" s="167">
        <v>20.5412</v>
      </c>
      <c r="AN560" s="166">
        <v>44931</v>
      </c>
    </row>
    <row r="561" spans="38:40" ht="20.100000000000001" customHeight="1" x14ac:dyDescent="0.25">
      <c r="AL561" s="166" t="s">
        <v>170</v>
      </c>
      <c r="AM561" s="167">
        <v>4.6516999999999999</v>
      </c>
      <c r="AN561" s="166">
        <v>44931</v>
      </c>
    </row>
    <row r="562" spans="38:40" ht="20.100000000000001" customHeight="1" x14ac:dyDescent="0.25">
      <c r="AL562" s="166" t="s">
        <v>176</v>
      </c>
      <c r="AM562" s="167">
        <v>1.6832</v>
      </c>
      <c r="AN562" s="166">
        <v>44931</v>
      </c>
    </row>
    <row r="563" spans="38:40" ht="20.100000000000001" customHeight="1" x14ac:dyDescent="0.25">
      <c r="AL563" s="166" t="s">
        <v>180</v>
      </c>
      <c r="AM563" s="167">
        <v>59.185000000000002</v>
      </c>
      <c r="AN563" s="166">
        <v>44931</v>
      </c>
    </row>
    <row r="564" spans="38:40" ht="20.100000000000001" customHeight="1" x14ac:dyDescent="0.25">
      <c r="AL564" s="166" t="s">
        <v>184</v>
      </c>
      <c r="AM564" s="167">
        <v>1.4213</v>
      </c>
      <c r="AN564" s="166">
        <v>44931</v>
      </c>
    </row>
    <row r="565" spans="38:40" ht="20.100000000000001" customHeight="1" x14ac:dyDescent="0.25">
      <c r="AL565" s="166" t="s">
        <v>190</v>
      </c>
      <c r="AM565" s="167">
        <v>35.948</v>
      </c>
      <c r="AN565" s="166">
        <v>44931</v>
      </c>
    </row>
    <row r="566" spans="38:40" ht="20.100000000000001" customHeight="1" x14ac:dyDescent="0.25">
      <c r="AL566" s="166" t="s">
        <v>240</v>
      </c>
      <c r="AM566" s="167">
        <v>18.125</v>
      </c>
      <c r="AN566" s="166">
        <v>44931</v>
      </c>
    </row>
    <row r="567" spans="38:40" ht="20.100000000000001" customHeight="1" x14ac:dyDescent="0.25">
      <c r="AL567" s="166"/>
      <c r="AM567" s="167">
        <v>44930</v>
      </c>
      <c r="AN567" s="166">
        <v>44930</v>
      </c>
    </row>
    <row r="568" spans="38:40" ht="20.100000000000001" customHeight="1" x14ac:dyDescent="0.25">
      <c r="AL568" s="168" t="s">
        <v>0</v>
      </c>
      <c r="AM568" s="167">
        <v>1.0599000000000001</v>
      </c>
      <c r="AN568" s="166">
        <v>44930</v>
      </c>
    </row>
    <row r="569" spans="38:40" ht="20.100000000000001" customHeight="1" x14ac:dyDescent="0.25">
      <c r="AL569" s="168" t="s">
        <v>5</v>
      </c>
      <c r="AM569" s="167">
        <v>138.74</v>
      </c>
      <c r="AN569" s="166">
        <v>44930</v>
      </c>
    </row>
    <row r="570" spans="38:40" ht="20.100000000000001" customHeight="1" x14ac:dyDescent="0.25">
      <c r="AL570" s="166" t="s">
        <v>73</v>
      </c>
      <c r="AM570" s="167">
        <v>1.9558</v>
      </c>
      <c r="AN570" s="166">
        <v>44930</v>
      </c>
    </row>
    <row r="571" spans="38:40" ht="20.100000000000001" customHeight="1" x14ac:dyDescent="0.25">
      <c r="AL571" s="166" t="s">
        <v>77</v>
      </c>
      <c r="AM571" s="167">
        <v>24.027999999999999</v>
      </c>
      <c r="AN571" s="166">
        <v>44930</v>
      </c>
    </row>
    <row r="572" spans="38:40" ht="20.100000000000001" customHeight="1" x14ac:dyDescent="0.25">
      <c r="AL572" s="166" t="s">
        <v>79</v>
      </c>
      <c r="AM572" s="167">
        <v>7.4374000000000002</v>
      </c>
      <c r="AN572" s="166">
        <v>44930</v>
      </c>
    </row>
    <row r="573" spans="38:40" ht="20.100000000000001" customHeight="1" x14ac:dyDescent="0.25">
      <c r="AL573" s="166" t="s">
        <v>71</v>
      </c>
      <c r="AM573" s="167">
        <v>0.88075999999999999</v>
      </c>
      <c r="AN573" s="166">
        <v>44930</v>
      </c>
    </row>
    <row r="574" spans="38:40" ht="20.100000000000001" customHeight="1" x14ac:dyDescent="0.25">
      <c r="AL574" s="166" t="s">
        <v>82</v>
      </c>
      <c r="AM574" s="167">
        <v>395.85</v>
      </c>
      <c r="AN574" s="166">
        <v>44930</v>
      </c>
    </row>
    <row r="575" spans="38:40" ht="20.100000000000001" customHeight="1" x14ac:dyDescent="0.25">
      <c r="AL575" s="166" t="s">
        <v>8</v>
      </c>
      <c r="AM575" s="167">
        <v>4.6684999999999999</v>
      </c>
      <c r="AN575" s="166">
        <v>44930</v>
      </c>
    </row>
    <row r="576" spans="38:40" ht="20.100000000000001" customHeight="1" x14ac:dyDescent="0.25">
      <c r="AL576" s="166" t="s">
        <v>93</v>
      </c>
      <c r="AM576" s="167">
        <v>4.9264000000000001</v>
      </c>
      <c r="AN576" s="166">
        <v>44930</v>
      </c>
    </row>
    <row r="577" spans="38:40" ht="20.100000000000001" customHeight="1" x14ac:dyDescent="0.25">
      <c r="AL577" s="166" t="s">
        <v>99</v>
      </c>
      <c r="AM577" s="167">
        <v>11.1653</v>
      </c>
      <c r="AN577" s="166">
        <v>44930</v>
      </c>
    </row>
    <row r="578" spans="38:40" ht="20.100000000000001" customHeight="1" x14ac:dyDescent="0.25">
      <c r="AL578" s="166" t="s">
        <v>4</v>
      </c>
      <c r="AM578" s="167">
        <v>0.98429999999999995</v>
      </c>
      <c r="AN578" s="166">
        <v>44930</v>
      </c>
    </row>
    <row r="579" spans="38:40" ht="20.100000000000001" customHeight="1" x14ac:dyDescent="0.25">
      <c r="AL579" s="166" t="s">
        <v>84</v>
      </c>
      <c r="AM579" s="167">
        <v>151.69999999999999</v>
      </c>
      <c r="AN579" s="166">
        <v>44930</v>
      </c>
    </row>
    <row r="580" spans="38:40" ht="20.100000000000001" customHeight="1" x14ac:dyDescent="0.25">
      <c r="AL580" s="166" t="s">
        <v>90</v>
      </c>
      <c r="AM580" s="167">
        <v>10.738</v>
      </c>
      <c r="AN580" s="166">
        <v>44930</v>
      </c>
    </row>
    <row r="581" spans="38:40" ht="20.100000000000001" customHeight="1" x14ac:dyDescent="0.25">
      <c r="AL581" s="166" t="s">
        <v>9</v>
      </c>
      <c r="AM581" s="167">
        <v>19.867000000000001</v>
      </c>
      <c r="AN581" s="166">
        <v>44930</v>
      </c>
    </row>
    <row r="582" spans="38:40" ht="20.100000000000001" customHeight="1" x14ac:dyDescent="0.25">
      <c r="AL582" s="166" t="s">
        <v>2</v>
      </c>
      <c r="AM582" s="167">
        <v>1.5451999999999999</v>
      </c>
      <c r="AN582" s="166">
        <v>44930</v>
      </c>
    </row>
    <row r="583" spans="38:40" ht="20.100000000000001" customHeight="1" x14ac:dyDescent="0.25">
      <c r="AL583" s="166" t="s">
        <v>22</v>
      </c>
      <c r="AM583" s="167">
        <v>5.7758000000000003</v>
      </c>
      <c r="AN583" s="166">
        <v>44930</v>
      </c>
    </row>
    <row r="584" spans="38:40" ht="20.100000000000001" customHeight="1" x14ac:dyDescent="0.25">
      <c r="AL584" s="166" t="s">
        <v>3</v>
      </c>
      <c r="AM584" s="167">
        <v>1.4362999999999999</v>
      </c>
      <c r="AN584" s="166">
        <v>44930</v>
      </c>
    </row>
    <row r="585" spans="38:40" ht="20.100000000000001" customHeight="1" x14ac:dyDescent="0.25">
      <c r="AL585" s="166" t="s">
        <v>154</v>
      </c>
      <c r="AM585" s="167">
        <v>7.2984999999999998</v>
      </c>
      <c r="AN585" s="166">
        <v>44930</v>
      </c>
    </row>
    <row r="586" spans="38:40" ht="20.100000000000001" customHeight="1" x14ac:dyDescent="0.25">
      <c r="AL586" s="166" t="s">
        <v>6</v>
      </c>
      <c r="AM586" s="167">
        <v>8.2864000000000004</v>
      </c>
      <c r="AN586" s="166">
        <v>44930</v>
      </c>
    </row>
    <row r="587" spans="38:40" ht="20.100000000000001" customHeight="1" x14ac:dyDescent="0.25">
      <c r="AL587" s="166" t="s">
        <v>161</v>
      </c>
      <c r="AM587" s="167">
        <v>16504.759999999998</v>
      </c>
      <c r="AN587" s="166">
        <v>44930</v>
      </c>
    </row>
    <row r="588" spans="38:40" ht="20.100000000000001" customHeight="1" x14ac:dyDescent="0.25">
      <c r="AL588" s="166" t="s">
        <v>116</v>
      </c>
      <c r="AM588" s="167">
        <v>3.7397</v>
      </c>
      <c r="AN588" s="166">
        <v>44930</v>
      </c>
    </row>
    <row r="589" spans="38:40" ht="20.100000000000001" customHeight="1" x14ac:dyDescent="0.25">
      <c r="AL589" s="166" t="s">
        <v>159</v>
      </c>
      <c r="AM589" s="167">
        <v>87.790999999999997</v>
      </c>
      <c r="AN589" s="166">
        <v>44930</v>
      </c>
    </row>
    <row r="590" spans="38:40" ht="20.100000000000001" customHeight="1" x14ac:dyDescent="0.25">
      <c r="AL590" s="166" t="s">
        <v>164</v>
      </c>
      <c r="AM590" s="167">
        <v>1348.95</v>
      </c>
      <c r="AN590" s="166">
        <v>44930</v>
      </c>
    </row>
    <row r="591" spans="38:40" ht="20.100000000000001" customHeight="1" x14ac:dyDescent="0.25">
      <c r="AL591" s="166" t="s">
        <v>47</v>
      </c>
      <c r="AM591" s="167">
        <v>20.449400000000001</v>
      </c>
      <c r="AN591" s="166">
        <v>44930</v>
      </c>
    </row>
    <row r="592" spans="38:40" ht="20.100000000000001" customHeight="1" x14ac:dyDescent="0.25">
      <c r="AL592" s="166" t="s">
        <v>170</v>
      </c>
      <c r="AM592" s="167">
        <v>4.6641000000000004</v>
      </c>
      <c r="AN592" s="166">
        <v>44930</v>
      </c>
    </row>
    <row r="593" spans="38:40" ht="20.100000000000001" customHeight="1" x14ac:dyDescent="0.25">
      <c r="AL593" s="166" t="s">
        <v>176</v>
      </c>
      <c r="AM593" s="167">
        <v>1.6775</v>
      </c>
      <c r="AN593" s="166">
        <v>44930</v>
      </c>
    </row>
    <row r="594" spans="38:40" ht="20.100000000000001" customHeight="1" x14ac:dyDescent="0.25">
      <c r="AL594" s="166" t="s">
        <v>180</v>
      </c>
      <c r="AM594" s="167">
        <v>59.33</v>
      </c>
      <c r="AN594" s="166">
        <v>44930</v>
      </c>
    </row>
    <row r="595" spans="38:40" ht="20.100000000000001" customHeight="1" x14ac:dyDescent="0.25">
      <c r="AL595" s="166" t="s">
        <v>184</v>
      </c>
      <c r="AM595" s="167">
        <v>1.4212</v>
      </c>
      <c r="AN595" s="166">
        <v>44930</v>
      </c>
    </row>
    <row r="596" spans="38:40" ht="20.100000000000001" customHeight="1" x14ac:dyDescent="0.25">
      <c r="AL596" s="166" t="s">
        <v>190</v>
      </c>
      <c r="AM596" s="167">
        <v>36.046999999999997</v>
      </c>
      <c r="AN596" s="166">
        <v>44930</v>
      </c>
    </row>
    <row r="597" spans="38:40" ht="20.100000000000001" customHeight="1" x14ac:dyDescent="0.25">
      <c r="AL597" s="166" t="s">
        <v>240</v>
      </c>
      <c r="AM597" s="167">
        <v>17.834900000000001</v>
      </c>
      <c r="AN597" s="166">
        <v>44930</v>
      </c>
    </row>
    <row r="598" spans="38:40" ht="20.100000000000001" customHeight="1" x14ac:dyDescent="0.25">
      <c r="AL598" s="166"/>
      <c r="AM598" s="167">
        <v>44929</v>
      </c>
      <c r="AN598" s="166">
        <v>44929</v>
      </c>
    </row>
    <row r="599" spans="38:40" ht="20.100000000000001" customHeight="1" x14ac:dyDescent="0.25">
      <c r="AL599" s="166" t="s">
        <v>0</v>
      </c>
      <c r="AM599" s="167">
        <v>1.0545</v>
      </c>
      <c r="AN599" s="166">
        <v>44929</v>
      </c>
    </row>
    <row r="600" spans="38:40" ht="20.100000000000001" customHeight="1" x14ac:dyDescent="0.25">
      <c r="AL600" s="166" t="s">
        <v>5</v>
      </c>
      <c r="AM600" s="167">
        <v>137.93</v>
      </c>
      <c r="AN600" s="166">
        <v>44929</v>
      </c>
    </row>
    <row r="601" spans="38:40" ht="20.100000000000001" customHeight="1" x14ac:dyDescent="0.25">
      <c r="AL601" s="168" t="s">
        <v>73</v>
      </c>
      <c r="AM601" s="167">
        <v>1.9558</v>
      </c>
      <c r="AN601" s="166">
        <v>44929</v>
      </c>
    </row>
    <row r="602" spans="38:40" ht="20.100000000000001" customHeight="1" x14ac:dyDescent="0.25">
      <c r="AL602" s="168" t="s">
        <v>77</v>
      </c>
      <c r="AM602" s="167">
        <v>24.123999999999999</v>
      </c>
      <c r="AN602" s="166">
        <v>44929</v>
      </c>
    </row>
    <row r="603" spans="38:40" ht="20.100000000000001" customHeight="1" x14ac:dyDescent="0.25">
      <c r="AL603" s="166" t="s">
        <v>79</v>
      </c>
      <c r="AM603" s="167">
        <v>7.4370000000000003</v>
      </c>
      <c r="AN603" s="166">
        <v>44929</v>
      </c>
    </row>
    <row r="604" spans="38:40" ht="20.100000000000001" customHeight="1" x14ac:dyDescent="0.25">
      <c r="AL604" s="166" t="s">
        <v>71</v>
      </c>
      <c r="AM604" s="167">
        <v>0.88048000000000004</v>
      </c>
      <c r="AN604" s="166">
        <v>44929</v>
      </c>
    </row>
    <row r="605" spans="38:40" ht="20.100000000000001" customHeight="1" x14ac:dyDescent="0.25">
      <c r="AL605" s="166" t="s">
        <v>82</v>
      </c>
      <c r="AM605" s="167">
        <v>403.33</v>
      </c>
      <c r="AN605" s="166">
        <v>44929</v>
      </c>
    </row>
    <row r="606" spans="38:40" ht="20.100000000000001" customHeight="1" x14ac:dyDescent="0.25">
      <c r="AL606" s="166" t="s">
        <v>8</v>
      </c>
      <c r="AM606" s="167">
        <v>4.6830999999999996</v>
      </c>
      <c r="AN606" s="166">
        <v>44929</v>
      </c>
    </row>
    <row r="607" spans="38:40" ht="20.100000000000001" customHeight="1" x14ac:dyDescent="0.25">
      <c r="AL607" s="166" t="s">
        <v>93</v>
      </c>
      <c r="AM607" s="167">
        <v>4.931</v>
      </c>
      <c r="AN607" s="166">
        <v>44929</v>
      </c>
    </row>
    <row r="608" spans="38:40" ht="20.100000000000001" customHeight="1" x14ac:dyDescent="0.25">
      <c r="AL608" s="166" t="s">
        <v>99</v>
      </c>
      <c r="AM608" s="167">
        <v>11.143000000000001</v>
      </c>
      <c r="AN608" s="166">
        <v>44929</v>
      </c>
    </row>
    <row r="609" spans="38:40" ht="20.100000000000001" customHeight="1" x14ac:dyDescent="0.25">
      <c r="AL609" s="166" t="s">
        <v>4</v>
      </c>
      <c r="AM609" s="167">
        <v>0.9879</v>
      </c>
      <c r="AN609" s="166">
        <v>44929</v>
      </c>
    </row>
    <row r="610" spans="38:40" ht="20.100000000000001" customHeight="1" x14ac:dyDescent="0.25">
      <c r="AL610" s="166" t="s">
        <v>84</v>
      </c>
      <c r="AM610" s="167">
        <v>151.69999999999999</v>
      </c>
      <c r="AN610" s="166">
        <v>44929</v>
      </c>
    </row>
    <row r="611" spans="38:40" ht="20.100000000000001" customHeight="1" x14ac:dyDescent="0.25">
      <c r="AL611" s="166" t="s">
        <v>90</v>
      </c>
      <c r="AM611" s="167">
        <v>10.528</v>
      </c>
      <c r="AN611" s="166">
        <v>44929</v>
      </c>
    </row>
    <row r="612" spans="38:40" ht="20.100000000000001" customHeight="1" x14ac:dyDescent="0.25">
      <c r="AL612" s="166" t="s">
        <v>9</v>
      </c>
      <c r="AM612" s="167">
        <v>19.756599999999999</v>
      </c>
      <c r="AN612" s="166">
        <v>44929</v>
      </c>
    </row>
    <row r="613" spans="38:40" ht="20.100000000000001" customHeight="1" x14ac:dyDescent="0.25">
      <c r="AL613" s="166" t="s">
        <v>2</v>
      </c>
      <c r="AM613" s="167">
        <v>1.5708</v>
      </c>
      <c r="AN613" s="166">
        <v>44929</v>
      </c>
    </row>
    <row r="614" spans="38:40" ht="20.100000000000001" customHeight="1" x14ac:dyDescent="0.25">
      <c r="AL614" s="166" t="s">
        <v>22</v>
      </c>
      <c r="AM614" s="167">
        <v>5.6656000000000004</v>
      </c>
      <c r="AN614" s="166">
        <v>44929</v>
      </c>
    </row>
    <row r="615" spans="38:40" ht="20.100000000000001" customHeight="1" x14ac:dyDescent="0.25">
      <c r="AL615" s="166" t="s">
        <v>3</v>
      </c>
      <c r="AM615" s="167">
        <v>1.4414</v>
      </c>
      <c r="AN615" s="166">
        <v>44929</v>
      </c>
    </row>
    <row r="616" spans="38:40" ht="20.100000000000001" customHeight="1" x14ac:dyDescent="0.25">
      <c r="AL616" s="166" t="s">
        <v>154</v>
      </c>
      <c r="AM616" s="167">
        <v>7.2862999999999998</v>
      </c>
      <c r="AN616" s="166">
        <v>44929</v>
      </c>
    </row>
    <row r="617" spans="38:40" ht="20.100000000000001" customHeight="1" x14ac:dyDescent="0.25">
      <c r="AL617" s="166" t="s">
        <v>6</v>
      </c>
      <c r="AM617" s="167">
        <v>8.2392000000000003</v>
      </c>
      <c r="AN617" s="166">
        <v>44929</v>
      </c>
    </row>
    <row r="618" spans="38:40" ht="20.100000000000001" customHeight="1" x14ac:dyDescent="0.25">
      <c r="AL618" s="166" t="s">
        <v>161</v>
      </c>
      <c r="AM618" s="167">
        <v>16471.95</v>
      </c>
      <c r="AN618" s="166">
        <v>44929</v>
      </c>
    </row>
    <row r="619" spans="38:40" ht="20.100000000000001" customHeight="1" x14ac:dyDescent="0.25">
      <c r="AL619" s="166" t="s">
        <v>116</v>
      </c>
      <c r="AM619" s="167">
        <v>3.7216</v>
      </c>
      <c r="AN619" s="166">
        <v>44929</v>
      </c>
    </row>
    <row r="620" spans="38:40" ht="20.100000000000001" customHeight="1" x14ac:dyDescent="0.25">
      <c r="AL620" s="166" t="s">
        <v>159</v>
      </c>
      <c r="AM620" s="167">
        <v>87.409499999999994</v>
      </c>
      <c r="AN620" s="166">
        <v>44929</v>
      </c>
    </row>
    <row r="621" spans="38:40" ht="20.100000000000001" customHeight="1" x14ac:dyDescent="0.25">
      <c r="AL621" s="166" t="s">
        <v>164</v>
      </c>
      <c r="AM621" s="167">
        <v>1346.51</v>
      </c>
      <c r="AN621" s="166">
        <v>44929</v>
      </c>
    </row>
    <row r="622" spans="38:40" ht="20.100000000000001" customHeight="1" x14ac:dyDescent="0.25">
      <c r="AL622" s="166" t="s">
        <v>47</v>
      </c>
      <c r="AM622" s="167">
        <v>20.528300000000002</v>
      </c>
      <c r="AN622" s="166">
        <v>44929</v>
      </c>
    </row>
    <row r="623" spans="38:40" ht="20.100000000000001" customHeight="1" x14ac:dyDescent="0.25">
      <c r="AL623" s="166" t="s">
        <v>170</v>
      </c>
      <c r="AM623" s="167">
        <v>4.6439000000000004</v>
      </c>
      <c r="AN623" s="166">
        <v>44929</v>
      </c>
    </row>
    <row r="624" spans="38:40" ht="20.100000000000001" customHeight="1" x14ac:dyDescent="0.25">
      <c r="AL624" s="166" t="s">
        <v>176</v>
      </c>
      <c r="AM624" s="167">
        <v>1.6932</v>
      </c>
      <c r="AN624" s="166">
        <v>44929</v>
      </c>
    </row>
    <row r="625" spans="38:40" ht="20.100000000000001" customHeight="1" x14ac:dyDescent="0.25">
      <c r="AL625" s="166" t="s">
        <v>180</v>
      </c>
      <c r="AM625" s="167">
        <v>59.02</v>
      </c>
      <c r="AN625" s="166">
        <v>44929</v>
      </c>
    </row>
    <row r="626" spans="38:40" ht="20.100000000000001" customHeight="1" x14ac:dyDescent="0.25">
      <c r="AL626" s="166" t="s">
        <v>184</v>
      </c>
      <c r="AM626" s="167">
        <v>1.4188000000000001</v>
      </c>
      <c r="AN626" s="166">
        <v>44929</v>
      </c>
    </row>
    <row r="627" spans="38:40" ht="20.100000000000001" customHeight="1" x14ac:dyDescent="0.25">
      <c r="AL627" s="166" t="s">
        <v>190</v>
      </c>
      <c r="AM627" s="167">
        <v>36.253999999999998</v>
      </c>
      <c r="AN627" s="166">
        <v>44929</v>
      </c>
    </row>
    <row r="628" spans="38:40" ht="20.100000000000001" customHeight="1" x14ac:dyDescent="0.25">
      <c r="AL628" s="166" t="s">
        <v>240</v>
      </c>
      <c r="AM628" s="167">
        <v>18.018999999999998</v>
      </c>
      <c r="AN628" s="166">
        <v>44929</v>
      </c>
    </row>
    <row r="629" spans="38:40" ht="20.100000000000001" customHeight="1" x14ac:dyDescent="0.25">
      <c r="AL629" s="166"/>
      <c r="AM629" s="167">
        <v>44928</v>
      </c>
      <c r="AN629" s="166">
        <v>44928</v>
      </c>
    </row>
    <row r="630" spans="38:40" ht="20.100000000000001" customHeight="1" x14ac:dyDescent="0.25">
      <c r="AL630" s="166" t="s">
        <v>0</v>
      </c>
      <c r="AM630" s="167">
        <v>1.0683</v>
      </c>
      <c r="AN630" s="166">
        <v>44928</v>
      </c>
    </row>
    <row r="631" spans="38:40" ht="20.100000000000001" customHeight="1" x14ac:dyDescent="0.25">
      <c r="AL631" s="166" t="s">
        <v>5</v>
      </c>
      <c r="AM631" s="167">
        <v>139.62</v>
      </c>
      <c r="AN631" s="166">
        <v>44928</v>
      </c>
    </row>
    <row r="632" spans="38:40" ht="20.100000000000001" customHeight="1" x14ac:dyDescent="0.25">
      <c r="AL632" s="166" t="s">
        <v>73</v>
      </c>
      <c r="AM632" s="167">
        <v>1.9558</v>
      </c>
      <c r="AN632" s="166">
        <v>44928</v>
      </c>
    </row>
    <row r="633" spans="38:40" ht="20.100000000000001" customHeight="1" x14ac:dyDescent="0.25">
      <c r="AL633" s="166" t="s">
        <v>77</v>
      </c>
      <c r="AM633" s="167">
        <v>24.175999999999998</v>
      </c>
      <c r="AN633" s="166">
        <v>44928</v>
      </c>
    </row>
    <row r="634" spans="38:40" ht="20.100000000000001" customHeight="1" x14ac:dyDescent="0.25">
      <c r="AL634" s="168" t="s">
        <v>79</v>
      </c>
      <c r="AM634" s="167">
        <v>7.4374000000000002</v>
      </c>
      <c r="AN634" s="166">
        <v>44928</v>
      </c>
    </row>
    <row r="635" spans="38:40" ht="20.100000000000001" customHeight="1" x14ac:dyDescent="0.25">
      <c r="AL635" s="168" t="s">
        <v>71</v>
      </c>
      <c r="AM635" s="167">
        <v>0.88629999999999998</v>
      </c>
      <c r="AN635" s="166">
        <v>44928</v>
      </c>
    </row>
    <row r="636" spans="38:40" ht="20.100000000000001" customHeight="1" x14ac:dyDescent="0.25">
      <c r="AL636" s="166" t="s">
        <v>82</v>
      </c>
      <c r="AM636" s="167">
        <v>401.03</v>
      </c>
      <c r="AN636" s="166">
        <v>44928</v>
      </c>
    </row>
    <row r="637" spans="38:40" ht="20.100000000000001" customHeight="1" x14ac:dyDescent="0.25">
      <c r="AL637" s="166" t="s">
        <v>8</v>
      </c>
      <c r="AM637" s="167">
        <v>4.6813000000000002</v>
      </c>
      <c r="AN637" s="166">
        <v>44928</v>
      </c>
    </row>
    <row r="638" spans="38:40" ht="20.100000000000001" customHeight="1" x14ac:dyDescent="0.25">
      <c r="AL638" s="166" t="s">
        <v>93</v>
      </c>
      <c r="AM638" s="167">
        <v>4.9400000000000004</v>
      </c>
      <c r="AN638" s="166">
        <v>44928</v>
      </c>
    </row>
    <row r="639" spans="38:40" ht="20.100000000000001" customHeight="1" x14ac:dyDescent="0.25">
      <c r="AL639" s="166" t="s">
        <v>99</v>
      </c>
      <c r="AM639" s="167">
        <v>11.1663</v>
      </c>
      <c r="AN639" s="166">
        <v>44928</v>
      </c>
    </row>
    <row r="640" spans="38:40" ht="20.100000000000001" customHeight="1" x14ac:dyDescent="0.25">
      <c r="AL640" s="166" t="s">
        <v>4</v>
      </c>
      <c r="AM640" s="167">
        <v>0.98729999999999996</v>
      </c>
      <c r="AN640" s="166">
        <v>44928</v>
      </c>
    </row>
    <row r="641" spans="38:40" ht="20.100000000000001" customHeight="1" x14ac:dyDescent="0.25">
      <c r="AL641" s="166" t="s">
        <v>84</v>
      </c>
      <c r="AM641" s="167">
        <v>151.69999999999999</v>
      </c>
      <c r="AN641" s="166">
        <v>44928</v>
      </c>
    </row>
    <row r="642" spans="38:40" ht="20.100000000000001" customHeight="1" x14ac:dyDescent="0.25">
      <c r="AL642" s="166" t="s">
        <v>90</v>
      </c>
      <c r="AM642" s="167">
        <v>10.513500000000001</v>
      </c>
      <c r="AN642" s="166">
        <v>44928</v>
      </c>
    </row>
    <row r="643" spans="38:40" ht="20.100000000000001" customHeight="1" x14ac:dyDescent="0.25">
      <c r="AL643" s="166" t="s">
        <v>9</v>
      </c>
      <c r="AM643" s="167">
        <v>20.003900000000002</v>
      </c>
      <c r="AN643" s="166">
        <v>44928</v>
      </c>
    </row>
    <row r="644" spans="38:40" ht="20.100000000000001" customHeight="1" x14ac:dyDescent="0.25">
      <c r="AL644" s="166" t="s">
        <v>2</v>
      </c>
      <c r="AM644" s="167">
        <v>1.5699000000000001</v>
      </c>
      <c r="AN644" s="166">
        <v>44928</v>
      </c>
    </row>
    <row r="645" spans="38:40" ht="20.100000000000001" customHeight="1" x14ac:dyDescent="0.25">
      <c r="AL645" s="166" t="s">
        <v>22</v>
      </c>
      <c r="AM645" s="167">
        <v>5.7047999999999996</v>
      </c>
      <c r="AN645" s="166">
        <v>44928</v>
      </c>
    </row>
    <row r="646" spans="38:40" ht="20.100000000000001" customHeight="1" x14ac:dyDescent="0.25">
      <c r="AL646" s="166" t="s">
        <v>3</v>
      </c>
      <c r="AM646" s="167">
        <v>1.4505999999999999</v>
      </c>
      <c r="AN646" s="166">
        <v>44928</v>
      </c>
    </row>
    <row r="647" spans="38:40" ht="20.100000000000001" customHeight="1" x14ac:dyDescent="0.25">
      <c r="AL647" s="166" t="s">
        <v>154</v>
      </c>
      <c r="AM647" s="167">
        <v>7.3697999999999997</v>
      </c>
      <c r="AN647" s="166">
        <v>44928</v>
      </c>
    </row>
    <row r="648" spans="38:40" ht="20.100000000000001" customHeight="1" x14ac:dyDescent="0.25">
      <c r="AL648" s="166" t="s">
        <v>6</v>
      </c>
      <c r="AM648" s="167">
        <v>8.3389000000000006</v>
      </c>
      <c r="AN648" s="166">
        <v>44928</v>
      </c>
    </row>
    <row r="649" spans="38:40" ht="20.100000000000001" customHeight="1" x14ac:dyDescent="0.25">
      <c r="AL649" s="166" t="s">
        <v>161</v>
      </c>
      <c r="AM649" s="167">
        <v>16631.78</v>
      </c>
      <c r="AN649" s="166">
        <v>44928</v>
      </c>
    </row>
    <row r="650" spans="38:40" ht="20.100000000000001" customHeight="1" x14ac:dyDescent="0.25">
      <c r="AL650" s="166" t="s">
        <v>116</v>
      </c>
      <c r="AM650" s="167">
        <v>3.7536999999999998</v>
      </c>
      <c r="AN650" s="166">
        <v>44928</v>
      </c>
    </row>
    <row r="651" spans="38:40" ht="20.100000000000001" customHeight="1" x14ac:dyDescent="0.25">
      <c r="AL651" s="166" t="s">
        <v>159</v>
      </c>
      <c r="AM651" s="167">
        <v>88.426000000000002</v>
      </c>
      <c r="AN651" s="166">
        <v>44928</v>
      </c>
    </row>
    <row r="652" spans="38:40" ht="20.100000000000001" customHeight="1" x14ac:dyDescent="0.25">
      <c r="AL652" s="166" t="s">
        <v>164</v>
      </c>
      <c r="AM652" s="167">
        <v>1357.8</v>
      </c>
      <c r="AN652" s="166">
        <v>44928</v>
      </c>
    </row>
    <row r="653" spans="38:40" ht="20.100000000000001" customHeight="1" x14ac:dyDescent="0.25">
      <c r="AL653" s="166" t="s">
        <v>47</v>
      </c>
      <c r="AM653" s="167">
        <v>20.831800000000001</v>
      </c>
      <c r="AN653" s="166">
        <v>44928</v>
      </c>
    </row>
    <row r="654" spans="38:40" ht="20.100000000000001" customHeight="1" x14ac:dyDescent="0.25">
      <c r="AL654" s="166" t="s">
        <v>170</v>
      </c>
      <c r="AM654" s="167">
        <v>4.7058999999999997</v>
      </c>
      <c r="AN654" s="166">
        <v>44928</v>
      </c>
    </row>
    <row r="655" spans="38:40" ht="20.100000000000001" customHeight="1" x14ac:dyDescent="0.25">
      <c r="AL655" s="166" t="s">
        <v>176</v>
      </c>
      <c r="AM655" s="167">
        <v>1.6886000000000001</v>
      </c>
      <c r="AN655" s="166">
        <v>44928</v>
      </c>
    </row>
    <row r="656" spans="38:40" ht="20.100000000000001" customHeight="1" x14ac:dyDescent="0.25">
      <c r="AL656" s="166" t="s">
        <v>180</v>
      </c>
      <c r="AM656" s="167">
        <v>59.634</v>
      </c>
      <c r="AN656" s="166">
        <v>44928</v>
      </c>
    </row>
    <row r="657" spans="38:40" ht="20.100000000000001" customHeight="1" x14ac:dyDescent="0.25">
      <c r="AL657" s="166" t="s">
        <v>184</v>
      </c>
      <c r="AM657" s="167">
        <v>1.4323999999999999</v>
      </c>
      <c r="AN657" s="166">
        <v>44928</v>
      </c>
    </row>
    <row r="658" spans="38:40" ht="20.100000000000001" customHeight="1" x14ac:dyDescent="0.25">
      <c r="AL658" s="166" t="s">
        <v>190</v>
      </c>
      <c r="AM658" s="167">
        <v>36.914999999999999</v>
      </c>
      <c r="AN658" s="166">
        <v>44928</v>
      </c>
    </row>
    <row r="659" spans="38:40" ht="20.100000000000001" customHeight="1" x14ac:dyDescent="0.25">
      <c r="AL659" s="166" t="s">
        <v>240</v>
      </c>
      <c r="AM659" s="167">
        <v>18.171900000000001</v>
      </c>
      <c r="AN659" s="166">
        <v>44928</v>
      </c>
    </row>
    <row r="660" spans="38:40" ht="20.100000000000001" customHeight="1" x14ac:dyDescent="0.25">
      <c r="AL660" s="166"/>
      <c r="AM660" s="167">
        <v>44925</v>
      </c>
      <c r="AN660" s="166">
        <v>44925</v>
      </c>
    </row>
    <row r="661" spans="38:40" ht="20.100000000000001" customHeight="1" x14ac:dyDescent="0.25">
      <c r="AL661" s="166" t="s">
        <v>0</v>
      </c>
      <c r="AM661" s="167">
        <v>1.0666</v>
      </c>
      <c r="AN661" s="166">
        <v>44925</v>
      </c>
    </row>
    <row r="662" spans="38:40" ht="20.100000000000001" customHeight="1" x14ac:dyDescent="0.25">
      <c r="AL662" s="166" t="s">
        <v>5</v>
      </c>
      <c r="AM662" s="167">
        <v>140.66</v>
      </c>
      <c r="AN662" s="166">
        <v>44925</v>
      </c>
    </row>
    <row r="663" spans="38:40" ht="20.100000000000001" customHeight="1" x14ac:dyDescent="0.25">
      <c r="AL663" s="166" t="s">
        <v>73</v>
      </c>
      <c r="AM663" s="167">
        <v>1.9558</v>
      </c>
      <c r="AN663" s="166">
        <v>44925</v>
      </c>
    </row>
    <row r="664" spans="38:40" ht="20.100000000000001" customHeight="1" x14ac:dyDescent="0.25">
      <c r="AL664" s="166" t="s">
        <v>77</v>
      </c>
      <c r="AM664" s="167">
        <v>24.116</v>
      </c>
      <c r="AN664" s="166">
        <v>44925</v>
      </c>
    </row>
    <row r="665" spans="38:40" ht="20.100000000000001" customHeight="1" x14ac:dyDescent="0.25">
      <c r="AL665" s="166" t="s">
        <v>79</v>
      </c>
      <c r="AM665" s="167">
        <v>7.4364999999999997</v>
      </c>
      <c r="AN665" s="166">
        <v>44925</v>
      </c>
    </row>
    <row r="666" spans="38:40" ht="20.100000000000001" customHeight="1" x14ac:dyDescent="0.25">
      <c r="AL666" s="166" t="s">
        <v>71</v>
      </c>
      <c r="AM666" s="167">
        <v>0.88693</v>
      </c>
      <c r="AN666" s="166">
        <v>44925</v>
      </c>
    </row>
    <row r="667" spans="38:40" ht="20.100000000000001" customHeight="1" x14ac:dyDescent="0.25">
      <c r="AL667" s="168" t="s">
        <v>82</v>
      </c>
      <c r="AM667" s="167">
        <v>400.87</v>
      </c>
      <c r="AN667" s="166">
        <v>44925</v>
      </c>
    </row>
    <row r="668" spans="38:40" ht="20.100000000000001" customHeight="1" x14ac:dyDescent="0.25">
      <c r="AL668" s="168" t="s">
        <v>8</v>
      </c>
      <c r="AM668" s="167">
        <v>4.6807999999999996</v>
      </c>
      <c r="AN668" s="166">
        <v>44925</v>
      </c>
    </row>
    <row r="669" spans="38:40" ht="20.100000000000001" customHeight="1" x14ac:dyDescent="0.25">
      <c r="AL669" s="166" t="s">
        <v>93</v>
      </c>
      <c r="AM669" s="167">
        <v>4.9494999999999996</v>
      </c>
      <c r="AN669" s="166">
        <v>44925</v>
      </c>
    </row>
    <row r="670" spans="38:40" ht="20.100000000000001" customHeight="1" x14ac:dyDescent="0.25">
      <c r="AL670" s="166" t="s">
        <v>99</v>
      </c>
      <c r="AM670" s="167">
        <v>11.1218</v>
      </c>
      <c r="AN670" s="166">
        <v>44925</v>
      </c>
    </row>
    <row r="671" spans="38:40" ht="20.100000000000001" customHeight="1" x14ac:dyDescent="0.25">
      <c r="AL671" s="166" t="s">
        <v>4</v>
      </c>
      <c r="AM671" s="167">
        <v>0.98470000000000002</v>
      </c>
      <c r="AN671" s="166">
        <v>44925</v>
      </c>
    </row>
    <row r="672" spans="38:40" ht="20.100000000000001" customHeight="1" x14ac:dyDescent="0.25">
      <c r="AL672" s="166" t="s">
        <v>84</v>
      </c>
      <c r="AM672" s="167">
        <v>151.5</v>
      </c>
      <c r="AN672" s="166">
        <v>44925</v>
      </c>
    </row>
    <row r="673" spans="38:40" ht="20.100000000000001" customHeight="1" x14ac:dyDescent="0.25">
      <c r="AL673" s="166" t="s">
        <v>90</v>
      </c>
      <c r="AM673" s="167">
        <v>10.5138</v>
      </c>
      <c r="AN673" s="166">
        <v>44925</v>
      </c>
    </row>
    <row r="674" spans="38:40" ht="20.100000000000001" customHeight="1" x14ac:dyDescent="0.25">
      <c r="AL674" s="166" t="s">
        <v>75</v>
      </c>
      <c r="AM674" s="167">
        <v>7.5365000000000002</v>
      </c>
      <c r="AN674" s="166">
        <v>44925</v>
      </c>
    </row>
    <row r="675" spans="38:40" ht="20.100000000000001" customHeight="1" x14ac:dyDescent="0.25">
      <c r="AL675" s="166" t="s">
        <v>9</v>
      </c>
      <c r="AM675" s="167">
        <v>19.9649</v>
      </c>
      <c r="AN675" s="166">
        <v>44925</v>
      </c>
    </row>
    <row r="676" spans="38:40" ht="20.100000000000001" customHeight="1" x14ac:dyDescent="0.25">
      <c r="AL676" s="166" t="s">
        <v>2</v>
      </c>
      <c r="AM676" s="167">
        <v>1.5692999999999999</v>
      </c>
      <c r="AN676" s="166">
        <v>44925</v>
      </c>
    </row>
    <row r="677" spans="38:40" ht="20.100000000000001" customHeight="1" x14ac:dyDescent="0.25">
      <c r="AL677" s="166" t="s">
        <v>22</v>
      </c>
      <c r="AM677" s="167">
        <v>5.6386000000000003</v>
      </c>
      <c r="AN677" s="166">
        <v>44925</v>
      </c>
    </row>
    <row r="678" spans="38:40" ht="20.100000000000001" customHeight="1" x14ac:dyDescent="0.25">
      <c r="AL678" s="166" t="s">
        <v>3</v>
      </c>
      <c r="AM678" s="167">
        <v>1.444</v>
      </c>
      <c r="AN678" s="166">
        <v>44925</v>
      </c>
    </row>
    <row r="679" spans="38:40" ht="20.100000000000001" customHeight="1" x14ac:dyDescent="0.25">
      <c r="AL679" s="166" t="s">
        <v>154</v>
      </c>
      <c r="AM679" s="167">
        <v>7.3582000000000001</v>
      </c>
      <c r="AN679" s="166">
        <v>44925</v>
      </c>
    </row>
    <row r="680" spans="38:40" ht="20.100000000000001" customHeight="1" x14ac:dyDescent="0.25">
      <c r="AL680" s="166" t="s">
        <v>6</v>
      </c>
      <c r="AM680" s="167">
        <v>8.3163</v>
      </c>
      <c r="AN680" s="166">
        <v>44925</v>
      </c>
    </row>
    <row r="681" spans="38:40" ht="20.100000000000001" customHeight="1" x14ac:dyDescent="0.25">
      <c r="AL681" s="166" t="s">
        <v>161</v>
      </c>
      <c r="AM681" s="167">
        <v>16519.82</v>
      </c>
      <c r="AN681" s="166">
        <v>44925</v>
      </c>
    </row>
    <row r="682" spans="38:40" ht="20.100000000000001" customHeight="1" x14ac:dyDescent="0.25">
      <c r="AL682" s="166" t="s">
        <v>116</v>
      </c>
      <c r="AM682" s="167">
        <v>3.7553999999999998</v>
      </c>
      <c r="AN682" s="166">
        <v>44925</v>
      </c>
    </row>
    <row r="683" spans="38:40" ht="20.100000000000001" customHeight="1" x14ac:dyDescent="0.25">
      <c r="AL683" s="166" t="s">
        <v>159</v>
      </c>
      <c r="AM683" s="167">
        <v>88.171000000000006</v>
      </c>
      <c r="AN683" s="166">
        <v>44925</v>
      </c>
    </row>
    <row r="684" spans="38:40" ht="20.100000000000001" customHeight="1" x14ac:dyDescent="0.25">
      <c r="AL684" s="166" t="s">
        <v>164</v>
      </c>
      <c r="AM684" s="167">
        <v>1344.09</v>
      </c>
      <c r="AN684" s="166">
        <v>44925</v>
      </c>
    </row>
    <row r="685" spans="38:40" ht="20.100000000000001" customHeight="1" x14ac:dyDescent="0.25">
      <c r="AL685" s="166" t="s">
        <v>47</v>
      </c>
      <c r="AM685" s="167">
        <v>20.856000000000002</v>
      </c>
      <c r="AN685" s="166">
        <v>44925</v>
      </c>
    </row>
    <row r="686" spans="38:40" ht="20.100000000000001" customHeight="1" x14ac:dyDescent="0.25">
      <c r="AL686" s="166" t="s">
        <v>170</v>
      </c>
      <c r="AM686" s="167">
        <v>4.6984000000000004</v>
      </c>
      <c r="AN686" s="166">
        <v>44925</v>
      </c>
    </row>
    <row r="687" spans="38:40" ht="20.100000000000001" customHeight="1" x14ac:dyDescent="0.25">
      <c r="AL687" s="166" t="s">
        <v>176</v>
      </c>
      <c r="AM687" s="167">
        <v>1.6798</v>
      </c>
      <c r="AN687" s="166">
        <v>44925</v>
      </c>
    </row>
    <row r="688" spans="38:40" ht="20.100000000000001" customHeight="1" x14ac:dyDescent="0.25">
      <c r="AL688" s="166" t="s">
        <v>180</v>
      </c>
      <c r="AM688" s="167">
        <v>59.32</v>
      </c>
      <c r="AN688" s="166">
        <v>44925</v>
      </c>
    </row>
    <row r="689" spans="38:40" ht="20.100000000000001" customHeight="1" x14ac:dyDescent="0.25">
      <c r="AL689" s="166" t="s">
        <v>184</v>
      </c>
      <c r="AM689" s="167">
        <v>1.43</v>
      </c>
      <c r="AN689" s="166">
        <v>44925</v>
      </c>
    </row>
    <row r="690" spans="38:40" ht="20.100000000000001" customHeight="1" x14ac:dyDescent="0.25">
      <c r="AL690" s="166" t="s">
        <v>190</v>
      </c>
      <c r="AM690" s="167">
        <v>36.835000000000001</v>
      </c>
      <c r="AN690" s="166">
        <v>44925</v>
      </c>
    </row>
    <row r="691" spans="38:40" ht="20.100000000000001" customHeight="1" x14ac:dyDescent="0.25">
      <c r="AL691" s="166" t="s">
        <v>240</v>
      </c>
      <c r="AM691" s="167">
        <v>18.098600000000001</v>
      </c>
      <c r="AN691" s="166">
        <v>44925</v>
      </c>
    </row>
    <row r="692" spans="38:40" ht="20.100000000000001" customHeight="1" x14ac:dyDescent="0.25">
      <c r="AL692" s="166"/>
      <c r="AM692" s="167">
        <v>44924</v>
      </c>
      <c r="AN692" s="166">
        <v>44924</v>
      </c>
    </row>
    <row r="693" spans="38:40" ht="20.100000000000001" customHeight="1" x14ac:dyDescent="0.25">
      <c r="AL693" s="166" t="s">
        <v>0</v>
      </c>
      <c r="AM693" s="167">
        <v>1.0649</v>
      </c>
      <c r="AN693" s="166">
        <v>44924</v>
      </c>
    </row>
    <row r="694" spans="38:40" ht="20.100000000000001" customHeight="1" x14ac:dyDescent="0.25">
      <c r="AL694" s="166" t="s">
        <v>5</v>
      </c>
      <c r="AM694" s="167">
        <v>142.24</v>
      </c>
      <c r="AN694" s="166">
        <v>44924</v>
      </c>
    </row>
    <row r="695" spans="38:40" ht="20.100000000000001" customHeight="1" x14ac:dyDescent="0.25">
      <c r="AL695" s="166" t="s">
        <v>73</v>
      </c>
      <c r="AM695" s="167">
        <v>1.9558</v>
      </c>
      <c r="AN695" s="166">
        <v>44924</v>
      </c>
    </row>
    <row r="696" spans="38:40" ht="20.100000000000001" customHeight="1" x14ac:dyDescent="0.25">
      <c r="AL696" s="166" t="s">
        <v>77</v>
      </c>
      <c r="AM696" s="167">
        <v>24.190999999999999</v>
      </c>
      <c r="AN696" s="166">
        <v>44924</v>
      </c>
    </row>
    <row r="697" spans="38:40" ht="20.100000000000001" customHeight="1" x14ac:dyDescent="0.25">
      <c r="AL697" s="166" t="s">
        <v>79</v>
      </c>
      <c r="AM697" s="167">
        <v>7.4364999999999997</v>
      </c>
      <c r="AN697" s="166">
        <v>44924</v>
      </c>
    </row>
    <row r="698" spans="38:40" ht="20.100000000000001" customHeight="1" x14ac:dyDescent="0.25">
      <c r="AL698" s="166" t="s">
        <v>71</v>
      </c>
      <c r="AM698" s="167">
        <v>0.88549</v>
      </c>
      <c r="AN698" s="166">
        <v>44924</v>
      </c>
    </row>
    <row r="699" spans="38:40" ht="20.100000000000001" customHeight="1" x14ac:dyDescent="0.25">
      <c r="AL699" s="166" t="s">
        <v>82</v>
      </c>
      <c r="AM699" s="167">
        <v>399.6</v>
      </c>
      <c r="AN699" s="166">
        <v>44924</v>
      </c>
    </row>
    <row r="700" spans="38:40" ht="20.100000000000001" customHeight="1" x14ac:dyDescent="0.25">
      <c r="AL700" s="168" t="s">
        <v>8</v>
      </c>
      <c r="AM700" s="167">
        <v>4.6855000000000002</v>
      </c>
      <c r="AN700" s="166">
        <v>44924</v>
      </c>
    </row>
    <row r="701" spans="38:40" ht="20.100000000000001" customHeight="1" x14ac:dyDescent="0.25">
      <c r="AL701" s="168" t="s">
        <v>93</v>
      </c>
      <c r="AM701" s="167">
        <v>4.9493</v>
      </c>
      <c r="AN701" s="166">
        <v>44924</v>
      </c>
    </row>
    <row r="702" spans="38:40" ht="20.100000000000001" customHeight="1" x14ac:dyDescent="0.25">
      <c r="AL702" s="166" t="s">
        <v>99</v>
      </c>
      <c r="AM702" s="167">
        <v>11.157999999999999</v>
      </c>
      <c r="AN702" s="166">
        <v>44924</v>
      </c>
    </row>
    <row r="703" spans="38:40" ht="20.100000000000001" customHeight="1" x14ac:dyDescent="0.25">
      <c r="AL703" s="166" t="s">
        <v>4</v>
      </c>
      <c r="AM703" s="167">
        <v>0.98399999999999999</v>
      </c>
      <c r="AN703" s="166">
        <v>44924</v>
      </c>
    </row>
    <row r="704" spans="38:40" ht="20.100000000000001" customHeight="1" x14ac:dyDescent="0.25">
      <c r="AL704" s="166" t="s">
        <v>84</v>
      </c>
      <c r="AM704" s="167">
        <v>152.5</v>
      </c>
      <c r="AN704" s="166">
        <v>44924</v>
      </c>
    </row>
    <row r="705" spans="38:40" ht="20.100000000000001" customHeight="1" x14ac:dyDescent="0.25">
      <c r="AL705" s="166" t="s">
        <v>90</v>
      </c>
      <c r="AM705" s="167">
        <v>10.55</v>
      </c>
      <c r="AN705" s="166">
        <v>44924</v>
      </c>
    </row>
    <row r="706" spans="38:40" ht="20.100000000000001" customHeight="1" x14ac:dyDescent="0.25">
      <c r="AL706" s="166" t="s">
        <v>75</v>
      </c>
      <c r="AM706" s="167">
        <v>7.5365000000000002</v>
      </c>
      <c r="AN706" s="166">
        <v>44924</v>
      </c>
    </row>
    <row r="707" spans="38:40" ht="20.100000000000001" customHeight="1" x14ac:dyDescent="0.25">
      <c r="AL707" s="166" t="s">
        <v>9</v>
      </c>
      <c r="AM707" s="167">
        <v>19.934000000000001</v>
      </c>
      <c r="AN707" s="166">
        <v>44924</v>
      </c>
    </row>
    <row r="708" spans="38:40" ht="20.100000000000001" customHeight="1" x14ac:dyDescent="0.25">
      <c r="AL708" s="166" t="s">
        <v>2</v>
      </c>
      <c r="AM708" s="167">
        <v>1.5859000000000001</v>
      </c>
      <c r="AN708" s="166">
        <v>44924</v>
      </c>
    </row>
    <row r="709" spans="38:40" ht="20.100000000000001" customHeight="1" x14ac:dyDescent="0.25">
      <c r="AL709" s="166" t="s">
        <v>22</v>
      </c>
      <c r="AM709" s="167">
        <v>5.5350999999999999</v>
      </c>
      <c r="AN709" s="166">
        <v>44924</v>
      </c>
    </row>
    <row r="710" spans="38:40" ht="20.100000000000001" customHeight="1" x14ac:dyDescent="0.25">
      <c r="AL710" s="166" t="s">
        <v>3</v>
      </c>
      <c r="AM710" s="167">
        <v>1.4475</v>
      </c>
      <c r="AN710" s="166">
        <v>44924</v>
      </c>
    </row>
    <row r="711" spans="38:40" ht="20.100000000000001" customHeight="1" x14ac:dyDescent="0.25">
      <c r="AL711" s="166" t="s">
        <v>154</v>
      </c>
      <c r="AM711" s="167">
        <v>7.4150999999999998</v>
      </c>
      <c r="AN711" s="166">
        <v>44924</v>
      </c>
    </row>
    <row r="712" spans="38:40" ht="20.100000000000001" customHeight="1" x14ac:dyDescent="0.25">
      <c r="AL712" s="166" t="s">
        <v>6</v>
      </c>
      <c r="AM712" s="167">
        <v>8.2994000000000003</v>
      </c>
      <c r="AN712" s="166">
        <v>44924</v>
      </c>
    </row>
    <row r="713" spans="38:40" ht="20.100000000000001" customHeight="1" x14ac:dyDescent="0.25">
      <c r="AL713" s="166" t="s">
        <v>161</v>
      </c>
      <c r="AM713" s="167">
        <v>16680.38</v>
      </c>
      <c r="AN713" s="166">
        <v>44924</v>
      </c>
    </row>
    <row r="714" spans="38:40" ht="20.100000000000001" customHeight="1" x14ac:dyDescent="0.25">
      <c r="AL714" s="166" t="s">
        <v>116</v>
      </c>
      <c r="AM714" s="167">
        <v>3.7574999999999998</v>
      </c>
      <c r="AN714" s="166">
        <v>44924</v>
      </c>
    </row>
    <row r="715" spans="38:40" ht="20.100000000000001" customHeight="1" x14ac:dyDescent="0.25">
      <c r="AL715" s="166" t="s">
        <v>159</v>
      </c>
      <c r="AM715" s="167">
        <v>88.229500000000002</v>
      </c>
      <c r="AN715" s="166">
        <v>44924</v>
      </c>
    </row>
    <row r="716" spans="38:40" ht="20.100000000000001" customHeight="1" x14ac:dyDescent="0.25">
      <c r="AL716" s="166" t="s">
        <v>164</v>
      </c>
      <c r="AM716" s="167">
        <v>1350.18</v>
      </c>
      <c r="AN716" s="166">
        <v>44924</v>
      </c>
    </row>
    <row r="717" spans="38:40" ht="20.100000000000001" customHeight="1" x14ac:dyDescent="0.25">
      <c r="AL717" s="166" t="s">
        <v>47</v>
      </c>
      <c r="AM717" s="167">
        <v>20.651</v>
      </c>
      <c r="AN717" s="166">
        <v>44924</v>
      </c>
    </row>
    <row r="718" spans="38:40" ht="20.100000000000001" customHeight="1" x14ac:dyDescent="0.25">
      <c r="AL718" s="166" t="s">
        <v>170</v>
      </c>
      <c r="AM718" s="167">
        <v>4.7106000000000003</v>
      </c>
      <c r="AN718" s="166">
        <v>44924</v>
      </c>
    </row>
    <row r="719" spans="38:40" ht="20.100000000000001" customHeight="1" x14ac:dyDescent="0.25">
      <c r="AL719" s="166" t="s">
        <v>176</v>
      </c>
      <c r="AM719" s="167">
        <v>1.6887000000000001</v>
      </c>
      <c r="AN719" s="166">
        <v>44924</v>
      </c>
    </row>
    <row r="720" spans="38:40" ht="20.100000000000001" customHeight="1" x14ac:dyDescent="0.25">
      <c r="AL720" s="166" t="s">
        <v>180</v>
      </c>
      <c r="AM720" s="167">
        <v>59.366999999999997</v>
      </c>
      <c r="AN720" s="166">
        <v>44924</v>
      </c>
    </row>
    <row r="721" spans="38:40" ht="20.100000000000001" customHeight="1" x14ac:dyDescent="0.25">
      <c r="AL721" s="166" t="s">
        <v>184</v>
      </c>
      <c r="AM721" s="167">
        <v>1.4359999999999999</v>
      </c>
      <c r="AN721" s="166">
        <v>44924</v>
      </c>
    </row>
    <row r="722" spans="38:40" ht="20.100000000000001" customHeight="1" x14ac:dyDescent="0.25">
      <c r="AL722" s="166" t="s">
        <v>190</v>
      </c>
      <c r="AM722" s="167">
        <v>36.877000000000002</v>
      </c>
      <c r="AN722" s="166">
        <v>44924</v>
      </c>
    </row>
    <row r="723" spans="38:40" ht="20.100000000000001" customHeight="1" x14ac:dyDescent="0.25">
      <c r="AL723" s="166" t="s">
        <v>240</v>
      </c>
      <c r="AM723" s="167">
        <v>18.1967</v>
      </c>
      <c r="AN723" s="166">
        <v>44924</v>
      </c>
    </row>
    <row r="724" spans="38:40" ht="20.100000000000001" customHeight="1" x14ac:dyDescent="0.25">
      <c r="AL724" s="166"/>
      <c r="AM724" s="167">
        <v>44923</v>
      </c>
      <c r="AN724" s="166">
        <v>44923</v>
      </c>
    </row>
    <row r="725" spans="38:40" ht="20.100000000000001" customHeight="1" x14ac:dyDescent="0.25">
      <c r="AL725" s="166" t="s">
        <v>0</v>
      </c>
      <c r="AM725" s="167">
        <v>1.0640000000000001</v>
      </c>
      <c r="AN725" s="166">
        <v>44923</v>
      </c>
    </row>
    <row r="726" spans="38:40" ht="20.100000000000001" customHeight="1" x14ac:dyDescent="0.25">
      <c r="AL726" s="166" t="s">
        <v>5</v>
      </c>
      <c r="AM726" s="167">
        <v>142.21</v>
      </c>
      <c r="AN726" s="166">
        <v>44923</v>
      </c>
    </row>
    <row r="727" spans="38:40" ht="20.100000000000001" customHeight="1" x14ac:dyDescent="0.25">
      <c r="AL727" s="166" t="s">
        <v>73</v>
      </c>
      <c r="AM727" s="167">
        <v>1.9558</v>
      </c>
      <c r="AN727" s="166">
        <v>44923</v>
      </c>
    </row>
    <row r="728" spans="38:40" ht="20.100000000000001" customHeight="1" x14ac:dyDescent="0.25">
      <c r="AL728" s="166" t="s">
        <v>77</v>
      </c>
      <c r="AM728" s="167">
        <v>24.251999999999999</v>
      </c>
      <c r="AN728" s="166">
        <v>44923</v>
      </c>
    </row>
    <row r="729" spans="38:40" ht="20.100000000000001" customHeight="1" x14ac:dyDescent="0.25">
      <c r="AL729" s="166" t="s">
        <v>79</v>
      </c>
      <c r="AM729" s="167">
        <v>7.4364999999999997</v>
      </c>
      <c r="AN729" s="166">
        <v>44923</v>
      </c>
    </row>
    <row r="730" spans="38:40" ht="20.100000000000001" customHeight="1" x14ac:dyDescent="0.25">
      <c r="AL730" s="166" t="s">
        <v>71</v>
      </c>
      <c r="AM730" s="167">
        <v>0.88058000000000003</v>
      </c>
      <c r="AN730" s="166">
        <v>44923</v>
      </c>
    </row>
    <row r="731" spans="38:40" ht="20.100000000000001" customHeight="1" x14ac:dyDescent="0.25">
      <c r="AL731" s="166" t="s">
        <v>82</v>
      </c>
      <c r="AM731" s="167">
        <v>403.3</v>
      </c>
      <c r="AN731" s="166">
        <v>44923</v>
      </c>
    </row>
    <row r="732" spans="38:40" ht="20.100000000000001" customHeight="1" x14ac:dyDescent="0.25">
      <c r="AL732" s="166" t="s">
        <v>8</v>
      </c>
      <c r="AM732" s="167">
        <v>4.7008000000000001</v>
      </c>
      <c r="AN732" s="166">
        <v>44923</v>
      </c>
    </row>
    <row r="733" spans="38:40" ht="20.100000000000001" customHeight="1" x14ac:dyDescent="0.25">
      <c r="AL733" s="168" t="s">
        <v>93</v>
      </c>
      <c r="AM733" s="167">
        <v>4.9459999999999997</v>
      </c>
      <c r="AN733" s="166">
        <v>44923</v>
      </c>
    </row>
    <row r="734" spans="38:40" ht="20.100000000000001" customHeight="1" x14ac:dyDescent="0.25">
      <c r="AL734" s="168" t="s">
        <v>99</v>
      </c>
      <c r="AM734" s="167">
        <v>11.1038</v>
      </c>
      <c r="AN734" s="166">
        <v>44923</v>
      </c>
    </row>
    <row r="735" spans="38:40" ht="20.100000000000001" customHeight="1" x14ac:dyDescent="0.25">
      <c r="AL735" s="166" t="s">
        <v>4</v>
      </c>
      <c r="AM735" s="167">
        <v>0.98629999999999995</v>
      </c>
      <c r="AN735" s="166">
        <v>44923</v>
      </c>
    </row>
    <row r="736" spans="38:40" ht="20.100000000000001" customHeight="1" x14ac:dyDescent="0.25">
      <c r="AL736" s="166" t="s">
        <v>84</v>
      </c>
      <c r="AM736" s="167">
        <v>151.9</v>
      </c>
      <c r="AN736" s="166">
        <v>44923</v>
      </c>
    </row>
    <row r="737" spans="38:40" ht="20.100000000000001" customHeight="1" x14ac:dyDescent="0.25">
      <c r="AL737" s="166" t="s">
        <v>90</v>
      </c>
      <c r="AM737" s="167">
        <v>10.4495</v>
      </c>
      <c r="AN737" s="166">
        <v>44923</v>
      </c>
    </row>
    <row r="738" spans="38:40" ht="20.100000000000001" customHeight="1" x14ac:dyDescent="0.25">
      <c r="AL738" s="166" t="s">
        <v>75</v>
      </c>
      <c r="AM738" s="167">
        <v>7.5365000000000002</v>
      </c>
      <c r="AN738" s="166">
        <v>44923</v>
      </c>
    </row>
    <row r="739" spans="38:40" ht="20.100000000000001" customHeight="1" x14ac:dyDescent="0.25">
      <c r="AL739" s="166" t="s">
        <v>9</v>
      </c>
      <c r="AM739" s="167">
        <v>19.914400000000001</v>
      </c>
      <c r="AN739" s="166">
        <v>44923</v>
      </c>
    </row>
    <row r="740" spans="38:40" ht="20.100000000000001" customHeight="1" x14ac:dyDescent="0.25">
      <c r="AL740" s="166" t="s">
        <v>2</v>
      </c>
      <c r="AM740" s="167">
        <v>1.5660000000000001</v>
      </c>
      <c r="AN740" s="166">
        <v>44923</v>
      </c>
    </row>
    <row r="741" spans="38:40" ht="20.100000000000001" customHeight="1" x14ac:dyDescent="0.25">
      <c r="AL741" s="166" t="s">
        <v>22</v>
      </c>
      <c r="AM741" s="167">
        <v>5.6109</v>
      </c>
      <c r="AN741" s="166">
        <v>44923</v>
      </c>
    </row>
    <row r="742" spans="38:40" ht="20.100000000000001" customHeight="1" x14ac:dyDescent="0.25">
      <c r="AL742" s="166" t="s">
        <v>3</v>
      </c>
      <c r="AM742" s="167">
        <v>1.4360999999999999</v>
      </c>
      <c r="AN742" s="166">
        <v>44923</v>
      </c>
    </row>
    <row r="743" spans="38:40" ht="20.100000000000001" customHeight="1" x14ac:dyDescent="0.25">
      <c r="AL743" s="166" t="s">
        <v>154</v>
      </c>
      <c r="AM743" s="167">
        <v>7.4223999999999997</v>
      </c>
      <c r="AN743" s="166">
        <v>44923</v>
      </c>
    </row>
    <row r="744" spans="38:40" ht="20.100000000000001" customHeight="1" x14ac:dyDescent="0.25">
      <c r="AL744" s="166" t="s">
        <v>6</v>
      </c>
      <c r="AM744" s="167">
        <v>8.2931000000000008</v>
      </c>
      <c r="AN744" s="166">
        <v>44923</v>
      </c>
    </row>
    <row r="745" spans="38:40" ht="20.100000000000001" customHeight="1" x14ac:dyDescent="0.25">
      <c r="AL745" s="166" t="s">
        <v>161</v>
      </c>
      <c r="AM745" s="167">
        <v>16765.93</v>
      </c>
      <c r="AN745" s="166">
        <v>44923</v>
      </c>
    </row>
    <row r="746" spans="38:40" ht="20.100000000000001" customHeight="1" x14ac:dyDescent="0.25">
      <c r="AL746" s="166" t="s">
        <v>116</v>
      </c>
      <c r="AM746" s="167">
        <v>3.7526000000000002</v>
      </c>
      <c r="AN746" s="166">
        <v>44923</v>
      </c>
    </row>
    <row r="747" spans="38:40" ht="20.100000000000001" customHeight="1" x14ac:dyDescent="0.25">
      <c r="AL747" s="166" t="s">
        <v>159</v>
      </c>
      <c r="AM747" s="167">
        <v>88.094300000000004</v>
      </c>
      <c r="AN747" s="166">
        <v>44923</v>
      </c>
    </row>
    <row r="748" spans="38:40" ht="20.100000000000001" customHeight="1" x14ac:dyDescent="0.25">
      <c r="AL748" s="166" t="s">
        <v>164</v>
      </c>
      <c r="AM748" s="167">
        <v>1348.59</v>
      </c>
      <c r="AN748" s="166">
        <v>44923</v>
      </c>
    </row>
    <row r="749" spans="38:40" ht="20.100000000000001" customHeight="1" x14ac:dyDescent="0.25">
      <c r="AL749" s="166" t="s">
        <v>47</v>
      </c>
      <c r="AM749" s="167">
        <v>20.685600000000001</v>
      </c>
      <c r="AN749" s="166">
        <v>44923</v>
      </c>
    </row>
    <row r="750" spans="38:40" ht="20.100000000000001" customHeight="1" x14ac:dyDescent="0.25">
      <c r="AL750" s="166" t="s">
        <v>170</v>
      </c>
      <c r="AM750" s="167">
        <v>4.7054999999999998</v>
      </c>
      <c r="AN750" s="166">
        <v>44923</v>
      </c>
    </row>
    <row r="751" spans="38:40" ht="20.100000000000001" customHeight="1" x14ac:dyDescent="0.25">
      <c r="AL751" s="166" t="s">
        <v>176</v>
      </c>
      <c r="AM751" s="167">
        <v>1.6772</v>
      </c>
      <c r="AN751" s="166">
        <v>44923</v>
      </c>
    </row>
    <row r="752" spans="38:40" ht="20.100000000000001" customHeight="1" x14ac:dyDescent="0.25">
      <c r="AL752" s="166" t="s">
        <v>180</v>
      </c>
      <c r="AM752" s="167">
        <v>59.613</v>
      </c>
      <c r="AN752" s="166">
        <v>44923</v>
      </c>
    </row>
    <row r="753" spans="38:40" ht="20.100000000000001" customHeight="1" x14ac:dyDescent="0.25">
      <c r="AL753" s="166" t="s">
        <v>184</v>
      </c>
      <c r="AM753" s="167">
        <v>1.4322999999999999</v>
      </c>
      <c r="AN753" s="166">
        <v>44923</v>
      </c>
    </row>
    <row r="754" spans="38:40" ht="20.100000000000001" customHeight="1" x14ac:dyDescent="0.25">
      <c r="AL754" s="166" t="s">
        <v>190</v>
      </c>
      <c r="AM754" s="167">
        <v>36.953000000000003</v>
      </c>
      <c r="AN754" s="166">
        <v>44923</v>
      </c>
    </row>
    <row r="755" spans="38:40" ht="20.100000000000001" customHeight="1" x14ac:dyDescent="0.25">
      <c r="AL755" s="166" t="s">
        <v>240</v>
      </c>
      <c r="AM755" s="167">
        <v>18.289000000000001</v>
      </c>
      <c r="AN755" s="166">
        <v>44923</v>
      </c>
    </row>
    <row r="756" spans="38:40" ht="20.100000000000001" customHeight="1" x14ac:dyDescent="0.25">
      <c r="AL756" s="166"/>
      <c r="AM756" s="167">
        <v>44922</v>
      </c>
      <c r="AN756" s="166">
        <v>44922</v>
      </c>
    </row>
    <row r="757" spans="38:40" ht="20.100000000000001" customHeight="1" x14ac:dyDescent="0.25">
      <c r="AL757" s="166" t="s">
        <v>0</v>
      </c>
      <c r="AM757" s="167">
        <v>1.0624</v>
      </c>
      <c r="AN757" s="166">
        <v>44922</v>
      </c>
    </row>
    <row r="758" spans="38:40" ht="20.100000000000001" customHeight="1" x14ac:dyDescent="0.25">
      <c r="AL758" s="166" t="s">
        <v>5</v>
      </c>
      <c r="AM758" s="167">
        <v>141.68</v>
      </c>
      <c r="AN758" s="166">
        <v>44922</v>
      </c>
    </row>
    <row r="759" spans="38:40" ht="20.100000000000001" customHeight="1" x14ac:dyDescent="0.25">
      <c r="AL759" s="166" t="s">
        <v>73</v>
      </c>
      <c r="AM759" s="167">
        <v>1.9558</v>
      </c>
      <c r="AN759" s="166">
        <v>44922</v>
      </c>
    </row>
    <row r="760" spans="38:40" ht="20.100000000000001" customHeight="1" x14ac:dyDescent="0.25">
      <c r="AL760" s="166" t="s">
        <v>77</v>
      </c>
      <c r="AM760" s="167">
        <v>24.26</v>
      </c>
      <c r="AN760" s="166">
        <v>44922</v>
      </c>
    </row>
    <row r="761" spans="38:40" ht="20.100000000000001" customHeight="1" x14ac:dyDescent="0.25">
      <c r="AL761" s="166" t="s">
        <v>79</v>
      </c>
      <c r="AM761" s="167">
        <v>7.4366000000000003</v>
      </c>
      <c r="AN761" s="166">
        <v>44922</v>
      </c>
    </row>
    <row r="762" spans="38:40" ht="20.100000000000001" customHeight="1" x14ac:dyDescent="0.25">
      <c r="AL762" s="166" t="s">
        <v>71</v>
      </c>
      <c r="AM762" s="167">
        <v>0.88332999999999995</v>
      </c>
      <c r="AN762" s="166">
        <v>44922</v>
      </c>
    </row>
    <row r="763" spans="38:40" ht="20.100000000000001" customHeight="1" x14ac:dyDescent="0.25">
      <c r="AL763" s="166" t="s">
        <v>82</v>
      </c>
      <c r="AM763" s="167">
        <v>401.65</v>
      </c>
      <c r="AN763" s="166">
        <v>44922</v>
      </c>
    </row>
    <row r="764" spans="38:40" ht="20.100000000000001" customHeight="1" x14ac:dyDescent="0.25">
      <c r="AL764" s="166" t="s">
        <v>8</v>
      </c>
      <c r="AM764" s="167">
        <v>4.6683000000000003</v>
      </c>
      <c r="AN764" s="166">
        <v>44922</v>
      </c>
    </row>
    <row r="765" spans="38:40" ht="20.100000000000001" customHeight="1" x14ac:dyDescent="0.25">
      <c r="AL765" s="166" t="s">
        <v>93</v>
      </c>
      <c r="AM765" s="167">
        <v>4.9269999999999996</v>
      </c>
      <c r="AN765" s="166">
        <v>44922</v>
      </c>
    </row>
    <row r="766" spans="38:40" ht="20.100000000000001" customHeight="1" x14ac:dyDescent="0.25">
      <c r="AL766" s="168" t="s">
        <v>99</v>
      </c>
      <c r="AM766" s="167">
        <v>11.128500000000001</v>
      </c>
      <c r="AN766" s="166">
        <v>44922</v>
      </c>
    </row>
    <row r="767" spans="38:40" ht="20.100000000000001" customHeight="1" x14ac:dyDescent="0.25">
      <c r="AL767" s="168" t="s">
        <v>4</v>
      </c>
      <c r="AM767" s="167">
        <v>0.98850000000000005</v>
      </c>
      <c r="AN767" s="166">
        <v>44922</v>
      </c>
    </row>
    <row r="768" spans="38:40" ht="20.100000000000001" customHeight="1" x14ac:dyDescent="0.25">
      <c r="AL768" s="166" t="s">
        <v>84</v>
      </c>
      <c r="AM768" s="167">
        <v>152.30000000000001</v>
      </c>
      <c r="AN768" s="166">
        <v>44922</v>
      </c>
    </row>
    <row r="769" spans="38:40" ht="20.100000000000001" customHeight="1" x14ac:dyDescent="0.25">
      <c r="AL769" s="166" t="s">
        <v>90</v>
      </c>
      <c r="AM769" s="167">
        <v>10.4895</v>
      </c>
      <c r="AN769" s="166">
        <v>44922</v>
      </c>
    </row>
    <row r="770" spans="38:40" ht="20.100000000000001" customHeight="1" x14ac:dyDescent="0.25">
      <c r="AL770" s="166" t="s">
        <v>75</v>
      </c>
      <c r="AM770" s="167">
        <v>7.5374999999999996</v>
      </c>
      <c r="AN770" s="166">
        <v>44922</v>
      </c>
    </row>
    <row r="771" spans="38:40" ht="20.100000000000001" customHeight="1" x14ac:dyDescent="0.25">
      <c r="AL771" s="166" t="s">
        <v>9</v>
      </c>
      <c r="AM771" s="167">
        <v>19.879899999999999</v>
      </c>
      <c r="AN771" s="166">
        <v>44922</v>
      </c>
    </row>
    <row r="772" spans="38:40" ht="20.100000000000001" customHeight="1" x14ac:dyDescent="0.25">
      <c r="AL772" s="166" t="s">
        <v>2</v>
      </c>
      <c r="AM772" s="167">
        <v>1.577</v>
      </c>
      <c r="AN772" s="166">
        <v>44922</v>
      </c>
    </row>
    <row r="773" spans="38:40" ht="20.100000000000001" customHeight="1" x14ac:dyDescent="0.25">
      <c r="AL773" s="166" t="s">
        <v>22</v>
      </c>
      <c r="AM773" s="167">
        <v>5.6035000000000004</v>
      </c>
      <c r="AN773" s="166">
        <v>44922</v>
      </c>
    </row>
    <row r="774" spans="38:40" ht="20.100000000000001" customHeight="1" x14ac:dyDescent="0.25">
      <c r="AL774" s="166" t="s">
        <v>3</v>
      </c>
      <c r="AM774" s="167">
        <v>1.4383999999999999</v>
      </c>
      <c r="AN774" s="166">
        <v>44922</v>
      </c>
    </row>
    <row r="775" spans="38:40" ht="20.100000000000001" customHeight="1" x14ac:dyDescent="0.25">
      <c r="AL775" s="166" t="s">
        <v>154</v>
      </c>
      <c r="AM775" s="167">
        <v>7.3994</v>
      </c>
      <c r="AN775" s="166">
        <v>44922</v>
      </c>
    </row>
    <row r="776" spans="38:40" ht="20.100000000000001" customHeight="1" x14ac:dyDescent="0.25">
      <c r="AL776" s="166" t="s">
        <v>6</v>
      </c>
      <c r="AM776" s="167">
        <v>8.2873999999999999</v>
      </c>
      <c r="AN776" s="166">
        <v>44922</v>
      </c>
    </row>
    <row r="777" spans="38:40" ht="20.100000000000001" customHeight="1" x14ac:dyDescent="0.25">
      <c r="AL777" s="166" t="s">
        <v>161</v>
      </c>
      <c r="AM777" s="167">
        <v>16620.580000000002</v>
      </c>
      <c r="AN777" s="166">
        <v>44922</v>
      </c>
    </row>
    <row r="778" spans="38:40" ht="20.100000000000001" customHeight="1" x14ac:dyDescent="0.25">
      <c r="AL778" s="166" t="s">
        <v>116</v>
      </c>
      <c r="AM778" s="167">
        <v>3.7277999999999998</v>
      </c>
      <c r="AN778" s="166">
        <v>44922</v>
      </c>
    </row>
    <row r="779" spans="38:40" ht="20.100000000000001" customHeight="1" x14ac:dyDescent="0.25">
      <c r="AL779" s="166" t="s">
        <v>159</v>
      </c>
      <c r="AM779" s="167">
        <v>88.080799999999996</v>
      </c>
      <c r="AN779" s="166">
        <v>44922</v>
      </c>
    </row>
    <row r="780" spans="38:40" ht="20.100000000000001" customHeight="1" x14ac:dyDescent="0.25">
      <c r="AL780" s="166" t="s">
        <v>164</v>
      </c>
      <c r="AM780" s="167">
        <v>1349.85</v>
      </c>
      <c r="AN780" s="166">
        <v>44922</v>
      </c>
    </row>
    <row r="781" spans="38:40" ht="20.100000000000001" customHeight="1" x14ac:dyDescent="0.25">
      <c r="AL781" s="166" t="s">
        <v>47</v>
      </c>
      <c r="AM781" s="167">
        <v>20.551500000000001</v>
      </c>
      <c r="AN781" s="166">
        <v>44922</v>
      </c>
    </row>
    <row r="782" spans="38:40" ht="20.100000000000001" customHeight="1" x14ac:dyDescent="0.25">
      <c r="AL782" s="166" t="s">
        <v>170</v>
      </c>
      <c r="AM782" s="167">
        <v>4.6989999999999998</v>
      </c>
      <c r="AN782" s="166">
        <v>44922</v>
      </c>
    </row>
    <row r="783" spans="38:40" ht="20.100000000000001" customHeight="1" x14ac:dyDescent="0.25">
      <c r="AL783" s="166" t="s">
        <v>176</v>
      </c>
      <c r="AM783" s="167">
        <v>1.6916</v>
      </c>
      <c r="AN783" s="166">
        <v>44922</v>
      </c>
    </row>
    <row r="784" spans="38:40" ht="20.100000000000001" customHeight="1" x14ac:dyDescent="0.25">
      <c r="AL784" s="166" t="s">
        <v>180</v>
      </c>
      <c r="AM784" s="167">
        <v>59.356000000000002</v>
      </c>
      <c r="AN784" s="166">
        <v>44922</v>
      </c>
    </row>
    <row r="785" spans="38:40" ht="20.100000000000001" customHeight="1" x14ac:dyDescent="0.25">
      <c r="AL785" s="166" t="s">
        <v>184</v>
      </c>
      <c r="AM785" s="167">
        <v>1.43</v>
      </c>
      <c r="AN785" s="166">
        <v>44922</v>
      </c>
    </row>
    <row r="786" spans="38:40" ht="20.100000000000001" customHeight="1" x14ac:dyDescent="0.25">
      <c r="AL786" s="166" t="s">
        <v>190</v>
      </c>
      <c r="AM786" s="167">
        <v>36.774999999999999</v>
      </c>
      <c r="AN786" s="166">
        <v>44922</v>
      </c>
    </row>
    <row r="787" spans="38:40" ht="20.100000000000001" customHeight="1" x14ac:dyDescent="0.25">
      <c r="AL787" s="166" t="s">
        <v>240</v>
      </c>
      <c r="AM787" s="167">
        <v>18.318100000000001</v>
      </c>
      <c r="AN787" s="166">
        <v>44922</v>
      </c>
    </row>
    <row r="788" spans="38:40" ht="20.100000000000001" customHeight="1" x14ac:dyDescent="0.25">
      <c r="AL788" s="166"/>
      <c r="AM788" s="167">
        <v>44918</v>
      </c>
      <c r="AN788" s="166">
        <v>44918</v>
      </c>
    </row>
    <row r="789" spans="38:40" ht="20.100000000000001" customHeight="1" x14ac:dyDescent="0.25">
      <c r="AL789" s="166" t="s">
        <v>0</v>
      </c>
      <c r="AM789" s="167">
        <v>1.0622</v>
      </c>
      <c r="AN789" s="166">
        <v>44918</v>
      </c>
    </row>
    <row r="790" spans="38:40" ht="20.100000000000001" customHeight="1" x14ac:dyDescent="0.25">
      <c r="AL790" s="166" t="s">
        <v>5</v>
      </c>
      <c r="AM790" s="167">
        <v>140.86000000000001</v>
      </c>
      <c r="AN790" s="166">
        <v>44918</v>
      </c>
    </row>
    <row r="791" spans="38:40" ht="20.100000000000001" customHeight="1" x14ac:dyDescent="0.25">
      <c r="AL791" s="166" t="s">
        <v>73</v>
      </c>
      <c r="AM791" s="167">
        <v>1.9558</v>
      </c>
      <c r="AN791" s="166">
        <v>44918</v>
      </c>
    </row>
    <row r="792" spans="38:40" ht="20.100000000000001" customHeight="1" x14ac:dyDescent="0.25">
      <c r="AL792" s="166" t="s">
        <v>77</v>
      </c>
      <c r="AM792" s="167">
        <v>24.247</v>
      </c>
      <c r="AN792" s="166">
        <v>44918</v>
      </c>
    </row>
    <row r="793" spans="38:40" ht="20.100000000000001" customHeight="1" x14ac:dyDescent="0.25">
      <c r="AL793" s="166" t="s">
        <v>79</v>
      </c>
      <c r="AM793" s="167">
        <v>7.4363999999999999</v>
      </c>
      <c r="AN793" s="166">
        <v>44918</v>
      </c>
    </row>
    <row r="794" spans="38:40" ht="20.100000000000001" customHeight="1" x14ac:dyDescent="0.25">
      <c r="AL794" s="166" t="s">
        <v>71</v>
      </c>
      <c r="AM794" s="167">
        <v>0.88029999999999997</v>
      </c>
      <c r="AN794" s="166">
        <v>44918</v>
      </c>
    </row>
    <row r="795" spans="38:40" ht="20.100000000000001" customHeight="1" x14ac:dyDescent="0.25">
      <c r="AL795" s="166" t="s">
        <v>82</v>
      </c>
      <c r="AM795" s="167">
        <v>400.68</v>
      </c>
      <c r="AN795" s="166">
        <v>44918</v>
      </c>
    </row>
    <row r="796" spans="38:40" ht="20.100000000000001" customHeight="1" x14ac:dyDescent="0.25">
      <c r="AL796" s="166" t="s">
        <v>8</v>
      </c>
      <c r="AM796" s="167">
        <v>4.6422999999999996</v>
      </c>
      <c r="AN796" s="166">
        <v>44918</v>
      </c>
    </row>
    <row r="797" spans="38:40" ht="20.100000000000001" customHeight="1" x14ac:dyDescent="0.25">
      <c r="AL797" s="166" t="s">
        <v>93</v>
      </c>
      <c r="AM797" s="167">
        <v>4.9055999999999997</v>
      </c>
      <c r="AN797" s="166">
        <v>44918</v>
      </c>
    </row>
    <row r="798" spans="38:40" ht="20.100000000000001" customHeight="1" x14ac:dyDescent="0.25">
      <c r="AL798" s="166" t="s">
        <v>99</v>
      </c>
      <c r="AM798" s="167">
        <v>11.1045</v>
      </c>
      <c r="AN798" s="166">
        <v>44918</v>
      </c>
    </row>
    <row r="799" spans="38:40" ht="20.100000000000001" customHeight="1" x14ac:dyDescent="0.25">
      <c r="AL799" s="168" t="s">
        <v>4</v>
      </c>
      <c r="AM799" s="167">
        <v>0.98670000000000002</v>
      </c>
      <c r="AN799" s="166">
        <v>44918</v>
      </c>
    </row>
    <row r="800" spans="38:40" ht="20.100000000000001" customHeight="1" x14ac:dyDescent="0.25">
      <c r="AL800" s="168" t="s">
        <v>84</v>
      </c>
      <c r="AM800" s="167">
        <v>152.30000000000001</v>
      </c>
      <c r="AN800" s="166">
        <v>44918</v>
      </c>
    </row>
    <row r="801" spans="38:40" ht="20.100000000000001" customHeight="1" x14ac:dyDescent="0.25">
      <c r="AL801" s="166" t="s">
        <v>90</v>
      </c>
      <c r="AM801" s="167">
        <v>10.444800000000001</v>
      </c>
      <c r="AN801" s="166">
        <v>44918</v>
      </c>
    </row>
    <row r="802" spans="38:40" ht="20.100000000000001" customHeight="1" x14ac:dyDescent="0.25">
      <c r="AL802" s="166" t="s">
        <v>75</v>
      </c>
      <c r="AM802" s="167">
        <v>7.5369999999999999</v>
      </c>
      <c r="AN802" s="166">
        <v>44918</v>
      </c>
    </row>
    <row r="803" spans="38:40" ht="20.100000000000001" customHeight="1" x14ac:dyDescent="0.25">
      <c r="AL803" s="166" t="s">
        <v>9</v>
      </c>
      <c r="AM803" s="167">
        <v>19.843</v>
      </c>
      <c r="AN803" s="166">
        <v>44918</v>
      </c>
    </row>
    <row r="804" spans="38:40" ht="20.100000000000001" customHeight="1" x14ac:dyDescent="0.25">
      <c r="AL804" s="166" t="s">
        <v>2</v>
      </c>
      <c r="AM804" s="167">
        <v>1.5857000000000001</v>
      </c>
      <c r="AN804" s="166">
        <v>44918</v>
      </c>
    </row>
    <row r="805" spans="38:40" ht="20.100000000000001" customHeight="1" x14ac:dyDescent="0.25">
      <c r="AL805" s="166" t="s">
        <v>22</v>
      </c>
      <c r="AM805" s="167">
        <v>5.4833999999999996</v>
      </c>
      <c r="AN805" s="166">
        <v>44918</v>
      </c>
    </row>
    <row r="806" spans="38:40" ht="20.100000000000001" customHeight="1" x14ac:dyDescent="0.25">
      <c r="AL806" s="166" t="s">
        <v>3</v>
      </c>
      <c r="AM806" s="167">
        <v>1.4433</v>
      </c>
      <c r="AN806" s="166">
        <v>44918</v>
      </c>
    </row>
    <row r="807" spans="38:40" ht="20.100000000000001" customHeight="1" x14ac:dyDescent="0.25">
      <c r="AL807" s="166" t="s">
        <v>154</v>
      </c>
      <c r="AM807" s="167">
        <v>7.4198000000000004</v>
      </c>
      <c r="AN807" s="166">
        <v>44918</v>
      </c>
    </row>
    <row r="808" spans="38:40" ht="20.100000000000001" customHeight="1" x14ac:dyDescent="0.25">
      <c r="AL808" s="166" t="s">
        <v>6</v>
      </c>
      <c r="AM808" s="167">
        <v>8.2878000000000007</v>
      </c>
      <c r="AN808" s="166">
        <v>44918</v>
      </c>
    </row>
    <row r="809" spans="38:40" ht="20.100000000000001" customHeight="1" x14ac:dyDescent="0.25">
      <c r="AL809" s="166" t="s">
        <v>161</v>
      </c>
      <c r="AM809" s="167">
        <v>16569.18</v>
      </c>
      <c r="AN809" s="166">
        <v>44918</v>
      </c>
    </row>
    <row r="810" spans="38:40" ht="20.100000000000001" customHeight="1" x14ac:dyDescent="0.25">
      <c r="AL810" s="166" t="s">
        <v>116</v>
      </c>
      <c r="AM810" s="167">
        <v>3.7040000000000002</v>
      </c>
      <c r="AN810" s="166">
        <v>44918</v>
      </c>
    </row>
    <row r="811" spans="38:40" ht="20.100000000000001" customHeight="1" x14ac:dyDescent="0.25">
      <c r="AL811" s="166" t="s">
        <v>159</v>
      </c>
      <c r="AM811" s="167">
        <v>87.957999999999998</v>
      </c>
      <c r="AN811" s="166">
        <v>44918</v>
      </c>
    </row>
    <row r="812" spans="38:40" ht="20.100000000000001" customHeight="1" x14ac:dyDescent="0.25">
      <c r="AL812" s="166" t="s">
        <v>164</v>
      </c>
      <c r="AM812" s="167">
        <v>1359.5</v>
      </c>
      <c r="AN812" s="166">
        <v>44918</v>
      </c>
    </row>
    <row r="813" spans="38:40" ht="20.100000000000001" customHeight="1" x14ac:dyDescent="0.25">
      <c r="AL813" s="166" t="s">
        <v>47</v>
      </c>
      <c r="AM813" s="167">
        <v>20.711500000000001</v>
      </c>
      <c r="AN813" s="166">
        <v>44918</v>
      </c>
    </row>
    <row r="814" spans="38:40" ht="20.100000000000001" customHeight="1" x14ac:dyDescent="0.25">
      <c r="AL814" s="166" t="s">
        <v>170</v>
      </c>
      <c r="AM814" s="167">
        <v>4.7001999999999997</v>
      </c>
      <c r="AN814" s="166">
        <v>44918</v>
      </c>
    </row>
    <row r="815" spans="38:40" ht="20.100000000000001" customHeight="1" x14ac:dyDescent="0.25">
      <c r="AL815" s="166" t="s">
        <v>176</v>
      </c>
      <c r="AM815" s="167">
        <v>1.6887000000000001</v>
      </c>
      <c r="AN815" s="166">
        <v>44918</v>
      </c>
    </row>
    <row r="816" spans="38:40" ht="20.100000000000001" customHeight="1" x14ac:dyDescent="0.25">
      <c r="AL816" s="166" t="s">
        <v>180</v>
      </c>
      <c r="AM816" s="167">
        <v>58.622999999999998</v>
      </c>
      <c r="AN816" s="166">
        <v>44918</v>
      </c>
    </row>
    <row r="817" spans="38:40" ht="20.100000000000001" customHeight="1" x14ac:dyDescent="0.25">
      <c r="AL817" s="166" t="s">
        <v>184</v>
      </c>
      <c r="AM817" s="167">
        <v>1.4337</v>
      </c>
      <c r="AN817" s="166">
        <v>44918</v>
      </c>
    </row>
    <row r="818" spans="38:40" ht="20.100000000000001" customHeight="1" x14ac:dyDescent="0.25">
      <c r="AL818" s="166" t="s">
        <v>190</v>
      </c>
      <c r="AM818" s="167">
        <v>36.841999999999999</v>
      </c>
      <c r="AN818" s="166">
        <v>44918</v>
      </c>
    </row>
    <row r="819" spans="38:40" ht="20.100000000000001" customHeight="1" x14ac:dyDescent="0.25">
      <c r="AL819" s="166" t="s">
        <v>240</v>
      </c>
      <c r="AM819" s="167">
        <v>18.104800000000001</v>
      </c>
      <c r="AN819" s="166">
        <v>44918</v>
      </c>
    </row>
    <row r="820" spans="38:40" ht="20.100000000000001" customHeight="1" x14ac:dyDescent="0.25">
      <c r="AL820" s="166"/>
      <c r="AM820" s="167">
        <v>44917</v>
      </c>
      <c r="AN820" s="166">
        <v>44917</v>
      </c>
    </row>
    <row r="821" spans="38:40" ht="20.100000000000001" customHeight="1" x14ac:dyDescent="0.25">
      <c r="AL821" s="166" t="s">
        <v>0</v>
      </c>
      <c r="AM821" s="167">
        <v>1.0632999999999999</v>
      </c>
      <c r="AN821" s="166">
        <v>44917</v>
      </c>
    </row>
    <row r="822" spans="38:40" ht="20.100000000000001" customHeight="1" x14ac:dyDescent="0.25">
      <c r="AL822" s="166" t="s">
        <v>5</v>
      </c>
      <c r="AM822" s="167">
        <v>140.41999999999999</v>
      </c>
      <c r="AN822" s="166">
        <v>44917</v>
      </c>
    </row>
    <row r="823" spans="38:40" ht="20.100000000000001" customHeight="1" x14ac:dyDescent="0.25">
      <c r="AL823" s="166" t="s">
        <v>73</v>
      </c>
      <c r="AM823" s="167">
        <v>1.9558</v>
      </c>
      <c r="AN823" s="166">
        <v>44917</v>
      </c>
    </row>
    <row r="824" spans="38:40" ht="20.100000000000001" customHeight="1" x14ac:dyDescent="0.25">
      <c r="AL824" s="166" t="s">
        <v>77</v>
      </c>
      <c r="AM824" s="167">
        <v>24.215</v>
      </c>
      <c r="AN824" s="166">
        <v>44917</v>
      </c>
    </row>
    <row r="825" spans="38:40" ht="20.100000000000001" customHeight="1" x14ac:dyDescent="0.25">
      <c r="AL825" s="166" t="s">
        <v>79</v>
      </c>
      <c r="AM825" s="167">
        <v>7.4367000000000001</v>
      </c>
      <c r="AN825" s="166">
        <v>44917</v>
      </c>
    </row>
    <row r="826" spans="38:40" ht="20.100000000000001" customHeight="1" x14ac:dyDescent="0.25">
      <c r="AL826" s="166" t="s">
        <v>71</v>
      </c>
      <c r="AM826" s="167">
        <v>0.88243000000000005</v>
      </c>
      <c r="AN826" s="166">
        <v>44917</v>
      </c>
    </row>
    <row r="827" spans="38:40" ht="20.100000000000001" customHeight="1" x14ac:dyDescent="0.25">
      <c r="AL827" s="166" t="s">
        <v>82</v>
      </c>
      <c r="AM827" s="167">
        <v>402.13</v>
      </c>
      <c r="AN827" s="166">
        <v>44917</v>
      </c>
    </row>
    <row r="828" spans="38:40" ht="20.100000000000001" customHeight="1" x14ac:dyDescent="0.25">
      <c r="AL828" s="166" t="s">
        <v>8</v>
      </c>
      <c r="AM828" s="167">
        <v>4.6443000000000003</v>
      </c>
      <c r="AN828" s="166">
        <v>44917</v>
      </c>
    </row>
    <row r="829" spans="38:40" ht="20.100000000000001" customHeight="1" x14ac:dyDescent="0.25">
      <c r="AL829" s="166" t="s">
        <v>93</v>
      </c>
      <c r="AM829" s="167">
        <v>4.8993000000000002</v>
      </c>
      <c r="AN829" s="166">
        <v>44917</v>
      </c>
    </row>
    <row r="830" spans="38:40" ht="20.100000000000001" customHeight="1" x14ac:dyDescent="0.25">
      <c r="AL830" s="166" t="s">
        <v>99</v>
      </c>
      <c r="AM830" s="167">
        <v>11.05</v>
      </c>
      <c r="AN830" s="166">
        <v>44917</v>
      </c>
    </row>
    <row r="831" spans="38:40" ht="20.100000000000001" customHeight="1" x14ac:dyDescent="0.25">
      <c r="AL831" s="166" t="s">
        <v>4</v>
      </c>
      <c r="AM831" s="167">
        <v>0.98519999999999996</v>
      </c>
      <c r="AN831" s="166">
        <v>44917</v>
      </c>
    </row>
    <row r="832" spans="38:40" ht="20.100000000000001" customHeight="1" x14ac:dyDescent="0.25">
      <c r="AL832" s="168" t="s">
        <v>84</v>
      </c>
      <c r="AM832" s="167">
        <v>153.30000000000001</v>
      </c>
      <c r="AN832" s="166">
        <v>44917</v>
      </c>
    </row>
    <row r="833" spans="38:40" ht="20.100000000000001" customHeight="1" x14ac:dyDescent="0.25">
      <c r="AL833" s="168" t="s">
        <v>90</v>
      </c>
      <c r="AM833" s="167">
        <v>10.4123</v>
      </c>
      <c r="AN833" s="166">
        <v>44917</v>
      </c>
    </row>
    <row r="834" spans="38:40" ht="20.100000000000001" customHeight="1" x14ac:dyDescent="0.25">
      <c r="AL834" s="166" t="s">
        <v>75</v>
      </c>
      <c r="AM834" s="167">
        <v>7.5380000000000003</v>
      </c>
      <c r="AN834" s="166">
        <v>44917</v>
      </c>
    </row>
    <row r="835" spans="38:40" ht="20.100000000000001" customHeight="1" x14ac:dyDescent="0.25">
      <c r="AL835" s="166" t="s">
        <v>9</v>
      </c>
      <c r="AM835" s="167">
        <v>19.8553</v>
      </c>
      <c r="AN835" s="166">
        <v>44917</v>
      </c>
    </row>
    <row r="836" spans="38:40" ht="20.100000000000001" customHeight="1" x14ac:dyDescent="0.25">
      <c r="AL836" s="166" t="s">
        <v>2</v>
      </c>
      <c r="AM836" s="167">
        <v>1.5804</v>
      </c>
      <c r="AN836" s="166">
        <v>44917</v>
      </c>
    </row>
    <row r="837" spans="38:40" ht="20.100000000000001" customHeight="1" x14ac:dyDescent="0.25">
      <c r="AL837" s="166" t="s">
        <v>22</v>
      </c>
      <c r="AM837" s="167">
        <v>5.5385999999999997</v>
      </c>
      <c r="AN837" s="166">
        <v>44917</v>
      </c>
    </row>
    <row r="838" spans="38:40" ht="20.100000000000001" customHeight="1" x14ac:dyDescent="0.25">
      <c r="AL838" s="166" t="s">
        <v>3</v>
      </c>
      <c r="AM838" s="167">
        <v>1.4483999999999999</v>
      </c>
      <c r="AN838" s="166">
        <v>44917</v>
      </c>
    </row>
    <row r="839" spans="38:40" ht="20.100000000000001" customHeight="1" x14ac:dyDescent="0.25">
      <c r="AL839" s="166" t="s">
        <v>154</v>
      </c>
      <c r="AM839" s="167">
        <v>7.4229000000000003</v>
      </c>
      <c r="AN839" s="166">
        <v>44917</v>
      </c>
    </row>
    <row r="840" spans="38:40" ht="20.100000000000001" customHeight="1" x14ac:dyDescent="0.25">
      <c r="AL840" s="166" t="s">
        <v>6</v>
      </c>
      <c r="AM840" s="167">
        <v>8.2882999999999996</v>
      </c>
      <c r="AN840" s="166">
        <v>44917</v>
      </c>
    </row>
    <row r="841" spans="38:40" ht="20.100000000000001" customHeight="1" x14ac:dyDescent="0.25">
      <c r="AL841" s="166" t="s">
        <v>161</v>
      </c>
      <c r="AM841" s="167">
        <v>16525.91</v>
      </c>
      <c r="AN841" s="166">
        <v>44917</v>
      </c>
    </row>
    <row r="842" spans="38:40" ht="20.100000000000001" customHeight="1" x14ac:dyDescent="0.25">
      <c r="AL842" s="166" t="s">
        <v>116</v>
      </c>
      <c r="AM842" s="167">
        <v>3.6941999999999999</v>
      </c>
      <c r="AN842" s="166">
        <v>44917</v>
      </c>
    </row>
    <row r="843" spans="38:40" ht="20.100000000000001" customHeight="1" x14ac:dyDescent="0.25">
      <c r="AL843" s="166" t="s">
        <v>159</v>
      </c>
      <c r="AM843" s="167">
        <v>88.036500000000004</v>
      </c>
      <c r="AN843" s="166">
        <v>44917</v>
      </c>
    </row>
    <row r="844" spans="38:40" ht="20.100000000000001" customHeight="1" x14ac:dyDescent="0.25">
      <c r="AL844" s="166" t="s">
        <v>164</v>
      </c>
      <c r="AM844" s="167">
        <v>1361.75</v>
      </c>
      <c r="AN844" s="166">
        <v>44917</v>
      </c>
    </row>
    <row r="845" spans="38:40" ht="20.100000000000001" customHeight="1" x14ac:dyDescent="0.25">
      <c r="AL845" s="166" t="s">
        <v>47</v>
      </c>
      <c r="AM845" s="167">
        <v>20.848500000000001</v>
      </c>
      <c r="AN845" s="166">
        <v>44917</v>
      </c>
    </row>
    <row r="846" spans="38:40" ht="20.100000000000001" customHeight="1" x14ac:dyDescent="0.25">
      <c r="AL846" s="166" t="s">
        <v>170</v>
      </c>
      <c r="AM846" s="167">
        <v>4.7050999999999998</v>
      </c>
      <c r="AN846" s="166">
        <v>44917</v>
      </c>
    </row>
    <row r="847" spans="38:40" ht="20.100000000000001" customHeight="1" x14ac:dyDescent="0.25">
      <c r="AL847" s="166" t="s">
        <v>176</v>
      </c>
      <c r="AM847" s="167">
        <v>1.6918</v>
      </c>
      <c r="AN847" s="166">
        <v>44917</v>
      </c>
    </row>
    <row r="848" spans="38:40" ht="20.100000000000001" customHeight="1" x14ac:dyDescent="0.25">
      <c r="AL848" s="166" t="s">
        <v>180</v>
      </c>
      <c r="AM848" s="167">
        <v>58.704999999999998</v>
      </c>
      <c r="AN848" s="166">
        <v>44917</v>
      </c>
    </row>
    <row r="849" spans="38:40" ht="20.100000000000001" customHeight="1" x14ac:dyDescent="0.25">
      <c r="AL849" s="166" t="s">
        <v>184</v>
      </c>
      <c r="AM849" s="167">
        <v>1.4356</v>
      </c>
      <c r="AN849" s="166">
        <v>44917</v>
      </c>
    </row>
    <row r="850" spans="38:40" ht="20.100000000000001" customHeight="1" x14ac:dyDescent="0.25">
      <c r="AL850" s="166" t="s">
        <v>190</v>
      </c>
      <c r="AM850" s="167">
        <v>36.848999999999997</v>
      </c>
      <c r="AN850" s="166">
        <v>44917</v>
      </c>
    </row>
    <row r="851" spans="38:40" ht="20.100000000000001" customHeight="1" x14ac:dyDescent="0.25">
      <c r="AL851" s="166" t="s">
        <v>240</v>
      </c>
      <c r="AM851" s="167">
        <v>18.223800000000001</v>
      </c>
      <c r="AN851" s="166">
        <v>44917</v>
      </c>
    </row>
    <row r="852" spans="38:40" ht="20.100000000000001" customHeight="1" x14ac:dyDescent="0.25">
      <c r="AL852" s="166"/>
      <c r="AM852" s="167">
        <v>44916</v>
      </c>
      <c r="AN852" s="166">
        <v>44916</v>
      </c>
    </row>
    <row r="853" spans="38:40" ht="20.100000000000001" customHeight="1" x14ac:dyDescent="0.25">
      <c r="AL853" s="166" t="s">
        <v>0</v>
      </c>
      <c r="AM853" s="167">
        <v>1.0636000000000001</v>
      </c>
      <c r="AN853" s="166">
        <v>44916</v>
      </c>
    </row>
    <row r="854" spans="38:40" ht="20.100000000000001" customHeight="1" x14ac:dyDescent="0.25">
      <c r="AL854" s="166" t="s">
        <v>5</v>
      </c>
      <c r="AM854" s="167">
        <v>140.29</v>
      </c>
      <c r="AN854" s="166">
        <v>44916</v>
      </c>
    </row>
    <row r="855" spans="38:40" ht="20.100000000000001" customHeight="1" x14ac:dyDescent="0.25">
      <c r="AL855" s="166" t="s">
        <v>73</v>
      </c>
      <c r="AM855" s="167">
        <v>1.9558</v>
      </c>
      <c r="AN855" s="166">
        <v>44916</v>
      </c>
    </row>
    <row r="856" spans="38:40" ht="20.100000000000001" customHeight="1" x14ac:dyDescent="0.25">
      <c r="AL856" s="166" t="s">
        <v>77</v>
      </c>
      <c r="AM856" s="167">
        <v>24.218</v>
      </c>
      <c r="AN856" s="166">
        <v>44916</v>
      </c>
    </row>
    <row r="857" spans="38:40" ht="20.100000000000001" customHeight="1" x14ac:dyDescent="0.25">
      <c r="AL857" s="166" t="s">
        <v>79</v>
      </c>
      <c r="AM857" s="167">
        <v>7.4379999999999997</v>
      </c>
      <c r="AN857" s="166">
        <v>44916</v>
      </c>
    </row>
    <row r="858" spans="38:40" ht="20.100000000000001" customHeight="1" x14ac:dyDescent="0.25">
      <c r="AL858" s="166" t="s">
        <v>71</v>
      </c>
      <c r="AM858" s="167">
        <v>0.87651000000000001</v>
      </c>
      <c r="AN858" s="166">
        <v>44916</v>
      </c>
    </row>
    <row r="859" spans="38:40" ht="20.100000000000001" customHeight="1" x14ac:dyDescent="0.25">
      <c r="AL859" s="166" t="s">
        <v>82</v>
      </c>
      <c r="AM859" s="167">
        <v>402.93</v>
      </c>
      <c r="AN859" s="166">
        <v>44916</v>
      </c>
    </row>
    <row r="860" spans="38:40" ht="20.100000000000001" customHeight="1" x14ac:dyDescent="0.25">
      <c r="AL860" s="166" t="s">
        <v>8</v>
      </c>
      <c r="AM860" s="167">
        <v>4.6665000000000001</v>
      </c>
      <c r="AN860" s="166">
        <v>44916</v>
      </c>
    </row>
    <row r="861" spans="38:40" ht="20.100000000000001" customHeight="1" x14ac:dyDescent="0.25">
      <c r="AL861" s="166" t="s">
        <v>93</v>
      </c>
      <c r="AM861" s="167">
        <v>4.8936999999999999</v>
      </c>
      <c r="AN861" s="166">
        <v>44916</v>
      </c>
    </row>
    <row r="862" spans="38:40" ht="20.100000000000001" customHeight="1" x14ac:dyDescent="0.25">
      <c r="AL862" s="166" t="s">
        <v>99</v>
      </c>
      <c r="AM862" s="167">
        <v>11.0623</v>
      </c>
      <c r="AN862" s="166">
        <v>44916</v>
      </c>
    </row>
    <row r="863" spans="38:40" ht="20.100000000000001" customHeight="1" x14ac:dyDescent="0.25">
      <c r="AL863" s="166" t="s">
        <v>4</v>
      </c>
      <c r="AM863" s="167">
        <v>0.98360000000000003</v>
      </c>
      <c r="AN863" s="166">
        <v>44916</v>
      </c>
    </row>
    <row r="864" spans="38:40" ht="20.100000000000001" customHeight="1" x14ac:dyDescent="0.25">
      <c r="AL864" s="166" t="s">
        <v>84</v>
      </c>
      <c r="AM864" s="167">
        <v>152.1</v>
      </c>
      <c r="AN864" s="166">
        <v>44916</v>
      </c>
    </row>
    <row r="865" spans="38:40" ht="20.100000000000001" customHeight="1" x14ac:dyDescent="0.25">
      <c r="AL865" s="168" t="s">
        <v>90</v>
      </c>
      <c r="AM865" s="167">
        <v>10.430899999999999</v>
      </c>
      <c r="AN865" s="166">
        <v>44916</v>
      </c>
    </row>
    <row r="866" spans="38:40" ht="20.100000000000001" customHeight="1" x14ac:dyDescent="0.25">
      <c r="AL866" s="168" t="s">
        <v>75</v>
      </c>
      <c r="AM866" s="167">
        <v>7.5419</v>
      </c>
      <c r="AN866" s="166">
        <v>44916</v>
      </c>
    </row>
    <row r="867" spans="38:40" ht="20.100000000000001" customHeight="1" x14ac:dyDescent="0.25">
      <c r="AL867" s="166" t="s">
        <v>9</v>
      </c>
      <c r="AM867" s="167">
        <v>19.854099999999999</v>
      </c>
      <c r="AN867" s="166">
        <v>44916</v>
      </c>
    </row>
    <row r="868" spans="38:40" ht="20.100000000000001" customHeight="1" x14ac:dyDescent="0.25">
      <c r="AL868" s="166" t="s">
        <v>2</v>
      </c>
      <c r="AM868" s="167">
        <v>1.5859000000000001</v>
      </c>
      <c r="AN868" s="166">
        <v>44916</v>
      </c>
    </row>
    <row r="869" spans="38:40" ht="20.100000000000001" customHeight="1" x14ac:dyDescent="0.25">
      <c r="AL869" s="166" t="s">
        <v>22</v>
      </c>
      <c r="AM869" s="167">
        <v>5.4912999999999998</v>
      </c>
      <c r="AN869" s="166">
        <v>44916</v>
      </c>
    </row>
    <row r="870" spans="38:40" ht="20.100000000000001" customHeight="1" x14ac:dyDescent="0.25">
      <c r="AL870" s="166" t="s">
        <v>3</v>
      </c>
      <c r="AM870" s="167">
        <v>1.4475</v>
      </c>
      <c r="AN870" s="166">
        <v>44916</v>
      </c>
    </row>
    <row r="871" spans="38:40" ht="20.100000000000001" customHeight="1" x14ac:dyDescent="0.25">
      <c r="AL871" s="166" t="s">
        <v>154</v>
      </c>
      <c r="AM871" s="167">
        <v>7.4218999999999999</v>
      </c>
      <c r="AN871" s="166">
        <v>44916</v>
      </c>
    </row>
    <row r="872" spans="38:40" ht="20.100000000000001" customHeight="1" x14ac:dyDescent="0.25">
      <c r="AL872" s="166" t="s">
        <v>6</v>
      </c>
      <c r="AM872" s="167">
        <v>8.2902000000000005</v>
      </c>
      <c r="AN872" s="166">
        <v>44916</v>
      </c>
    </row>
    <row r="873" spans="38:40" ht="20.100000000000001" customHeight="1" x14ac:dyDescent="0.25">
      <c r="AL873" s="166" t="s">
        <v>161</v>
      </c>
      <c r="AM873" s="167">
        <v>16573.77</v>
      </c>
      <c r="AN873" s="166">
        <v>44916</v>
      </c>
    </row>
    <row r="874" spans="38:40" ht="20.100000000000001" customHeight="1" x14ac:dyDescent="0.25">
      <c r="AL874" s="166" t="s">
        <v>116</v>
      </c>
      <c r="AM874" s="167">
        <v>3.6989000000000001</v>
      </c>
      <c r="AN874" s="166">
        <v>44916</v>
      </c>
    </row>
    <row r="875" spans="38:40" ht="20.100000000000001" customHeight="1" x14ac:dyDescent="0.25">
      <c r="AL875" s="166" t="s">
        <v>159</v>
      </c>
      <c r="AM875" s="167">
        <v>88.108999999999995</v>
      </c>
      <c r="AN875" s="166">
        <v>44916</v>
      </c>
    </row>
    <row r="876" spans="38:40" ht="20.100000000000001" customHeight="1" x14ac:dyDescent="0.25">
      <c r="AL876" s="166" t="s">
        <v>164</v>
      </c>
      <c r="AM876" s="167">
        <v>1367.63</v>
      </c>
      <c r="AN876" s="166">
        <v>44916</v>
      </c>
    </row>
    <row r="877" spans="38:40" ht="20.100000000000001" customHeight="1" x14ac:dyDescent="0.25">
      <c r="AL877" s="166" t="s">
        <v>47</v>
      </c>
      <c r="AM877" s="167">
        <v>20.991900000000001</v>
      </c>
      <c r="AN877" s="166">
        <v>44916</v>
      </c>
    </row>
    <row r="878" spans="38:40" ht="20.100000000000001" customHeight="1" x14ac:dyDescent="0.25">
      <c r="AL878" s="166" t="s">
        <v>170</v>
      </c>
      <c r="AM878" s="167">
        <v>4.7196999999999996</v>
      </c>
      <c r="AN878" s="166">
        <v>44916</v>
      </c>
    </row>
    <row r="879" spans="38:40" ht="20.100000000000001" customHeight="1" x14ac:dyDescent="0.25">
      <c r="AL879" s="166" t="s">
        <v>176</v>
      </c>
      <c r="AM879" s="167">
        <v>1.6850000000000001</v>
      </c>
      <c r="AN879" s="166">
        <v>44916</v>
      </c>
    </row>
    <row r="880" spans="38:40" ht="20.100000000000001" customHeight="1" x14ac:dyDescent="0.25">
      <c r="AL880" s="166" t="s">
        <v>180</v>
      </c>
      <c r="AM880" s="167">
        <v>58.555999999999997</v>
      </c>
      <c r="AN880" s="166">
        <v>44916</v>
      </c>
    </row>
    <row r="881" spans="38:40" ht="20.100000000000001" customHeight="1" x14ac:dyDescent="0.25">
      <c r="AL881" s="166" t="s">
        <v>184</v>
      </c>
      <c r="AM881" s="167">
        <v>1.4366000000000001</v>
      </c>
      <c r="AN881" s="166">
        <v>44916</v>
      </c>
    </row>
    <row r="882" spans="38:40" ht="20.100000000000001" customHeight="1" x14ac:dyDescent="0.25">
      <c r="AL882" s="166" t="s">
        <v>190</v>
      </c>
      <c r="AM882" s="167">
        <v>36.906999999999996</v>
      </c>
      <c r="AN882" s="166">
        <v>44916</v>
      </c>
    </row>
    <row r="883" spans="38:40" ht="20.100000000000001" customHeight="1" x14ac:dyDescent="0.25">
      <c r="AL883" s="166" t="s">
        <v>240</v>
      </c>
      <c r="AM883" s="167">
        <v>18.352900000000002</v>
      </c>
      <c r="AN883" s="166">
        <v>44916</v>
      </c>
    </row>
    <row r="884" spans="38:40" ht="20.100000000000001" customHeight="1" x14ac:dyDescent="0.25">
      <c r="AL884" s="166"/>
      <c r="AM884" s="167">
        <v>44915</v>
      </c>
      <c r="AN884" s="166">
        <v>44915</v>
      </c>
    </row>
    <row r="885" spans="38:40" ht="20.100000000000001" customHeight="1" x14ac:dyDescent="0.25">
      <c r="AL885" s="166" t="s">
        <v>0</v>
      </c>
      <c r="AM885" s="167">
        <v>1.0599000000000001</v>
      </c>
      <c r="AN885" s="166">
        <v>44915</v>
      </c>
    </row>
    <row r="886" spans="38:40" ht="20.100000000000001" customHeight="1" x14ac:dyDescent="0.25">
      <c r="AL886" s="166" t="s">
        <v>5</v>
      </c>
      <c r="AM886" s="167">
        <v>140.58000000000001</v>
      </c>
      <c r="AN886" s="166">
        <v>44915</v>
      </c>
    </row>
    <row r="887" spans="38:40" ht="20.100000000000001" customHeight="1" x14ac:dyDescent="0.25">
      <c r="AL887" s="166" t="s">
        <v>73</v>
      </c>
      <c r="AM887" s="167">
        <v>1.9558</v>
      </c>
      <c r="AN887" s="166">
        <v>44915</v>
      </c>
    </row>
    <row r="888" spans="38:40" ht="20.100000000000001" customHeight="1" x14ac:dyDescent="0.25">
      <c r="AL888" s="166" t="s">
        <v>77</v>
      </c>
      <c r="AM888" s="167">
        <v>24.181000000000001</v>
      </c>
      <c r="AN888" s="166">
        <v>44915</v>
      </c>
    </row>
    <row r="889" spans="38:40" ht="20.100000000000001" customHeight="1" x14ac:dyDescent="0.25">
      <c r="AL889" s="166" t="s">
        <v>79</v>
      </c>
      <c r="AM889" s="167">
        <v>7.4387999999999996</v>
      </c>
      <c r="AN889" s="166">
        <v>44915</v>
      </c>
    </row>
    <row r="890" spans="38:40" ht="20.100000000000001" customHeight="1" x14ac:dyDescent="0.25">
      <c r="AL890" s="166" t="s">
        <v>71</v>
      </c>
      <c r="AM890" s="167">
        <v>0.87529999999999997</v>
      </c>
      <c r="AN890" s="166">
        <v>44915</v>
      </c>
    </row>
    <row r="891" spans="38:40" ht="20.100000000000001" customHeight="1" x14ac:dyDescent="0.25">
      <c r="AL891" s="166" t="s">
        <v>82</v>
      </c>
      <c r="AM891" s="167">
        <v>403.88</v>
      </c>
      <c r="AN891" s="166">
        <v>44915</v>
      </c>
    </row>
    <row r="892" spans="38:40" ht="20.100000000000001" customHeight="1" x14ac:dyDescent="0.25">
      <c r="AL892" s="166" t="s">
        <v>8</v>
      </c>
      <c r="AM892" s="167">
        <v>4.6757</v>
      </c>
      <c r="AN892" s="166">
        <v>44915</v>
      </c>
    </row>
    <row r="893" spans="38:40" ht="20.100000000000001" customHeight="1" x14ac:dyDescent="0.25">
      <c r="AL893" s="166" t="s">
        <v>93</v>
      </c>
      <c r="AM893" s="167">
        <v>4.9124999999999996</v>
      </c>
      <c r="AN893" s="166">
        <v>44915</v>
      </c>
    </row>
    <row r="894" spans="38:40" ht="20.100000000000001" customHeight="1" x14ac:dyDescent="0.25">
      <c r="AL894" s="166" t="s">
        <v>99</v>
      </c>
      <c r="AM894" s="167">
        <v>11.061500000000001</v>
      </c>
      <c r="AN894" s="166">
        <v>44915</v>
      </c>
    </row>
    <row r="895" spans="38:40" ht="20.100000000000001" customHeight="1" x14ac:dyDescent="0.25">
      <c r="AL895" s="166" t="s">
        <v>4</v>
      </c>
      <c r="AM895" s="167">
        <v>0.98540000000000005</v>
      </c>
      <c r="AN895" s="166">
        <v>44915</v>
      </c>
    </row>
    <row r="896" spans="38:40" ht="20.100000000000001" customHeight="1" x14ac:dyDescent="0.25">
      <c r="AL896" s="166" t="s">
        <v>84</v>
      </c>
      <c r="AM896" s="167">
        <v>151.5</v>
      </c>
      <c r="AN896" s="166">
        <v>44915</v>
      </c>
    </row>
    <row r="897" spans="38:40" ht="20.100000000000001" customHeight="1" x14ac:dyDescent="0.25">
      <c r="AL897" s="166" t="s">
        <v>90</v>
      </c>
      <c r="AM897" s="167">
        <v>10.5098</v>
      </c>
      <c r="AN897" s="166">
        <v>44915</v>
      </c>
    </row>
    <row r="898" spans="38:40" ht="20.100000000000001" customHeight="1" x14ac:dyDescent="0.25">
      <c r="AL898" s="168" t="s">
        <v>75</v>
      </c>
      <c r="AM898" s="167">
        <v>7.5471000000000004</v>
      </c>
      <c r="AN898" s="166">
        <v>44915</v>
      </c>
    </row>
    <row r="899" spans="38:40" ht="20.100000000000001" customHeight="1" x14ac:dyDescent="0.25">
      <c r="AL899" s="168" t="s">
        <v>9</v>
      </c>
      <c r="AM899" s="167">
        <v>19.7744</v>
      </c>
      <c r="AN899" s="166">
        <v>44915</v>
      </c>
    </row>
    <row r="900" spans="38:40" ht="20.100000000000001" customHeight="1" x14ac:dyDescent="0.25">
      <c r="AL900" s="166" t="s">
        <v>2</v>
      </c>
      <c r="AM900" s="167">
        <v>1.5972</v>
      </c>
      <c r="AN900" s="166">
        <v>44915</v>
      </c>
    </row>
    <row r="901" spans="38:40" ht="20.100000000000001" customHeight="1" x14ac:dyDescent="0.25">
      <c r="AL901" s="166" t="s">
        <v>22</v>
      </c>
      <c r="AM901" s="167">
        <v>5.6234000000000002</v>
      </c>
      <c r="AN901" s="166">
        <v>44915</v>
      </c>
    </row>
    <row r="902" spans="38:40" ht="20.100000000000001" customHeight="1" x14ac:dyDescent="0.25">
      <c r="AL902" s="166" t="s">
        <v>3</v>
      </c>
      <c r="AM902" s="167">
        <v>1.4451000000000001</v>
      </c>
      <c r="AN902" s="166">
        <v>44915</v>
      </c>
    </row>
    <row r="903" spans="38:40" ht="20.100000000000001" customHeight="1" x14ac:dyDescent="0.25">
      <c r="AL903" s="166" t="s">
        <v>154</v>
      </c>
      <c r="AM903" s="167">
        <v>7.39</v>
      </c>
      <c r="AN903" s="166">
        <v>44915</v>
      </c>
    </row>
    <row r="904" spans="38:40" ht="20.100000000000001" customHeight="1" x14ac:dyDescent="0.25">
      <c r="AL904" s="166" t="s">
        <v>6</v>
      </c>
      <c r="AM904" s="167">
        <v>8.2487999999999992</v>
      </c>
      <c r="AN904" s="166">
        <v>44915</v>
      </c>
    </row>
    <row r="905" spans="38:40" ht="20.100000000000001" customHeight="1" x14ac:dyDescent="0.25">
      <c r="AL905" s="166" t="s">
        <v>161</v>
      </c>
      <c r="AM905" s="167">
        <v>16537.09</v>
      </c>
      <c r="AN905" s="166">
        <v>44915</v>
      </c>
    </row>
    <row r="906" spans="38:40" ht="20.100000000000001" customHeight="1" x14ac:dyDescent="0.25">
      <c r="AL906" s="166" t="s">
        <v>116</v>
      </c>
      <c r="AM906" s="167">
        <v>3.6758999999999999</v>
      </c>
      <c r="AN906" s="166">
        <v>44915</v>
      </c>
    </row>
    <row r="907" spans="38:40" ht="20.100000000000001" customHeight="1" x14ac:dyDescent="0.25">
      <c r="AL907" s="166" t="s">
        <v>159</v>
      </c>
      <c r="AM907" s="167">
        <v>87.664900000000003</v>
      </c>
      <c r="AN907" s="166">
        <v>44915</v>
      </c>
    </row>
    <row r="908" spans="38:40" ht="20.100000000000001" customHeight="1" x14ac:dyDescent="0.25">
      <c r="AL908" s="166" t="s">
        <v>164</v>
      </c>
      <c r="AM908" s="167">
        <v>1363.73</v>
      </c>
      <c r="AN908" s="166">
        <v>44915</v>
      </c>
    </row>
    <row r="909" spans="38:40" ht="20.100000000000001" customHeight="1" x14ac:dyDescent="0.25">
      <c r="AL909" s="166" t="s">
        <v>47</v>
      </c>
      <c r="AM909" s="167">
        <v>20.935500000000001</v>
      </c>
      <c r="AN909" s="166">
        <v>44915</v>
      </c>
    </row>
    <row r="910" spans="38:40" ht="20.100000000000001" customHeight="1" x14ac:dyDescent="0.25">
      <c r="AL910" s="166" t="s">
        <v>170</v>
      </c>
      <c r="AM910" s="167">
        <v>4.6990999999999996</v>
      </c>
      <c r="AN910" s="166">
        <v>44915</v>
      </c>
    </row>
    <row r="911" spans="38:40" ht="20.100000000000001" customHeight="1" x14ac:dyDescent="0.25">
      <c r="AL911" s="166" t="s">
        <v>176</v>
      </c>
      <c r="AM911" s="167">
        <v>1.6816</v>
      </c>
      <c r="AN911" s="166">
        <v>44915</v>
      </c>
    </row>
    <row r="912" spans="38:40" ht="20.100000000000001" customHeight="1" x14ac:dyDescent="0.25">
      <c r="AL912" s="166" t="s">
        <v>180</v>
      </c>
      <c r="AM912" s="167">
        <v>58.548999999999999</v>
      </c>
      <c r="AN912" s="166">
        <v>44915</v>
      </c>
    </row>
    <row r="913" spans="38:40" ht="20.100000000000001" customHeight="1" x14ac:dyDescent="0.25">
      <c r="AL913" s="166" t="s">
        <v>184</v>
      </c>
      <c r="AM913" s="167">
        <v>1.4347000000000001</v>
      </c>
      <c r="AN913" s="166">
        <v>44915</v>
      </c>
    </row>
    <row r="914" spans="38:40" ht="20.100000000000001" customHeight="1" x14ac:dyDescent="0.25">
      <c r="AL914" s="166" t="s">
        <v>190</v>
      </c>
      <c r="AM914" s="167">
        <v>36.853000000000002</v>
      </c>
      <c r="AN914" s="166">
        <v>44915</v>
      </c>
    </row>
    <row r="915" spans="38:40" ht="20.100000000000001" customHeight="1" x14ac:dyDescent="0.25">
      <c r="AL915" s="166" t="s">
        <v>240</v>
      </c>
      <c r="AM915" s="167">
        <v>18.4239</v>
      </c>
      <c r="AN915" s="166">
        <v>44915</v>
      </c>
    </row>
    <row r="916" spans="38:40" ht="20.100000000000001" customHeight="1" x14ac:dyDescent="0.25">
      <c r="AL916" s="166"/>
      <c r="AM916" s="167">
        <v>44914</v>
      </c>
      <c r="AN916" s="166">
        <v>44914</v>
      </c>
    </row>
    <row r="917" spans="38:40" ht="20.100000000000001" customHeight="1" x14ac:dyDescent="0.25">
      <c r="AL917" s="166" t="s">
        <v>0</v>
      </c>
      <c r="AM917" s="167">
        <v>1.0598000000000001</v>
      </c>
      <c r="AN917" s="166">
        <v>44914</v>
      </c>
    </row>
    <row r="918" spans="38:40" ht="20.100000000000001" customHeight="1" x14ac:dyDescent="0.25">
      <c r="AL918" s="166" t="s">
        <v>5</v>
      </c>
      <c r="AM918" s="167">
        <v>144.65</v>
      </c>
      <c r="AN918" s="166">
        <v>44914</v>
      </c>
    </row>
    <row r="919" spans="38:40" ht="20.100000000000001" customHeight="1" x14ac:dyDescent="0.25">
      <c r="AL919" s="166" t="s">
        <v>73</v>
      </c>
      <c r="AM919" s="167">
        <v>1.9558</v>
      </c>
      <c r="AN919" s="166">
        <v>44914</v>
      </c>
    </row>
    <row r="920" spans="38:40" ht="20.100000000000001" customHeight="1" x14ac:dyDescent="0.25">
      <c r="AL920" s="166" t="s">
        <v>77</v>
      </c>
      <c r="AM920" s="167">
        <v>24.233000000000001</v>
      </c>
      <c r="AN920" s="166">
        <v>44914</v>
      </c>
    </row>
    <row r="921" spans="38:40" ht="20.100000000000001" customHeight="1" x14ac:dyDescent="0.25">
      <c r="AL921" s="166" t="s">
        <v>79</v>
      </c>
      <c r="AM921" s="167">
        <v>7.4382000000000001</v>
      </c>
      <c r="AN921" s="166">
        <v>44914</v>
      </c>
    </row>
    <row r="922" spans="38:40" ht="20.100000000000001" customHeight="1" x14ac:dyDescent="0.25">
      <c r="AL922" s="166" t="s">
        <v>71</v>
      </c>
      <c r="AM922" s="167">
        <v>0.87117999999999995</v>
      </c>
      <c r="AN922" s="166">
        <v>44914</v>
      </c>
    </row>
    <row r="923" spans="38:40" ht="20.100000000000001" customHeight="1" x14ac:dyDescent="0.25">
      <c r="AL923" s="166" t="s">
        <v>82</v>
      </c>
      <c r="AM923" s="167">
        <v>403.18</v>
      </c>
      <c r="AN923" s="166">
        <v>44914</v>
      </c>
    </row>
    <row r="924" spans="38:40" ht="20.100000000000001" customHeight="1" x14ac:dyDescent="0.25">
      <c r="AL924" s="166" t="s">
        <v>8</v>
      </c>
      <c r="AM924" s="167">
        <v>4.6852999999999998</v>
      </c>
      <c r="AN924" s="166">
        <v>44914</v>
      </c>
    </row>
    <row r="925" spans="38:40" ht="20.100000000000001" customHeight="1" x14ac:dyDescent="0.25">
      <c r="AL925" s="166" t="s">
        <v>93</v>
      </c>
      <c r="AM925" s="167">
        <v>4.9107000000000003</v>
      </c>
      <c r="AN925" s="166">
        <v>44914</v>
      </c>
    </row>
    <row r="926" spans="38:40" ht="20.100000000000001" customHeight="1" x14ac:dyDescent="0.25">
      <c r="AL926" s="166" t="s">
        <v>99</v>
      </c>
      <c r="AM926" s="167">
        <v>11.0063</v>
      </c>
      <c r="AN926" s="166">
        <v>44914</v>
      </c>
    </row>
    <row r="927" spans="38:40" ht="20.100000000000001" customHeight="1" x14ac:dyDescent="0.25">
      <c r="AL927" s="166" t="s">
        <v>4</v>
      </c>
      <c r="AM927" s="167">
        <v>0.98839999999999995</v>
      </c>
      <c r="AN927" s="166">
        <v>44914</v>
      </c>
    </row>
    <row r="928" spans="38:40" ht="20.100000000000001" customHeight="1" x14ac:dyDescent="0.25">
      <c r="AL928" s="166" t="s">
        <v>84</v>
      </c>
      <c r="AM928" s="167">
        <v>151.9</v>
      </c>
      <c r="AN928" s="166">
        <v>44914</v>
      </c>
    </row>
    <row r="929" spans="38:40" ht="20.100000000000001" customHeight="1" x14ac:dyDescent="0.25">
      <c r="AL929" s="166" t="s">
        <v>90</v>
      </c>
      <c r="AM929" s="167">
        <v>10.5025</v>
      </c>
      <c r="AN929" s="166">
        <v>44914</v>
      </c>
    </row>
    <row r="930" spans="38:40" ht="20.100000000000001" customHeight="1" x14ac:dyDescent="0.25">
      <c r="AL930" s="166" t="s">
        <v>75</v>
      </c>
      <c r="AM930" s="167">
        <v>7.5395000000000003</v>
      </c>
      <c r="AN930" s="166">
        <v>44914</v>
      </c>
    </row>
    <row r="931" spans="38:40" ht="20.100000000000001" customHeight="1" x14ac:dyDescent="0.25">
      <c r="AL931" s="168" t="s">
        <v>9</v>
      </c>
      <c r="AM931" s="167">
        <v>19.767600000000002</v>
      </c>
      <c r="AN931" s="166">
        <v>44914</v>
      </c>
    </row>
    <row r="932" spans="38:40" ht="20.100000000000001" customHeight="1" x14ac:dyDescent="0.25">
      <c r="AL932" s="168" t="s">
        <v>2</v>
      </c>
      <c r="AM932" s="167">
        <v>1.5793999999999999</v>
      </c>
      <c r="AN932" s="166">
        <v>44914</v>
      </c>
    </row>
    <row r="933" spans="38:40" ht="20.100000000000001" customHeight="1" x14ac:dyDescent="0.25">
      <c r="AL933" s="166" t="s">
        <v>22</v>
      </c>
      <c r="AM933" s="167">
        <v>5.6326999999999998</v>
      </c>
      <c r="AN933" s="166">
        <v>44914</v>
      </c>
    </row>
    <row r="934" spans="38:40" ht="20.100000000000001" customHeight="1" x14ac:dyDescent="0.25">
      <c r="AL934" s="166" t="s">
        <v>3</v>
      </c>
      <c r="AM934" s="167">
        <v>1.4472</v>
      </c>
      <c r="AN934" s="166">
        <v>44914</v>
      </c>
    </row>
    <row r="935" spans="38:40" ht="20.100000000000001" customHeight="1" x14ac:dyDescent="0.25">
      <c r="AL935" s="166" t="s">
        <v>154</v>
      </c>
      <c r="AM935" s="167">
        <v>7.3901000000000003</v>
      </c>
      <c r="AN935" s="166">
        <v>44914</v>
      </c>
    </row>
    <row r="936" spans="38:40" ht="20.100000000000001" customHeight="1" x14ac:dyDescent="0.25">
      <c r="AL936" s="166" t="s">
        <v>6</v>
      </c>
      <c r="AM936" s="167">
        <v>8.2428000000000008</v>
      </c>
      <c r="AN936" s="166">
        <v>44914</v>
      </c>
    </row>
    <row r="937" spans="38:40" ht="20.100000000000001" customHeight="1" x14ac:dyDescent="0.25">
      <c r="AL937" s="166" t="s">
        <v>161</v>
      </c>
      <c r="AM937" s="167">
        <v>16506.72</v>
      </c>
      <c r="AN937" s="166">
        <v>44914</v>
      </c>
    </row>
    <row r="938" spans="38:40" ht="20.100000000000001" customHeight="1" x14ac:dyDescent="0.25">
      <c r="AL938" s="166" t="s">
        <v>116</v>
      </c>
      <c r="AM938" s="167">
        <v>3.6551</v>
      </c>
      <c r="AN938" s="166">
        <v>44914</v>
      </c>
    </row>
    <row r="939" spans="38:40" ht="20.100000000000001" customHeight="1" x14ac:dyDescent="0.25">
      <c r="AL939" s="166" t="s">
        <v>159</v>
      </c>
      <c r="AM939" s="167">
        <v>87.5321</v>
      </c>
      <c r="AN939" s="166">
        <v>44914</v>
      </c>
    </row>
    <row r="940" spans="38:40" ht="20.100000000000001" customHeight="1" x14ac:dyDescent="0.25">
      <c r="AL940" s="166" t="s">
        <v>164</v>
      </c>
      <c r="AM940" s="167">
        <v>1377.17</v>
      </c>
      <c r="AN940" s="166">
        <v>44914</v>
      </c>
    </row>
    <row r="941" spans="38:40" ht="20.100000000000001" customHeight="1" x14ac:dyDescent="0.25">
      <c r="AL941" s="166" t="s">
        <v>47</v>
      </c>
      <c r="AM941" s="167">
        <v>20.974299999999999</v>
      </c>
      <c r="AN941" s="166">
        <v>44914</v>
      </c>
    </row>
    <row r="942" spans="38:40" ht="20.100000000000001" customHeight="1" x14ac:dyDescent="0.25">
      <c r="AL942" s="166" t="s">
        <v>170</v>
      </c>
      <c r="AM942" s="167">
        <v>4.6912000000000003</v>
      </c>
      <c r="AN942" s="166">
        <v>44914</v>
      </c>
    </row>
    <row r="943" spans="38:40" ht="20.100000000000001" customHeight="1" x14ac:dyDescent="0.25">
      <c r="AL943" s="166" t="s">
        <v>176</v>
      </c>
      <c r="AM943" s="167">
        <v>1.6632</v>
      </c>
      <c r="AN943" s="166">
        <v>44914</v>
      </c>
    </row>
    <row r="944" spans="38:40" ht="20.100000000000001" customHeight="1" x14ac:dyDescent="0.25">
      <c r="AL944" s="166" t="s">
        <v>180</v>
      </c>
      <c r="AM944" s="167">
        <v>58.649000000000001</v>
      </c>
      <c r="AN944" s="166">
        <v>44914</v>
      </c>
    </row>
    <row r="945" spans="38:40" ht="20.100000000000001" customHeight="1" x14ac:dyDescent="0.25">
      <c r="AL945" s="166" t="s">
        <v>184</v>
      </c>
      <c r="AM945" s="167">
        <v>1.4378</v>
      </c>
      <c r="AN945" s="166">
        <v>44914</v>
      </c>
    </row>
    <row r="946" spans="38:40" ht="20.100000000000001" customHeight="1" x14ac:dyDescent="0.25">
      <c r="AL946" s="166" t="s">
        <v>190</v>
      </c>
      <c r="AM946" s="167">
        <v>36.923000000000002</v>
      </c>
      <c r="AN946" s="166">
        <v>44914</v>
      </c>
    </row>
    <row r="947" spans="38:40" ht="20.100000000000001" customHeight="1" x14ac:dyDescent="0.25">
      <c r="AL947" s="166" t="s">
        <v>240</v>
      </c>
      <c r="AM947" s="167">
        <v>18.307400000000001</v>
      </c>
      <c r="AN947" s="166">
        <v>44914</v>
      </c>
    </row>
    <row r="948" spans="38:40" ht="20.100000000000001" customHeight="1" x14ac:dyDescent="0.25">
      <c r="AL948" s="166"/>
      <c r="AM948" s="167">
        <v>44911</v>
      </c>
      <c r="AN948" s="166">
        <v>44911</v>
      </c>
    </row>
    <row r="949" spans="38:40" ht="20.100000000000001" customHeight="1" x14ac:dyDescent="0.25">
      <c r="AL949" s="166" t="s">
        <v>0</v>
      </c>
      <c r="AM949" s="167">
        <v>1.0619000000000001</v>
      </c>
      <c r="AN949" s="166">
        <v>44911</v>
      </c>
    </row>
    <row r="950" spans="38:40" ht="20.100000000000001" customHeight="1" x14ac:dyDescent="0.25">
      <c r="AL950" s="166" t="s">
        <v>5</v>
      </c>
      <c r="AM950" s="167">
        <v>145.53</v>
      </c>
      <c r="AN950" s="166">
        <v>44911</v>
      </c>
    </row>
    <row r="951" spans="38:40" ht="20.100000000000001" customHeight="1" x14ac:dyDescent="0.25">
      <c r="AL951" s="166" t="s">
        <v>73</v>
      </c>
      <c r="AM951" s="167">
        <v>1.9558</v>
      </c>
      <c r="AN951" s="166">
        <v>44911</v>
      </c>
    </row>
    <row r="952" spans="38:40" ht="20.100000000000001" customHeight="1" x14ac:dyDescent="0.25">
      <c r="AL952" s="166" t="s">
        <v>77</v>
      </c>
      <c r="AM952" s="167">
        <v>24.262</v>
      </c>
      <c r="AN952" s="166">
        <v>44911</v>
      </c>
    </row>
    <row r="953" spans="38:40" ht="20.100000000000001" customHeight="1" x14ac:dyDescent="0.25">
      <c r="AL953" s="166" t="s">
        <v>79</v>
      </c>
      <c r="AM953" s="167">
        <v>7.4379</v>
      </c>
      <c r="AN953" s="166">
        <v>44911</v>
      </c>
    </row>
    <row r="954" spans="38:40" ht="20.100000000000001" customHeight="1" x14ac:dyDescent="0.25">
      <c r="AL954" s="166" t="s">
        <v>71</v>
      </c>
      <c r="AM954" s="167">
        <v>0.87233000000000005</v>
      </c>
      <c r="AN954" s="166">
        <v>44911</v>
      </c>
    </row>
    <row r="955" spans="38:40" ht="20.100000000000001" customHeight="1" x14ac:dyDescent="0.25">
      <c r="AL955" s="166" t="s">
        <v>82</v>
      </c>
      <c r="AM955" s="167">
        <v>407.1</v>
      </c>
      <c r="AN955" s="166">
        <v>44911</v>
      </c>
    </row>
    <row r="956" spans="38:40" ht="20.100000000000001" customHeight="1" x14ac:dyDescent="0.25">
      <c r="AL956" s="166" t="s">
        <v>8</v>
      </c>
      <c r="AM956" s="167">
        <v>4.6924999999999999</v>
      </c>
      <c r="AN956" s="166">
        <v>44911</v>
      </c>
    </row>
    <row r="957" spans="38:40" ht="20.100000000000001" customHeight="1" x14ac:dyDescent="0.25">
      <c r="AL957" s="166" t="s">
        <v>93</v>
      </c>
      <c r="AM957" s="167">
        <v>4.9212999999999996</v>
      </c>
      <c r="AN957" s="166">
        <v>44911</v>
      </c>
    </row>
    <row r="958" spans="38:40" ht="20.100000000000001" customHeight="1" x14ac:dyDescent="0.25">
      <c r="AL958" s="166" t="s">
        <v>99</v>
      </c>
      <c r="AM958" s="167">
        <v>11.0153</v>
      </c>
      <c r="AN958" s="166">
        <v>44911</v>
      </c>
    </row>
    <row r="959" spans="38:40" ht="20.100000000000001" customHeight="1" x14ac:dyDescent="0.25">
      <c r="AL959" s="166" t="s">
        <v>4</v>
      </c>
      <c r="AM959" s="167">
        <v>0.9879</v>
      </c>
      <c r="AN959" s="166">
        <v>44911</v>
      </c>
    </row>
    <row r="960" spans="38:40" ht="20.100000000000001" customHeight="1" x14ac:dyDescent="0.25">
      <c r="AL960" s="166" t="s">
        <v>84</v>
      </c>
      <c r="AM960" s="167">
        <v>150.1</v>
      </c>
      <c r="AN960" s="166">
        <v>44911</v>
      </c>
    </row>
    <row r="961" spans="38:40" ht="20.100000000000001" customHeight="1" x14ac:dyDescent="0.25">
      <c r="AL961" s="166" t="s">
        <v>90</v>
      </c>
      <c r="AM961" s="167">
        <v>10.4833</v>
      </c>
      <c r="AN961" s="166">
        <v>44911</v>
      </c>
    </row>
    <row r="962" spans="38:40" ht="20.100000000000001" customHeight="1" x14ac:dyDescent="0.25">
      <c r="AL962" s="166" t="s">
        <v>75</v>
      </c>
      <c r="AM962" s="167">
        <v>7.5385</v>
      </c>
      <c r="AN962" s="166">
        <v>44911</v>
      </c>
    </row>
    <row r="963" spans="38:40" ht="20.100000000000001" customHeight="1" x14ac:dyDescent="0.25">
      <c r="AL963" s="166" t="s">
        <v>9</v>
      </c>
      <c r="AM963" s="167">
        <v>19.803899999999999</v>
      </c>
      <c r="AN963" s="166">
        <v>44911</v>
      </c>
    </row>
    <row r="964" spans="38:40" ht="20.100000000000001" customHeight="1" x14ac:dyDescent="0.25">
      <c r="AL964" s="168" t="s">
        <v>2</v>
      </c>
      <c r="AM964" s="167">
        <v>1.5866</v>
      </c>
      <c r="AN964" s="166">
        <v>44911</v>
      </c>
    </row>
    <row r="965" spans="38:40" ht="20.100000000000001" customHeight="1" x14ac:dyDescent="0.25">
      <c r="AL965" s="168" t="s">
        <v>22</v>
      </c>
      <c r="AM965" s="167">
        <v>5.6233000000000004</v>
      </c>
      <c r="AN965" s="166">
        <v>44911</v>
      </c>
    </row>
    <row r="966" spans="38:40" ht="20.100000000000001" customHeight="1" x14ac:dyDescent="0.25">
      <c r="AL966" s="166" t="s">
        <v>3</v>
      </c>
      <c r="AM966" s="167">
        <v>1.4505999999999999</v>
      </c>
      <c r="AN966" s="166">
        <v>44911</v>
      </c>
    </row>
    <row r="967" spans="38:40" ht="20.100000000000001" customHeight="1" x14ac:dyDescent="0.25">
      <c r="AL967" s="166" t="s">
        <v>154</v>
      </c>
      <c r="AM967" s="167">
        <v>7.4036999999999997</v>
      </c>
      <c r="AN967" s="166">
        <v>44911</v>
      </c>
    </row>
    <row r="968" spans="38:40" ht="20.100000000000001" customHeight="1" x14ac:dyDescent="0.25">
      <c r="AL968" s="166" t="s">
        <v>6</v>
      </c>
      <c r="AM968" s="167">
        <v>8.2631999999999994</v>
      </c>
      <c r="AN968" s="166">
        <v>44911</v>
      </c>
    </row>
    <row r="969" spans="38:40" ht="20.100000000000001" customHeight="1" x14ac:dyDescent="0.25">
      <c r="AL969" s="166" t="s">
        <v>161</v>
      </c>
      <c r="AM969" s="167">
        <v>16575.47</v>
      </c>
      <c r="AN969" s="166">
        <v>44911</v>
      </c>
    </row>
    <row r="970" spans="38:40" ht="20.100000000000001" customHeight="1" x14ac:dyDescent="0.25">
      <c r="AL970" s="166" t="s">
        <v>116</v>
      </c>
      <c r="AM970" s="167">
        <v>3.6688999999999998</v>
      </c>
      <c r="AN970" s="166">
        <v>44911</v>
      </c>
    </row>
    <row r="971" spans="38:40" ht="20.100000000000001" customHeight="1" x14ac:dyDescent="0.25">
      <c r="AL971" s="166" t="s">
        <v>159</v>
      </c>
      <c r="AM971" s="167">
        <v>87.823999999999998</v>
      </c>
      <c r="AN971" s="166">
        <v>44911</v>
      </c>
    </row>
    <row r="972" spans="38:40" ht="20.100000000000001" customHeight="1" x14ac:dyDescent="0.25">
      <c r="AL972" s="166" t="s">
        <v>164</v>
      </c>
      <c r="AM972" s="167">
        <v>1389.7</v>
      </c>
      <c r="AN972" s="166">
        <v>44911</v>
      </c>
    </row>
    <row r="973" spans="38:40" ht="20.100000000000001" customHeight="1" x14ac:dyDescent="0.25">
      <c r="AL973" s="166" t="s">
        <v>47</v>
      </c>
      <c r="AM973" s="167">
        <v>21.063400000000001</v>
      </c>
      <c r="AN973" s="166">
        <v>44911</v>
      </c>
    </row>
    <row r="974" spans="38:40" ht="20.100000000000001" customHeight="1" x14ac:dyDescent="0.25">
      <c r="AL974" s="166" t="s">
        <v>170</v>
      </c>
      <c r="AM974" s="167">
        <v>4.6984000000000004</v>
      </c>
      <c r="AN974" s="166">
        <v>44911</v>
      </c>
    </row>
    <row r="975" spans="38:40" ht="20.100000000000001" customHeight="1" x14ac:dyDescent="0.25">
      <c r="AL975" s="166" t="s">
        <v>176</v>
      </c>
      <c r="AM975" s="167">
        <v>1.6687000000000001</v>
      </c>
      <c r="AN975" s="166">
        <v>44911</v>
      </c>
    </row>
    <row r="976" spans="38:40" ht="20.100000000000001" customHeight="1" x14ac:dyDescent="0.25">
      <c r="AL976" s="166" t="s">
        <v>180</v>
      </c>
      <c r="AM976" s="167">
        <v>58.966999999999999</v>
      </c>
      <c r="AN976" s="166">
        <v>44911</v>
      </c>
    </row>
    <row r="977" spans="38:40" ht="20.100000000000001" customHeight="1" x14ac:dyDescent="0.25">
      <c r="AL977" s="166" t="s">
        <v>184</v>
      </c>
      <c r="AM977" s="167">
        <v>1.4413</v>
      </c>
      <c r="AN977" s="166">
        <v>44911</v>
      </c>
    </row>
    <row r="978" spans="38:40" ht="20.100000000000001" customHeight="1" x14ac:dyDescent="0.25">
      <c r="AL978" s="166" t="s">
        <v>190</v>
      </c>
      <c r="AM978" s="167">
        <v>37.145000000000003</v>
      </c>
      <c r="AN978" s="166">
        <v>44911</v>
      </c>
    </row>
    <row r="979" spans="38:40" ht="20.100000000000001" customHeight="1" x14ac:dyDescent="0.25">
      <c r="AL979" s="166" t="s">
        <v>240</v>
      </c>
      <c r="AM979" s="167">
        <v>18.6708</v>
      </c>
      <c r="AN979" s="166">
        <v>44911</v>
      </c>
    </row>
    <row r="980" spans="38:40" ht="20.100000000000001" customHeight="1" x14ac:dyDescent="0.25">
      <c r="AL980" s="166"/>
      <c r="AM980" s="167">
        <v>44910</v>
      </c>
      <c r="AN980" s="166">
        <v>44910</v>
      </c>
    </row>
    <row r="981" spans="38:40" ht="20.100000000000001" customHeight="1" x14ac:dyDescent="0.25">
      <c r="AL981" s="166" t="s">
        <v>0</v>
      </c>
      <c r="AM981" s="167">
        <v>1.0621</v>
      </c>
      <c r="AN981" s="166">
        <v>44910</v>
      </c>
    </row>
    <row r="982" spans="38:40" ht="20.100000000000001" customHeight="1" x14ac:dyDescent="0.25">
      <c r="AL982" s="166" t="s">
        <v>5</v>
      </c>
      <c r="AM982" s="167">
        <v>145.07</v>
      </c>
      <c r="AN982" s="166">
        <v>44910</v>
      </c>
    </row>
    <row r="983" spans="38:40" ht="20.100000000000001" customHeight="1" x14ac:dyDescent="0.25">
      <c r="AL983" s="166" t="s">
        <v>73</v>
      </c>
      <c r="AM983" s="167">
        <v>1.9558</v>
      </c>
      <c r="AN983" s="166">
        <v>44910</v>
      </c>
    </row>
    <row r="984" spans="38:40" ht="20.100000000000001" customHeight="1" x14ac:dyDescent="0.25">
      <c r="AL984" s="166" t="s">
        <v>77</v>
      </c>
      <c r="AM984" s="167">
        <v>24.27</v>
      </c>
      <c r="AN984" s="166">
        <v>44910</v>
      </c>
    </row>
    <row r="985" spans="38:40" ht="20.100000000000001" customHeight="1" x14ac:dyDescent="0.25">
      <c r="AL985" s="166" t="s">
        <v>79</v>
      </c>
      <c r="AM985" s="167">
        <v>7.4386999999999999</v>
      </c>
      <c r="AN985" s="166">
        <v>44910</v>
      </c>
    </row>
    <row r="986" spans="38:40" ht="20.100000000000001" customHeight="1" x14ac:dyDescent="0.25">
      <c r="AL986" s="166" t="s">
        <v>71</v>
      </c>
      <c r="AM986" s="167">
        <v>0.86194000000000004</v>
      </c>
      <c r="AN986" s="166">
        <v>44910</v>
      </c>
    </row>
    <row r="987" spans="38:40" ht="20.100000000000001" customHeight="1" x14ac:dyDescent="0.25">
      <c r="AL987" s="166" t="s">
        <v>82</v>
      </c>
      <c r="AM987" s="167">
        <v>406.4</v>
      </c>
      <c r="AN987" s="166">
        <v>44910</v>
      </c>
    </row>
    <row r="988" spans="38:40" ht="20.100000000000001" customHeight="1" x14ac:dyDescent="0.25">
      <c r="AL988" s="166" t="s">
        <v>8</v>
      </c>
      <c r="AM988" s="167">
        <v>4.6890000000000001</v>
      </c>
      <c r="AN988" s="166">
        <v>44910</v>
      </c>
    </row>
    <row r="989" spans="38:40" ht="20.100000000000001" customHeight="1" x14ac:dyDescent="0.25">
      <c r="AL989" s="166" t="s">
        <v>93</v>
      </c>
      <c r="AM989" s="167">
        <v>4.9219999999999997</v>
      </c>
      <c r="AN989" s="166">
        <v>44910</v>
      </c>
    </row>
    <row r="990" spans="38:40" ht="20.100000000000001" customHeight="1" x14ac:dyDescent="0.25">
      <c r="AL990" s="166" t="s">
        <v>99</v>
      </c>
      <c r="AM990" s="167">
        <v>10.898</v>
      </c>
      <c r="AN990" s="166">
        <v>44910</v>
      </c>
    </row>
    <row r="991" spans="38:40" ht="20.100000000000001" customHeight="1" x14ac:dyDescent="0.25">
      <c r="AL991" s="166" t="s">
        <v>4</v>
      </c>
      <c r="AM991" s="167">
        <v>0.98619999999999997</v>
      </c>
      <c r="AN991" s="166">
        <v>44910</v>
      </c>
    </row>
    <row r="992" spans="38:40" ht="20.100000000000001" customHeight="1" x14ac:dyDescent="0.25">
      <c r="AL992" s="166" t="s">
        <v>84</v>
      </c>
      <c r="AM992" s="167">
        <v>150.9</v>
      </c>
      <c r="AN992" s="166">
        <v>44910</v>
      </c>
    </row>
    <row r="993" spans="38:40" ht="20.100000000000001" customHeight="1" x14ac:dyDescent="0.25">
      <c r="AL993" s="166" t="s">
        <v>90</v>
      </c>
      <c r="AM993" s="167">
        <v>10.401300000000001</v>
      </c>
      <c r="AN993" s="166">
        <v>44910</v>
      </c>
    </row>
    <row r="994" spans="38:40" ht="20.100000000000001" customHeight="1" x14ac:dyDescent="0.25">
      <c r="AL994" s="166" t="s">
        <v>75</v>
      </c>
      <c r="AM994" s="167">
        <v>7.5395000000000003</v>
      </c>
      <c r="AN994" s="166">
        <v>44910</v>
      </c>
    </row>
    <row r="995" spans="38:40" ht="20.100000000000001" customHeight="1" x14ac:dyDescent="0.25">
      <c r="AL995" s="166" t="s">
        <v>9</v>
      </c>
      <c r="AM995" s="167">
        <v>19.806000000000001</v>
      </c>
      <c r="AN995" s="166">
        <v>44910</v>
      </c>
    </row>
    <row r="996" spans="38:40" ht="20.100000000000001" customHeight="1" x14ac:dyDescent="0.25">
      <c r="AL996" s="166" t="s">
        <v>2</v>
      </c>
      <c r="AM996" s="167">
        <v>1.5694999999999999</v>
      </c>
      <c r="AN996" s="166">
        <v>44910</v>
      </c>
    </row>
    <row r="997" spans="38:40" ht="20.100000000000001" customHeight="1" x14ac:dyDescent="0.25">
      <c r="AL997" s="168" t="s">
        <v>22</v>
      </c>
      <c r="AM997" s="167">
        <v>5.6246999999999998</v>
      </c>
      <c r="AN997" s="166">
        <v>44910</v>
      </c>
    </row>
    <row r="998" spans="38:40" ht="20.100000000000001" customHeight="1" x14ac:dyDescent="0.25">
      <c r="AL998" s="168" t="s">
        <v>3</v>
      </c>
      <c r="AM998" s="167">
        <v>1.4442999999999999</v>
      </c>
      <c r="AN998" s="166">
        <v>44910</v>
      </c>
    </row>
    <row r="999" spans="38:40" ht="20.100000000000001" customHeight="1" x14ac:dyDescent="0.25">
      <c r="AL999" s="166" t="s">
        <v>154</v>
      </c>
      <c r="AM999" s="167">
        <v>7.4006999999999996</v>
      </c>
      <c r="AN999" s="166">
        <v>44910</v>
      </c>
    </row>
    <row r="1000" spans="38:40" ht="20.100000000000001" customHeight="1" x14ac:dyDescent="0.25">
      <c r="AL1000" s="166" t="s">
        <v>6</v>
      </c>
      <c r="AM1000" s="167">
        <v>8.2551000000000005</v>
      </c>
      <c r="AN1000" s="166">
        <v>44910</v>
      </c>
    </row>
    <row r="1001" spans="38:40" ht="20.100000000000001" customHeight="1" x14ac:dyDescent="0.25">
      <c r="AL1001" s="166" t="s">
        <v>161</v>
      </c>
      <c r="AM1001" s="167">
        <v>16591.400000000001</v>
      </c>
      <c r="AN1001" s="166">
        <v>44910</v>
      </c>
    </row>
    <row r="1002" spans="38:40" ht="20.100000000000001" customHeight="1" x14ac:dyDescent="0.25">
      <c r="AL1002" s="166" t="s">
        <v>116</v>
      </c>
      <c r="AM1002" s="167">
        <v>3.6387999999999998</v>
      </c>
      <c r="AN1002" s="166">
        <v>44910</v>
      </c>
    </row>
    <row r="1003" spans="38:40" ht="20.100000000000001" customHeight="1" x14ac:dyDescent="0.25">
      <c r="AL1003" s="166" t="s">
        <v>159</v>
      </c>
      <c r="AM1003" s="167">
        <v>87.935500000000005</v>
      </c>
      <c r="AN1003" s="166">
        <v>44910</v>
      </c>
    </row>
    <row r="1004" spans="38:40" ht="20.100000000000001" customHeight="1" x14ac:dyDescent="0.25">
      <c r="AL1004" s="166" t="s">
        <v>164</v>
      </c>
      <c r="AM1004" s="167">
        <v>1393.97</v>
      </c>
      <c r="AN1004" s="166">
        <v>44910</v>
      </c>
    </row>
    <row r="1005" spans="38:40" ht="20.100000000000001" customHeight="1" x14ac:dyDescent="0.25">
      <c r="AL1005" s="166" t="s">
        <v>47</v>
      </c>
      <c r="AM1005" s="167">
        <v>20.943100000000001</v>
      </c>
      <c r="AN1005" s="166">
        <v>44910</v>
      </c>
    </row>
    <row r="1006" spans="38:40" ht="20.100000000000001" customHeight="1" x14ac:dyDescent="0.25">
      <c r="AL1006" s="166" t="s">
        <v>170</v>
      </c>
      <c r="AM1006" s="167">
        <v>4.6917999999999997</v>
      </c>
      <c r="AN1006" s="166">
        <v>44910</v>
      </c>
    </row>
    <row r="1007" spans="38:40" ht="20.100000000000001" customHeight="1" x14ac:dyDescent="0.25">
      <c r="AL1007" s="166" t="s">
        <v>176</v>
      </c>
      <c r="AM1007" s="167">
        <v>1.6628000000000001</v>
      </c>
      <c r="AN1007" s="166">
        <v>44910</v>
      </c>
    </row>
    <row r="1008" spans="38:40" ht="20.100000000000001" customHeight="1" x14ac:dyDescent="0.25">
      <c r="AL1008" s="166" t="s">
        <v>180</v>
      </c>
      <c r="AM1008" s="167">
        <v>59.296999999999997</v>
      </c>
      <c r="AN1008" s="166">
        <v>44910</v>
      </c>
    </row>
    <row r="1009" spans="38:40" ht="20.100000000000001" customHeight="1" x14ac:dyDescent="0.25">
      <c r="AL1009" s="166" t="s">
        <v>184</v>
      </c>
      <c r="AM1009" s="167">
        <v>1.4406000000000001</v>
      </c>
      <c r="AN1009" s="166">
        <v>44910</v>
      </c>
    </row>
    <row r="1010" spans="38:40" ht="20.100000000000001" customHeight="1" x14ac:dyDescent="0.25">
      <c r="AL1010" s="166" t="s">
        <v>190</v>
      </c>
      <c r="AM1010" s="167">
        <v>37.119999999999997</v>
      </c>
      <c r="AN1010" s="166">
        <v>44910</v>
      </c>
    </row>
    <row r="1011" spans="38:40" ht="20.100000000000001" customHeight="1" x14ac:dyDescent="0.25">
      <c r="AL1011" s="166" t="s">
        <v>240</v>
      </c>
      <c r="AM1011" s="167">
        <v>18.3599</v>
      </c>
      <c r="AN1011" s="166">
        <v>44910</v>
      </c>
    </row>
    <row r="1012" spans="38:40" ht="20.100000000000001" customHeight="1" x14ac:dyDescent="0.25">
      <c r="AL1012" s="166"/>
      <c r="AM1012" s="167">
        <v>44909</v>
      </c>
      <c r="AN1012" s="166">
        <v>44909</v>
      </c>
    </row>
    <row r="1013" spans="38:40" ht="20.100000000000001" customHeight="1" x14ac:dyDescent="0.25">
      <c r="AL1013" s="166" t="s">
        <v>0</v>
      </c>
      <c r="AM1013" s="167">
        <v>1.0649</v>
      </c>
      <c r="AN1013" s="166">
        <v>44909</v>
      </c>
    </row>
    <row r="1014" spans="38:40" ht="20.100000000000001" customHeight="1" x14ac:dyDescent="0.25">
      <c r="AL1014" s="166" t="s">
        <v>5</v>
      </c>
      <c r="AM1014" s="167">
        <v>143.68</v>
      </c>
      <c r="AN1014" s="166">
        <v>44909</v>
      </c>
    </row>
    <row r="1015" spans="38:40" ht="20.100000000000001" customHeight="1" x14ac:dyDescent="0.25">
      <c r="AL1015" s="166" t="s">
        <v>73</v>
      </c>
      <c r="AM1015" s="167">
        <v>1.9558</v>
      </c>
      <c r="AN1015" s="166">
        <v>44909</v>
      </c>
    </row>
    <row r="1016" spans="38:40" ht="20.100000000000001" customHeight="1" x14ac:dyDescent="0.25">
      <c r="AL1016" s="166" t="s">
        <v>77</v>
      </c>
      <c r="AM1016" s="167">
        <v>24.276</v>
      </c>
      <c r="AN1016" s="166">
        <v>44909</v>
      </c>
    </row>
    <row r="1017" spans="38:40" ht="20.100000000000001" customHeight="1" x14ac:dyDescent="0.25">
      <c r="AL1017" s="166" t="s">
        <v>79</v>
      </c>
      <c r="AM1017" s="167">
        <v>7.4391999999999996</v>
      </c>
      <c r="AN1017" s="166">
        <v>44909</v>
      </c>
    </row>
    <row r="1018" spans="38:40" ht="20.100000000000001" customHeight="1" x14ac:dyDescent="0.25">
      <c r="AL1018" s="166" t="s">
        <v>71</v>
      </c>
      <c r="AM1018" s="167">
        <v>0.86117999999999995</v>
      </c>
      <c r="AN1018" s="166">
        <v>44909</v>
      </c>
    </row>
    <row r="1019" spans="38:40" ht="20.100000000000001" customHeight="1" x14ac:dyDescent="0.25">
      <c r="AL1019" s="166" t="s">
        <v>82</v>
      </c>
      <c r="AM1019" s="167">
        <v>406.63</v>
      </c>
      <c r="AN1019" s="166">
        <v>44909</v>
      </c>
    </row>
    <row r="1020" spans="38:40" ht="20.100000000000001" customHeight="1" x14ac:dyDescent="0.25">
      <c r="AL1020" s="166" t="s">
        <v>8</v>
      </c>
      <c r="AM1020" s="167">
        <v>4.681</v>
      </c>
      <c r="AN1020" s="166">
        <v>44909</v>
      </c>
    </row>
    <row r="1021" spans="38:40" ht="20.100000000000001" customHeight="1" x14ac:dyDescent="0.25">
      <c r="AL1021" s="166" t="s">
        <v>93</v>
      </c>
      <c r="AM1021" s="167">
        <v>4.9248000000000003</v>
      </c>
      <c r="AN1021" s="166">
        <v>44909</v>
      </c>
    </row>
    <row r="1022" spans="38:40" ht="20.100000000000001" customHeight="1" x14ac:dyDescent="0.25">
      <c r="AL1022" s="166" t="s">
        <v>99</v>
      </c>
      <c r="AM1022" s="167">
        <v>10.863799999999999</v>
      </c>
      <c r="AN1022" s="166">
        <v>44909</v>
      </c>
    </row>
    <row r="1023" spans="38:40" ht="20.100000000000001" customHeight="1" x14ac:dyDescent="0.25">
      <c r="AL1023" s="166" t="s">
        <v>4</v>
      </c>
      <c r="AM1023" s="167">
        <v>0.98650000000000004</v>
      </c>
      <c r="AN1023" s="166">
        <v>44909</v>
      </c>
    </row>
    <row r="1024" spans="38:40" ht="20.100000000000001" customHeight="1" x14ac:dyDescent="0.25">
      <c r="AL1024" s="166" t="s">
        <v>84</v>
      </c>
      <c r="AM1024" s="167">
        <v>150.9</v>
      </c>
      <c r="AN1024" s="166">
        <v>44909</v>
      </c>
    </row>
    <row r="1025" spans="38:40" ht="20.100000000000001" customHeight="1" x14ac:dyDescent="0.25">
      <c r="AL1025" s="166" t="s">
        <v>90</v>
      </c>
      <c r="AM1025" s="167">
        <v>10.362</v>
      </c>
      <c r="AN1025" s="166">
        <v>44909</v>
      </c>
    </row>
    <row r="1026" spans="38:40" ht="20.100000000000001" customHeight="1" x14ac:dyDescent="0.25">
      <c r="AL1026" s="166" t="s">
        <v>75</v>
      </c>
      <c r="AM1026" s="167">
        <v>7.5380000000000003</v>
      </c>
      <c r="AN1026" s="166">
        <v>44909</v>
      </c>
    </row>
    <row r="1027" spans="38:40" ht="20.100000000000001" customHeight="1" x14ac:dyDescent="0.25">
      <c r="AL1027" s="166" t="s">
        <v>9</v>
      </c>
      <c r="AM1027" s="167">
        <v>19.857900000000001</v>
      </c>
      <c r="AN1027" s="166">
        <v>44909</v>
      </c>
    </row>
    <row r="1028" spans="38:40" ht="20.100000000000001" customHeight="1" x14ac:dyDescent="0.25">
      <c r="AL1028" s="166" t="s">
        <v>2</v>
      </c>
      <c r="AM1028" s="167">
        <v>1.5509999999999999</v>
      </c>
      <c r="AN1028" s="166">
        <v>44909</v>
      </c>
    </row>
    <row r="1029" spans="38:40" ht="20.100000000000001" customHeight="1" x14ac:dyDescent="0.25">
      <c r="AL1029" s="166" t="s">
        <v>22</v>
      </c>
      <c r="AM1029" s="167">
        <v>5.6841999999999997</v>
      </c>
      <c r="AN1029" s="166">
        <v>44909</v>
      </c>
    </row>
    <row r="1030" spans="38:40" ht="20.100000000000001" customHeight="1" x14ac:dyDescent="0.25">
      <c r="AL1030" s="168" t="s">
        <v>3</v>
      </c>
      <c r="AM1030" s="167">
        <v>1.4440999999999999</v>
      </c>
      <c r="AN1030" s="166">
        <v>44909</v>
      </c>
    </row>
    <row r="1031" spans="38:40" ht="20.100000000000001" customHeight="1" x14ac:dyDescent="0.25">
      <c r="AL1031" s="168" t="s">
        <v>154</v>
      </c>
      <c r="AM1031" s="167">
        <v>7.4009</v>
      </c>
      <c r="AN1031" s="166">
        <v>44909</v>
      </c>
    </row>
    <row r="1032" spans="38:40" ht="20.100000000000001" customHeight="1" x14ac:dyDescent="0.25">
      <c r="AL1032" s="166" t="s">
        <v>6</v>
      </c>
      <c r="AM1032" s="167">
        <v>8.2751000000000001</v>
      </c>
      <c r="AN1032" s="166">
        <v>44909</v>
      </c>
    </row>
    <row r="1033" spans="38:40" ht="20.100000000000001" customHeight="1" x14ac:dyDescent="0.25">
      <c r="AL1033" s="166" t="s">
        <v>161</v>
      </c>
      <c r="AM1033" s="167">
        <v>16599.509999999998</v>
      </c>
      <c r="AN1033" s="166">
        <v>44909</v>
      </c>
    </row>
    <row r="1034" spans="38:40" ht="20.100000000000001" customHeight="1" x14ac:dyDescent="0.25">
      <c r="AL1034" s="166" t="s">
        <v>116</v>
      </c>
      <c r="AM1034" s="167">
        <v>3.6326999999999998</v>
      </c>
      <c r="AN1034" s="166">
        <v>44909</v>
      </c>
    </row>
    <row r="1035" spans="38:40" ht="20.100000000000001" customHeight="1" x14ac:dyDescent="0.25">
      <c r="AL1035" s="166" t="s">
        <v>159</v>
      </c>
      <c r="AM1035" s="167">
        <v>87.843500000000006</v>
      </c>
      <c r="AN1035" s="166">
        <v>44909</v>
      </c>
    </row>
    <row r="1036" spans="38:40" ht="20.100000000000001" customHeight="1" x14ac:dyDescent="0.25">
      <c r="AL1036" s="166" t="s">
        <v>164</v>
      </c>
      <c r="AM1036" s="167">
        <v>1379.99</v>
      </c>
      <c r="AN1036" s="166">
        <v>44909</v>
      </c>
    </row>
    <row r="1037" spans="38:40" ht="20.100000000000001" customHeight="1" x14ac:dyDescent="0.25">
      <c r="AL1037" s="166" t="s">
        <v>47</v>
      </c>
      <c r="AM1037" s="167">
        <v>20.863499999999998</v>
      </c>
      <c r="AN1037" s="166">
        <v>44909</v>
      </c>
    </row>
    <row r="1038" spans="38:40" ht="20.100000000000001" customHeight="1" x14ac:dyDescent="0.25">
      <c r="AL1038" s="166" t="s">
        <v>170</v>
      </c>
      <c r="AM1038" s="167">
        <v>4.6764999999999999</v>
      </c>
      <c r="AN1038" s="166">
        <v>44909</v>
      </c>
    </row>
    <row r="1039" spans="38:40" ht="20.100000000000001" customHeight="1" x14ac:dyDescent="0.25">
      <c r="AL1039" s="166" t="s">
        <v>176</v>
      </c>
      <c r="AM1039" s="167">
        <v>1.6508</v>
      </c>
      <c r="AN1039" s="166">
        <v>44909</v>
      </c>
    </row>
    <row r="1040" spans="38:40" ht="20.100000000000001" customHeight="1" x14ac:dyDescent="0.25">
      <c r="AL1040" s="166" t="s">
        <v>180</v>
      </c>
      <c r="AM1040" s="167">
        <v>59.326000000000001</v>
      </c>
      <c r="AN1040" s="166">
        <v>44909</v>
      </c>
    </row>
    <row r="1041" spans="38:40" ht="20.100000000000001" customHeight="1" x14ac:dyDescent="0.25">
      <c r="AL1041" s="166" t="s">
        <v>184</v>
      </c>
      <c r="AM1041" s="167">
        <v>1.4349000000000001</v>
      </c>
      <c r="AN1041" s="166">
        <v>44909</v>
      </c>
    </row>
    <row r="1042" spans="38:40" ht="20.100000000000001" customHeight="1" x14ac:dyDescent="0.25">
      <c r="AL1042" s="166" t="s">
        <v>190</v>
      </c>
      <c r="AM1042" s="167">
        <v>36.850999999999999</v>
      </c>
      <c r="AN1042" s="166">
        <v>44909</v>
      </c>
    </row>
    <row r="1043" spans="38:40" ht="20.100000000000001" customHeight="1" x14ac:dyDescent="0.25">
      <c r="AL1043" s="166" t="s">
        <v>240</v>
      </c>
      <c r="AM1043" s="167">
        <v>18.2563</v>
      </c>
      <c r="AN1043" s="166">
        <v>44909</v>
      </c>
    </row>
    <row r="1044" spans="38:40" ht="20.100000000000001" customHeight="1" x14ac:dyDescent="0.25">
      <c r="AL1044" s="166"/>
      <c r="AM1044" s="167">
        <v>44908</v>
      </c>
      <c r="AN1044" s="166">
        <v>44908</v>
      </c>
    </row>
    <row r="1045" spans="38:40" ht="20.100000000000001" customHeight="1" x14ac:dyDescent="0.25">
      <c r="AL1045" s="166" t="s">
        <v>0</v>
      </c>
      <c r="AM1045" s="167">
        <v>1.0545</v>
      </c>
      <c r="AN1045" s="166">
        <v>44908</v>
      </c>
    </row>
    <row r="1046" spans="38:40" ht="20.100000000000001" customHeight="1" x14ac:dyDescent="0.25">
      <c r="AL1046" s="166" t="s">
        <v>5</v>
      </c>
      <c r="AM1046" s="167">
        <v>144.85</v>
      </c>
      <c r="AN1046" s="166">
        <v>44908</v>
      </c>
    </row>
    <row r="1047" spans="38:40" ht="20.100000000000001" customHeight="1" x14ac:dyDescent="0.25">
      <c r="AL1047" s="166" t="s">
        <v>73</v>
      </c>
      <c r="AM1047" s="167">
        <v>1.9558</v>
      </c>
      <c r="AN1047" s="166">
        <v>44908</v>
      </c>
    </row>
    <row r="1048" spans="38:40" ht="20.100000000000001" customHeight="1" x14ac:dyDescent="0.25">
      <c r="AL1048" s="166" t="s">
        <v>77</v>
      </c>
      <c r="AM1048" s="167">
        <v>24.286999999999999</v>
      </c>
      <c r="AN1048" s="166">
        <v>44908</v>
      </c>
    </row>
    <row r="1049" spans="38:40" ht="20.100000000000001" customHeight="1" x14ac:dyDescent="0.25">
      <c r="AL1049" s="166" t="s">
        <v>79</v>
      </c>
      <c r="AM1049" s="167">
        <v>7.4390999999999998</v>
      </c>
      <c r="AN1049" s="166">
        <v>44908</v>
      </c>
    </row>
    <row r="1050" spans="38:40" ht="20.100000000000001" customHeight="1" x14ac:dyDescent="0.25">
      <c r="AL1050" s="166" t="s">
        <v>71</v>
      </c>
      <c r="AM1050" s="167">
        <v>0.85753000000000001</v>
      </c>
      <c r="AN1050" s="166">
        <v>44908</v>
      </c>
    </row>
    <row r="1051" spans="38:40" ht="20.100000000000001" customHeight="1" x14ac:dyDescent="0.25">
      <c r="AL1051" s="166" t="s">
        <v>82</v>
      </c>
      <c r="AM1051" s="167">
        <v>409.65</v>
      </c>
      <c r="AN1051" s="166">
        <v>44908</v>
      </c>
    </row>
    <row r="1052" spans="38:40" ht="20.100000000000001" customHeight="1" x14ac:dyDescent="0.25">
      <c r="AL1052" s="166" t="s">
        <v>8</v>
      </c>
      <c r="AM1052" s="167">
        <v>4.6938000000000004</v>
      </c>
      <c r="AN1052" s="166">
        <v>44908</v>
      </c>
    </row>
    <row r="1053" spans="38:40" ht="20.100000000000001" customHeight="1" x14ac:dyDescent="0.25">
      <c r="AL1053" s="166" t="s">
        <v>93</v>
      </c>
      <c r="AM1053" s="167">
        <v>4.9298000000000002</v>
      </c>
      <c r="AN1053" s="166">
        <v>44908</v>
      </c>
    </row>
    <row r="1054" spans="38:40" ht="20.100000000000001" customHeight="1" x14ac:dyDescent="0.25">
      <c r="AL1054" s="166" t="s">
        <v>99</v>
      </c>
      <c r="AM1054" s="167">
        <v>10.8965</v>
      </c>
      <c r="AN1054" s="166">
        <v>44908</v>
      </c>
    </row>
    <row r="1055" spans="38:40" ht="20.100000000000001" customHeight="1" x14ac:dyDescent="0.25">
      <c r="AL1055" s="166" t="s">
        <v>4</v>
      </c>
      <c r="AM1055" s="167">
        <v>0.9869</v>
      </c>
      <c r="AN1055" s="166">
        <v>44908</v>
      </c>
    </row>
    <row r="1056" spans="38:40" ht="20.100000000000001" customHeight="1" x14ac:dyDescent="0.25">
      <c r="AL1056" s="166" t="s">
        <v>84</v>
      </c>
      <c r="AM1056" s="167">
        <v>151.1</v>
      </c>
      <c r="AN1056" s="166">
        <v>44908</v>
      </c>
    </row>
    <row r="1057" spans="38:40" ht="20.100000000000001" customHeight="1" x14ac:dyDescent="0.25">
      <c r="AL1057" s="166" t="s">
        <v>90</v>
      </c>
      <c r="AM1057" s="167">
        <v>10.4679</v>
      </c>
      <c r="AN1057" s="166">
        <v>44908</v>
      </c>
    </row>
    <row r="1058" spans="38:40" ht="20.100000000000001" customHeight="1" x14ac:dyDescent="0.25">
      <c r="AL1058" s="166" t="s">
        <v>75</v>
      </c>
      <c r="AM1058" s="167">
        <v>7.5495000000000001</v>
      </c>
      <c r="AN1058" s="166">
        <v>44908</v>
      </c>
    </row>
    <row r="1059" spans="38:40" ht="20.100000000000001" customHeight="1" x14ac:dyDescent="0.25">
      <c r="AL1059" s="166" t="s">
        <v>9</v>
      </c>
      <c r="AM1059" s="167">
        <v>19.664899999999999</v>
      </c>
      <c r="AN1059" s="166">
        <v>44908</v>
      </c>
    </row>
    <row r="1060" spans="38:40" ht="20.100000000000001" customHeight="1" x14ac:dyDescent="0.25">
      <c r="AL1060" s="166" t="s">
        <v>2</v>
      </c>
      <c r="AM1060" s="167">
        <v>1.5552999999999999</v>
      </c>
      <c r="AN1060" s="166">
        <v>44908</v>
      </c>
    </row>
    <row r="1061" spans="38:40" ht="20.100000000000001" customHeight="1" x14ac:dyDescent="0.25">
      <c r="AL1061" s="166" t="s">
        <v>22</v>
      </c>
      <c r="AM1061" s="167">
        <v>5.5784000000000002</v>
      </c>
      <c r="AN1061" s="166">
        <v>44908</v>
      </c>
    </row>
    <row r="1062" spans="38:40" ht="20.100000000000001" customHeight="1" x14ac:dyDescent="0.25">
      <c r="AL1062" s="166" t="s">
        <v>3</v>
      </c>
      <c r="AM1062" s="167">
        <v>1.4340999999999999</v>
      </c>
      <c r="AN1062" s="166">
        <v>44908</v>
      </c>
    </row>
    <row r="1063" spans="38:40" ht="20.100000000000001" customHeight="1" x14ac:dyDescent="0.25">
      <c r="AL1063" s="168" t="s">
        <v>154</v>
      </c>
      <c r="AM1063" s="167">
        <v>7.3636999999999997</v>
      </c>
      <c r="AN1063" s="166">
        <v>44908</v>
      </c>
    </row>
    <row r="1064" spans="38:40" ht="20.100000000000001" customHeight="1" x14ac:dyDescent="0.25">
      <c r="AL1064" s="168" t="s">
        <v>6</v>
      </c>
      <c r="AM1064" s="167">
        <v>8.2033000000000005</v>
      </c>
      <c r="AN1064" s="166">
        <v>44908</v>
      </c>
    </row>
    <row r="1065" spans="38:40" ht="20.100000000000001" customHeight="1" x14ac:dyDescent="0.25">
      <c r="AL1065" s="166" t="s">
        <v>161</v>
      </c>
      <c r="AM1065" s="167">
        <v>16521.810000000001</v>
      </c>
      <c r="AN1065" s="166">
        <v>44908</v>
      </c>
    </row>
    <row r="1066" spans="38:40" ht="20.100000000000001" customHeight="1" x14ac:dyDescent="0.25">
      <c r="AL1066" s="166" t="s">
        <v>116</v>
      </c>
      <c r="AM1066" s="167">
        <v>3.6265999999999998</v>
      </c>
      <c r="AN1066" s="166">
        <v>44908</v>
      </c>
    </row>
    <row r="1067" spans="38:40" ht="20.100000000000001" customHeight="1" x14ac:dyDescent="0.25">
      <c r="AL1067" s="166" t="s">
        <v>159</v>
      </c>
      <c r="AM1067" s="167">
        <v>87.296499999999995</v>
      </c>
      <c r="AN1067" s="166">
        <v>44908</v>
      </c>
    </row>
    <row r="1068" spans="38:40" ht="20.100000000000001" customHeight="1" x14ac:dyDescent="0.25">
      <c r="AL1068" s="166" t="s">
        <v>164</v>
      </c>
      <c r="AM1068" s="167">
        <v>1378.75</v>
      </c>
      <c r="AN1068" s="166">
        <v>44908</v>
      </c>
    </row>
    <row r="1069" spans="38:40" ht="20.100000000000001" customHeight="1" x14ac:dyDescent="0.25">
      <c r="AL1069" s="166" t="s">
        <v>47</v>
      </c>
      <c r="AM1069" s="167">
        <v>20.9435</v>
      </c>
      <c r="AN1069" s="166">
        <v>44908</v>
      </c>
    </row>
    <row r="1070" spans="38:40" ht="20.100000000000001" customHeight="1" x14ac:dyDescent="0.25">
      <c r="AL1070" s="166" t="s">
        <v>170</v>
      </c>
      <c r="AM1070" s="167">
        <v>4.6703999999999999</v>
      </c>
      <c r="AN1070" s="166">
        <v>44908</v>
      </c>
    </row>
    <row r="1071" spans="38:40" ht="20.100000000000001" customHeight="1" x14ac:dyDescent="0.25">
      <c r="AL1071" s="166" t="s">
        <v>176</v>
      </c>
      <c r="AM1071" s="167">
        <v>1.6464000000000001</v>
      </c>
      <c r="AN1071" s="166">
        <v>44908</v>
      </c>
    </row>
    <row r="1072" spans="38:40" ht="20.100000000000001" customHeight="1" x14ac:dyDescent="0.25">
      <c r="AL1072" s="166" t="s">
        <v>180</v>
      </c>
      <c r="AM1072" s="167">
        <v>58.851999999999997</v>
      </c>
      <c r="AN1072" s="166">
        <v>44908</v>
      </c>
    </row>
    <row r="1073" spans="38:40" ht="20.100000000000001" customHeight="1" x14ac:dyDescent="0.25">
      <c r="AL1073" s="166" t="s">
        <v>184</v>
      </c>
      <c r="AM1073" s="167">
        <v>1.4288000000000001</v>
      </c>
      <c r="AN1073" s="166">
        <v>44908</v>
      </c>
    </row>
    <row r="1074" spans="38:40" ht="20.100000000000001" customHeight="1" x14ac:dyDescent="0.25">
      <c r="AL1074" s="166" t="s">
        <v>190</v>
      </c>
      <c r="AM1074" s="167">
        <v>36.707000000000001</v>
      </c>
      <c r="AN1074" s="166">
        <v>44908</v>
      </c>
    </row>
    <row r="1075" spans="38:40" ht="20.100000000000001" customHeight="1" x14ac:dyDescent="0.25">
      <c r="AL1075" s="166" t="s">
        <v>240</v>
      </c>
      <c r="AM1075" s="167">
        <v>18.685500000000001</v>
      </c>
      <c r="AN1075" s="166">
        <v>44908</v>
      </c>
    </row>
    <row r="1076" spans="38:40" ht="20.100000000000001" customHeight="1" x14ac:dyDescent="0.25">
      <c r="AL1076" s="166"/>
      <c r="AM1076" s="167">
        <v>44907</v>
      </c>
      <c r="AN1076" s="166">
        <v>44907</v>
      </c>
    </row>
    <row r="1077" spans="38:40" ht="20.100000000000001" customHeight="1" x14ac:dyDescent="0.25">
      <c r="AL1077" s="166" t="s">
        <v>0</v>
      </c>
      <c r="AM1077" s="167">
        <v>1.0562</v>
      </c>
      <c r="AN1077" s="166">
        <v>44907</v>
      </c>
    </row>
    <row r="1078" spans="38:40" ht="20.100000000000001" customHeight="1" x14ac:dyDescent="0.25">
      <c r="AL1078" s="166" t="s">
        <v>5</v>
      </c>
      <c r="AM1078" s="167">
        <v>144.86000000000001</v>
      </c>
      <c r="AN1078" s="166">
        <v>44907</v>
      </c>
    </row>
    <row r="1079" spans="38:40" ht="20.100000000000001" customHeight="1" x14ac:dyDescent="0.25">
      <c r="AL1079" s="166" t="s">
        <v>73</v>
      </c>
      <c r="AM1079" s="167">
        <v>1.9558</v>
      </c>
      <c r="AN1079" s="166">
        <v>44907</v>
      </c>
    </row>
    <row r="1080" spans="38:40" ht="20.100000000000001" customHeight="1" x14ac:dyDescent="0.25">
      <c r="AL1080" s="166" t="s">
        <v>77</v>
      </c>
      <c r="AM1080" s="167">
        <v>24.306999999999999</v>
      </c>
      <c r="AN1080" s="166">
        <v>44907</v>
      </c>
    </row>
    <row r="1081" spans="38:40" ht="20.100000000000001" customHeight="1" x14ac:dyDescent="0.25">
      <c r="AL1081" s="166" t="s">
        <v>79</v>
      </c>
      <c r="AM1081" s="167">
        <v>7.4379</v>
      </c>
      <c r="AN1081" s="166">
        <v>44907</v>
      </c>
    </row>
    <row r="1082" spans="38:40" ht="20.100000000000001" customHeight="1" x14ac:dyDescent="0.25">
      <c r="AL1082" s="166" t="s">
        <v>71</v>
      </c>
      <c r="AM1082" s="167">
        <v>0.86006000000000005</v>
      </c>
      <c r="AN1082" s="166">
        <v>44907</v>
      </c>
    </row>
    <row r="1083" spans="38:40" ht="20.100000000000001" customHeight="1" x14ac:dyDescent="0.25">
      <c r="AL1083" s="166" t="s">
        <v>82</v>
      </c>
      <c r="AM1083" s="167">
        <v>416.78</v>
      </c>
      <c r="AN1083" s="166">
        <v>44907</v>
      </c>
    </row>
    <row r="1084" spans="38:40" ht="20.100000000000001" customHeight="1" x14ac:dyDescent="0.25">
      <c r="AL1084" s="166" t="s">
        <v>8</v>
      </c>
      <c r="AM1084" s="167">
        <v>4.6923000000000004</v>
      </c>
      <c r="AN1084" s="166">
        <v>44907</v>
      </c>
    </row>
    <row r="1085" spans="38:40" ht="20.100000000000001" customHeight="1" x14ac:dyDescent="0.25">
      <c r="AL1085" s="166" t="s">
        <v>93</v>
      </c>
      <c r="AM1085" s="167">
        <v>4.9318</v>
      </c>
      <c r="AN1085" s="166">
        <v>44907</v>
      </c>
    </row>
    <row r="1086" spans="38:40" ht="20.100000000000001" customHeight="1" x14ac:dyDescent="0.25">
      <c r="AL1086" s="166" t="s">
        <v>99</v>
      </c>
      <c r="AM1086" s="167">
        <v>10.907500000000001</v>
      </c>
      <c r="AN1086" s="166">
        <v>44907</v>
      </c>
    </row>
    <row r="1087" spans="38:40" ht="20.100000000000001" customHeight="1" x14ac:dyDescent="0.25">
      <c r="AL1087" s="166" t="s">
        <v>4</v>
      </c>
      <c r="AM1087" s="167">
        <v>0.98550000000000004</v>
      </c>
      <c r="AN1087" s="166">
        <v>44907</v>
      </c>
    </row>
    <row r="1088" spans="38:40" ht="20.100000000000001" customHeight="1" x14ac:dyDescent="0.25">
      <c r="AL1088" s="166" t="s">
        <v>84</v>
      </c>
      <c r="AM1088" s="167">
        <v>150.69999999999999</v>
      </c>
      <c r="AN1088" s="166">
        <v>44907</v>
      </c>
    </row>
    <row r="1089" spans="38:40" ht="20.100000000000001" customHeight="1" x14ac:dyDescent="0.25">
      <c r="AL1089" s="166" t="s">
        <v>90</v>
      </c>
      <c r="AM1089" s="167">
        <v>10.5548</v>
      </c>
      <c r="AN1089" s="166">
        <v>44907</v>
      </c>
    </row>
    <row r="1090" spans="38:40" ht="20.100000000000001" customHeight="1" x14ac:dyDescent="0.25">
      <c r="AL1090" s="166" t="s">
        <v>75</v>
      </c>
      <c r="AM1090" s="167">
        <v>7.5540000000000003</v>
      </c>
      <c r="AN1090" s="166">
        <v>44907</v>
      </c>
    </row>
    <row r="1091" spans="38:40" ht="20.100000000000001" customHeight="1" x14ac:dyDescent="0.25">
      <c r="AL1091" s="166" t="s">
        <v>9</v>
      </c>
      <c r="AM1091" s="167">
        <v>19.691299999999998</v>
      </c>
      <c r="AN1091" s="166">
        <v>44907</v>
      </c>
    </row>
    <row r="1092" spans="38:40" ht="20.100000000000001" customHeight="1" x14ac:dyDescent="0.25">
      <c r="AL1092" s="166" t="s">
        <v>2</v>
      </c>
      <c r="AM1092" s="167">
        <v>1.5625</v>
      </c>
      <c r="AN1092" s="166">
        <v>44907</v>
      </c>
    </row>
    <row r="1093" spans="38:40" ht="20.100000000000001" customHeight="1" x14ac:dyDescent="0.25">
      <c r="AL1093" s="166" t="s">
        <v>22</v>
      </c>
      <c r="AM1093" s="167">
        <v>5.556</v>
      </c>
      <c r="AN1093" s="166">
        <v>44907</v>
      </c>
    </row>
    <row r="1094" spans="38:40" ht="20.100000000000001" customHeight="1" x14ac:dyDescent="0.25">
      <c r="AL1094" s="166" t="s">
        <v>3</v>
      </c>
      <c r="AM1094" s="167">
        <v>1.4428000000000001</v>
      </c>
      <c r="AN1094" s="166">
        <v>44907</v>
      </c>
    </row>
    <row r="1095" spans="38:40" ht="20.100000000000001" customHeight="1" x14ac:dyDescent="0.25">
      <c r="AL1095" s="166" t="s">
        <v>154</v>
      </c>
      <c r="AM1095" s="167">
        <v>7.367</v>
      </c>
      <c r="AN1095" s="166">
        <v>44907</v>
      </c>
    </row>
    <row r="1096" spans="38:40" ht="20.100000000000001" customHeight="1" x14ac:dyDescent="0.25">
      <c r="AL1096" s="168" t="s">
        <v>6</v>
      </c>
      <c r="AM1096" s="167">
        <v>8.2103000000000002</v>
      </c>
      <c r="AN1096" s="166">
        <v>44907</v>
      </c>
    </row>
    <row r="1097" spans="38:40" ht="20.100000000000001" customHeight="1" x14ac:dyDescent="0.25">
      <c r="AL1097" s="168" t="s">
        <v>161</v>
      </c>
      <c r="AM1097" s="167">
        <v>16524.63</v>
      </c>
      <c r="AN1097" s="166">
        <v>44907</v>
      </c>
    </row>
    <row r="1098" spans="38:40" ht="20.100000000000001" customHeight="1" x14ac:dyDescent="0.25">
      <c r="AL1098" s="166" t="s">
        <v>116</v>
      </c>
      <c r="AM1098" s="167">
        <v>3.6232000000000002</v>
      </c>
      <c r="AN1098" s="166">
        <v>44907</v>
      </c>
    </row>
    <row r="1099" spans="38:40" ht="20.100000000000001" customHeight="1" x14ac:dyDescent="0.25">
      <c r="AL1099" s="166" t="s">
        <v>159</v>
      </c>
      <c r="AM1099" s="167">
        <v>87.253</v>
      </c>
      <c r="AN1099" s="166">
        <v>44907</v>
      </c>
    </row>
    <row r="1100" spans="38:40" ht="20.100000000000001" customHeight="1" x14ac:dyDescent="0.25">
      <c r="AL1100" s="166" t="s">
        <v>164</v>
      </c>
      <c r="AM1100" s="167">
        <v>1377.93</v>
      </c>
      <c r="AN1100" s="166">
        <v>44907</v>
      </c>
    </row>
    <row r="1101" spans="38:40" ht="20.100000000000001" customHeight="1" x14ac:dyDescent="0.25">
      <c r="AL1101" s="166" t="s">
        <v>47</v>
      </c>
      <c r="AM1101" s="167">
        <v>20.904699999999998</v>
      </c>
      <c r="AN1101" s="166">
        <v>44907</v>
      </c>
    </row>
    <row r="1102" spans="38:40" ht="20.100000000000001" customHeight="1" x14ac:dyDescent="0.25">
      <c r="AL1102" s="166" t="s">
        <v>170</v>
      </c>
      <c r="AM1102" s="167">
        <v>4.6651999999999996</v>
      </c>
      <c r="AN1102" s="166">
        <v>44907</v>
      </c>
    </row>
    <row r="1103" spans="38:40" ht="20.100000000000001" customHeight="1" x14ac:dyDescent="0.25">
      <c r="AL1103" s="166" t="s">
        <v>176</v>
      </c>
      <c r="AM1103" s="167">
        <v>1.6523000000000001</v>
      </c>
      <c r="AN1103" s="166">
        <v>44907</v>
      </c>
    </row>
    <row r="1104" spans="38:40" ht="20.100000000000001" customHeight="1" x14ac:dyDescent="0.25">
      <c r="AL1104" s="166" t="s">
        <v>180</v>
      </c>
      <c r="AM1104" s="167">
        <v>58.787999999999997</v>
      </c>
      <c r="AN1104" s="166">
        <v>44907</v>
      </c>
    </row>
    <row r="1105" spans="38:40" ht="20.100000000000001" customHeight="1" x14ac:dyDescent="0.25">
      <c r="AL1105" s="166" t="s">
        <v>184</v>
      </c>
      <c r="AM1105" s="167">
        <v>1.4283999999999999</v>
      </c>
      <c r="AN1105" s="166">
        <v>44907</v>
      </c>
    </row>
    <row r="1106" spans="38:40" ht="20.100000000000001" customHeight="1" x14ac:dyDescent="0.25">
      <c r="AL1106" s="166" t="s">
        <v>190</v>
      </c>
      <c r="AM1106" s="167">
        <v>36.707999999999998</v>
      </c>
      <c r="AN1106" s="166">
        <v>44907</v>
      </c>
    </row>
    <row r="1107" spans="38:40" ht="20.100000000000001" customHeight="1" x14ac:dyDescent="0.25">
      <c r="AL1107" s="166" t="s">
        <v>240</v>
      </c>
      <c r="AM1107" s="167">
        <v>18.4697</v>
      </c>
      <c r="AN1107" s="166">
        <v>44907</v>
      </c>
    </row>
    <row r="1108" spans="38:40" ht="20.100000000000001" customHeight="1" x14ac:dyDescent="0.25">
      <c r="AL1108" s="166"/>
      <c r="AM1108" s="167">
        <v>44904</v>
      </c>
      <c r="AN1108" s="166">
        <v>44904</v>
      </c>
    </row>
    <row r="1109" spans="38:40" ht="20.100000000000001" customHeight="1" x14ac:dyDescent="0.25">
      <c r="AL1109" s="166" t="s">
        <v>0</v>
      </c>
      <c r="AM1109" s="167">
        <v>1.0559000000000001</v>
      </c>
      <c r="AN1109" s="166">
        <v>44904</v>
      </c>
    </row>
    <row r="1110" spans="38:40" ht="20.100000000000001" customHeight="1" x14ac:dyDescent="0.25">
      <c r="AL1110" s="166" t="s">
        <v>5</v>
      </c>
      <c r="AM1110" s="167">
        <v>143.30000000000001</v>
      </c>
      <c r="AN1110" s="166">
        <v>44904</v>
      </c>
    </row>
    <row r="1111" spans="38:40" ht="20.100000000000001" customHeight="1" x14ac:dyDescent="0.25">
      <c r="AL1111" s="166" t="s">
        <v>73</v>
      </c>
      <c r="AM1111" s="167">
        <v>1.9558</v>
      </c>
      <c r="AN1111" s="166">
        <v>44904</v>
      </c>
    </row>
    <row r="1112" spans="38:40" ht="20.100000000000001" customHeight="1" x14ac:dyDescent="0.25">
      <c r="AL1112" s="166" t="s">
        <v>77</v>
      </c>
      <c r="AM1112" s="167">
        <v>24.292999999999999</v>
      </c>
      <c r="AN1112" s="166">
        <v>44904</v>
      </c>
    </row>
    <row r="1113" spans="38:40" ht="20.100000000000001" customHeight="1" x14ac:dyDescent="0.25">
      <c r="AL1113" s="166" t="s">
        <v>79</v>
      </c>
      <c r="AM1113" s="167">
        <v>7.4379</v>
      </c>
      <c r="AN1113" s="166">
        <v>44904</v>
      </c>
    </row>
    <row r="1114" spans="38:40" ht="20.100000000000001" customHeight="1" x14ac:dyDescent="0.25">
      <c r="AL1114" s="166" t="s">
        <v>71</v>
      </c>
      <c r="AM1114" s="167">
        <v>0.85950000000000004</v>
      </c>
      <c r="AN1114" s="166">
        <v>44904</v>
      </c>
    </row>
    <row r="1115" spans="38:40" ht="20.100000000000001" customHeight="1" x14ac:dyDescent="0.25">
      <c r="AL1115" s="166" t="s">
        <v>82</v>
      </c>
      <c r="AM1115" s="167">
        <v>417.53</v>
      </c>
      <c r="AN1115" s="166">
        <v>44904</v>
      </c>
    </row>
    <row r="1116" spans="38:40" ht="20.100000000000001" customHeight="1" x14ac:dyDescent="0.25">
      <c r="AL1116" s="166" t="s">
        <v>8</v>
      </c>
      <c r="AM1116" s="167">
        <v>4.6868999999999996</v>
      </c>
      <c r="AN1116" s="166">
        <v>44904</v>
      </c>
    </row>
    <row r="1117" spans="38:40" ht="20.100000000000001" customHeight="1" x14ac:dyDescent="0.25">
      <c r="AL1117" s="166" t="s">
        <v>93</v>
      </c>
      <c r="AM1117" s="167">
        <v>4.9223999999999997</v>
      </c>
      <c r="AN1117" s="166">
        <v>44904</v>
      </c>
    </row>
    <row r="1118" spans="38:40" ht="20.100000000000001" customHeight="1" x14ac:dyDescent="0.25">
      <c r="AL1118" s="166" t="s">
        <v>99</v>
      </c>
      <c r="AM1118" s="167">
        <v>10.918799999999999</v>
      </c>
      <c r="AN1118" s="166">
        <v>44904</v>
      </c>
    </row>
    <row r="1119" spans="38:40" ht="20.100000000000001" customHeight="1" x14ac:dyDescent="0.25">
      <c r="AL1119" s="166" t="s">
        <v>4</v>
      </c>
      <c r="AM1119" s="167">
        <v>0.98560000000000003</v>
      </c>
      <c r="AN1119" s="166">
        <v>44904</v>
      </c>
    </row>
    <row r="1120" spans="38:40" ht="20.100000000000001" customHeight="1" x14ac:dyDescent="0.25">
      <c r="AL1120" s="166" t="s">
        <v>84</v>
      </c>
      <c r="AM1120" s="167">
        <v>149.5</v>
      </c>
      <c r="AN1120" s="166">
        <v>44904</v>
      </c>
    </row>
    <row r="1121" spans="38:40" ht="20.100000000000001" customHeight="1" x14ac:dyDescent="0.25">
      <c r="AL1121" s="166" t="s">
        <v>90</v>
      </c>
      <c r="AM1121" s="167">
        <v>10.5345</v>
      </c>
      <c r="AN1121" s="166">
        <v>44904</v>
      </c>
    </row>
    <row r="1122" spans="38:40" ht="20.100000000000001" customHeight="1" x14ac:dyDescent="0.25">
      <c r="AL1122" s="166" t="s">
        <v>75</v>
      </c>
      <c r="AM1122" s="167">
        <v>7.5549999999999997</v>
      </c>
      <c r="AN1122" s="166">
        <v>44904</v>
      </c>
    </row>
    <row r="1123" spans="38:40" ht="20.100000000000001" customHeight="1" x14ac:dyDescent="0.25">
      <c r="AL1123" s="166" t="s">
        <v>9</v>
      </c>
      <c r="AM1123" s="167">
        <v>19.687200000000001</v>
      </c>
      <c r="AN1123" s="166">
        <v>44904</v>
      </c>
    </row>
    <row r="1124" spans="38:40" ht="20.100000000000001" customHeight="1" x14ac:dyDescent="0.25">
      <c r="AL1124" s="166" t="s">
        <v>2</v>
      </c>
      <c r="AM1124" s="167">
        <v>1.5552999999999999</v>
      </c>
      <c r="AN1124" s="166">
        <v>44904</v>
      </c>
    </row>
    <row r="1125" spans="38:40" ht="20.100000000000001" customHeight="1" x14ac:dyDescent="0.25">
      <c r="AL1125" s="166" t="s">
        <v>22</v>
      </c>
      <c r="AM1125" s="167">
        <v>5.5457000000000001</v>
      </c>
      <c r="AN1125" s="166">
        <v>44904</v>
      </c>
    </row>
    <row r="1126" spans="38:40" ht="20.100000000000001" customHeight="1" x14ac:dyDescent="0.25">
      <c r="AL1126" s="166" t="s">
        <v>3</v>
      </c>
      <c r="AM1126" s="167">
        <v>1.4379999999999999</v>
      </c>
      <c r="AN1126" s="166">
        <v>44904</v>
      </c>
    </row>
    <row r="1127" spans="38:40" ht="20.100000000000001" customHeight="1" x14ac:dyDescent="0.25">
      <c r="AL1127" s="166" t="s">
        <v>154</v>
      </c>
      <c r="AM1127" s="167">
        <v>7.3475000000000001</v>
      </c>
      <c r="AN1127" s="166">
        <v>44904</v>
      </c>
    </row>
    <row r="1128" spans="38:40" ht="20.100000000000001" customHeight="1" x14ac:dyDescent="0.25">
      <c r="AL1128" s="166" t="s">
        <v>6</v>
      </c>
      <c r="AM1128" s="167">
        <v>8.2169000000000008</v>
      </c>
      <c r="AN1128" s="166">
        <v>44904</v>
      </c>
    </row>
    <row r="1129" spans="38:40" ht="20.100000000000001" customHeight="1" x14ac:dyDescent="0.25">
      <c r="AL1129" s="168" t="s">
        <v>161</v>
      </c>
      <c r="AM1129" s="167">
        <v>16453.46</v>
      </c>
      <c r="AN1129" s="166">
        <v>44904</v>
      </c>
    </row>
    <row r="1130" spans="38:40" ht="20.100000000000001" customHeight="1" x14ac:dyDescent="0.25">
      <c r="AL1130" s="168" t="s">
        <v>116</v>
      </c>
      <c r="AM1130" s="167">
        <v>3.6128</v>
      </c>
      <c r="AN1130" s="166">
        <v>44904</v>
      </c>
    </row>
    <row r="1131" spans="38:40" ht="20.100000000000001" customHeight="1" x14ac:dyDescent="0.25">
      <c r="AL1131" s="166" t="s">
        <v>159</v>
      </c>
      <c r="AM1131" s="167">
        <v>86.953500000000005</v>
      </c>
      <c r="AN1131" s="166">
        <v>44904</v>
      </c>
    </row>
    <row r="1132" spans="38:40" ht="20.100000000000001" customHeight="1" x14ac:dyDescent="0.25">
      <c r="AL1132" s="166" t="s">
        <v>164</v>
      </c>
      <c r="AM1132" s="167">
        <v>1373.94</v>
      </c>
      <c r="AN1132" s="166">
        <v>44904</v>
      </c>
    </row>
    <row r="1133" spans="38:40" ht="20.100000000000001" customHeight="1" x14ac:dyDescent="0.25">
      <c r="AL1133" s="166" t="s">
        <v>47</v>
      </c>
      <c r="AM1133" s="167">
        <v>20.849</v>
      </c>
      <c r="AN1133" s="166">
        <v>44904</v>
      </c>
    </row>
    <row r="1134" spans="38:40" ht="20.100000000000001" customHeight="1" x14ac:dyDescent="0.25">
      <c r="AL1134" s="166" t="s">
        <v>170</v>
      </c>
      <c r="AM1134" s="167">
        <v>4.6512000000000002</v>
      </c>
      <c r="AN1134" s="166">
        <v>44904</v>
      </c>
    </row>
    <row r="1135" spans="38:40" ht="20.100000000000001" customHeight="1" x14ac:dyDescent="0.25">
      <c r="AL1135" s="166" t="s">
        <v>176</v>
      </c>
      <c r="AM1135" s="167">
        <v>1.6482000000000001</v>
      </c>
      <c r="AN1135" s="166">
        <v>44904</v>
      </c>
    </row>
    <row r="1136" spans="38:40" ht="20.100000000000001" customHeight="1" x14ac:dyDescent="0.25">
      <c r="AL1136" s="166" t="s">
        <v>180</v>
      </c>
      <c r="AM1136" s="167">
        <v>58.47</v>
      </c>
      <c r="AN1136" s="166">
        <v>44904</v>
      </c>
    </row>
    <row r="1137" spans="38:40" ht="20.100000000000001" customHeight="1" x14ac:dyDescent="0.25">
      <c r="AL1137" s="166" t="s">
        <v>184</v>
      </c>
      <c r="AM1137" s="167">
        <v>1.4259999999999999</v>
      </c>
      <c r="AN1137" s="166">
        <v>44904</v>
      </c>
    </row>
    <row r="1138" spans="38:40" ht="20.100000000000001" customHeight="1" x14ac:dyDescent="0.25">
      <c r="AL1138" s="166" t="s">
        <v>190</v>
      </c>
      <c r="AM1138" s="167">
        <v>36.655999999999999</v>
      </c>
      <c r="AN1138" s="166">
        <v>44904</v>
      </c>
    </row>
    <row r="1139" spans="38:40" ht="20.100000000000001" customHeight="1" x14ac:dyDescent="0.25">
      <c r="AL1139" s="166" t="s">
        <v>240</v>
      </c>
      <c r="AM1139" s="167">
        <v>18.235800000000001</v>
      </c>
      <c r="AN1139" s="166">
        <v>44904</v>
      </c>
    </row>
    <row r="1140" spans="38:40" ht="20.100000000000001" customHeight="1" x14ac:dyDescent="0.25">
      <c r="AL1140" s="166"/>
      <c r="AM1140" s="167">
        <v>44903</v>
      </c>
      <c r="AN1140" s="166">
        <v>44903</v>
      </c>
    </row>
    <row r="1141" spans="38:40" ht="20.100000000000001" customHeight="1" x14ac:dyDescent="0.25">
      <c r="AL1141" s="166" t="s">
        <v>0</v>
      </c>
      <c r="AM1141" s="167">
        <v>1.0519000000000001</v>
      </c>
      <c r="AN1141" s="166">
        <v>44903</v>
      </c>
    </row>
    <row r="1142" spans="38:40" ht="20.100000000000001" customHeight="1" x14ac:dyDescent="0.25">
      <c r="AL1142" s="166" t="s">
        <v>5</v>
      </c>
      <c r="AM1142" s="167">
        <v>143.75</v>
      </c>
      <c r="AN1142" s="166">
        <v>44903</v>
      </c>
    </row>
    <row r="1143" spans="38:40" ht="20.100000000000001" customHeight="1" x14ac:dyDescent="0.25">
      <c r="AL1143" s="166" t="s">
        <v>73</v>
      </c>
      <c r="AM1143" s="167">
        <v>1.9558</v>
      </c>
      <c r="AN1143" s="166">
        <v>44903</v>
      </c>
    </row>
    <row r="1144" spans="38:40" ht="20.100000000000001" customHeight="1" x14ac:dyDescent="0.25">
      <c r="AL1144" s="166" t="s">
        <v>77</v>
      </c>
      <c r="AM1144" s="167">
        <v>24.324000000000002</v>
      </c>
      <c r="AN1144" s="166">
        <v>44903</v>
      </c>
    </row>
    <row r="1145" spans="38:40" ht="20.100000000000001" customHeight="1" x14ac:dyDescent="0.25">
      <c r="AL1145" s="166" t="s">
        <v>79</v>
      </c>
      <c r="AM1145" s="167">
        <v>7.4382000000000001</v>
      </c>
      <c r="AN1145" s="166">
        <v>44903</v>
      </c>
    </row>
    <row r="1146" spans="38:40" ht="20.100000000000001" customHeight="1" x14ac:dyDescent="0.25">
      <c r="AL1146" s="166" t="s">
        <v>71</v>
      </c>
      <c r="AM1146" s="167">
        <v>0.86258000000000001</v>
      </c>
      <c r="AN1146" s="166">
        <v>44903</v>
      </c>
    </row>
    <row r="1147" spans="38:40" ht="20.100000000000001" customHeight="1" x14ac:dyDescent="0.25">
      <c r="AL1147" s="166" t="s">
        <v>82</v>
      </c>
      <c r="AM1147" s="167">
        <v>417.66</v>
      </c>
      <c r="AN1147" s="166">
        <v>44903</v>
      </c>
    </row>
    <row r="1148" spans="38:40" ht="20.100000000000001" customHeight="1" x14ac:dyDescent="0.25">
      <c r="AL1148" s="166" t="s">
        <v>8</v>
      </c>
      <c r="AM1148" s="167">
        <v>4.6852999999999998</v>
      </c>
      <c r="AN1148" s="166">
        <v>44903</v>
      </c>
    </row>
    <row r="1149" spans="38:40" ht="20.100000000000001" customHeight="1" x14ac:dyDescent="0.25">
      <c r="AL1149" s="166" t="s">
        <v>93</v>
      </c>
      <c r="AM1149" s="167">
        <v>4.9131</v>
      </c>
      <c r="AN1149" s="166">
        <v>44903</v>
      </c>
    </row>
    <row r="1150" spans="38:40" ht="20.100000000000001" customHeight="1" x14ac:dyDescent="0.25">
      <c r="AL1150" s="166" t="s">
        <v>99</v>
      </c>
      <c r="AM1150" s="167">
        <v>10.906000000000001</v>
      </c>
      <c r="AN1150" s="166">
        <v>44903</v>
      </c>
    </row>
    <row r="1151" spans="38:40" ht="20.100000000000001" customHeight="1" x14ac:dyDescent="0.25">
      <c r="AL1151" s="166" t="s">
        <v>4</v>
      </c>
      <c r="AM1151" s="167">
        <v>0.9889</v>
      </c>
      <c r="AN1151" s="166">
        <v>44903</v>
      </c>
    </row>
    <row r="1152" spans="38:40" ht="20.100000000000001" customHeight="1" x14ac:dyDescent="0.25">
      <c r="AL1152" s="166" t="s">
        <v>84</v>
      </c>
      <c r="AM1152" s="167">
        <v>149.5</v>
      </c>
      <c r="AN1152" s="166">
        <v>44903</v>
      </c>
    </row>
    <row r="1153" spans="38:40" ht="20.100000000000001" customHeight="1" x14ac:dyDescent="0.25">
      <c r="AL1153" s="166" t="s">
        <v>90</v>
      </c>
      <c r="AM1153" s="167">
        <v>10.488</v>
      </c>
      <c r="AN1153" s="166">
        <v>44903</v>
      </c>
    </row>
    <row r="1154" spans="38:40" ht="20.100000000000001" customHeight="1" x14ac:dyDescent="0.25">
      <c r="AL1154" s="166" t="s">
        <v>75</v>
      </c>
      <c r="AM1154" s="167">
        <v>7.5552999999999999</v>
      </c>
      <c r="AN1154" s="166">
        <v>44903</v>
      </c>
    </row>
    <row r="1155" spans="38:40" ht="20.100000000000001" customHeight="1" x14ac:dyDescent="0.25">
      <c r="AL1155" s="166" t="s">
        <v>9</v>
      </c>
      <c r="AM1155" s="167">
        <v>19.6114</v>
      </c>
      <c r="AN1155" s="166">
        <v>44903</v>
      </c>
    </row>
    <row r="1156" spans="38:40" ht="20.100000000000001" customHeight="1" x14ac:dyDescent="0.25">
      <c r="AL1156" s="166" t="s">
        <v>2</v>
      </c>
      <c r="AM1156" s="167">
        <v>1.5589999999999999</v>
      </c>
      <c r="AN1156" s="166">
        <v>44903</v>
      </c>
    </row>
    <row r="1157" spans="38:40" ht="20.100000000000001" customHeight="1" x14ac:dyDescent="0.25">
      <c r="AL1157" s="166" t="s">
        <v>22</v>
      </c>
      <c r="AM1157" s="167">
        <v>5.4880000000000004</v>
      </c>
      <c r="AN1157" s="166">
        <v>44903</v>
      </c>
    </row>
    <row r="1158" spans="38:40" ht="20.100000000000001" customHeight="1" x14ac:dyDescent="0.25">
      <c r="AL1158" s="166" t="s">
        <v>3</v>
      </c>
      <c r="AM1158" s="167">
        <v>1.4307000000000001</v>
      </c>
      <c r="AN1158" s="166">
        <v>44903</v>
      </c>
    </row>
    <row r="1159" spans="38:40" ht="20.100000000000001" customHeight="1" x14ac:dyDescent="0.25">
      <c r="AL1159" s="166" t="s">
        <v>154</v>
      </c>
      <c r="AM1159" s="167">
        <v>7.3323999999999998</v>
      </c>
      <c r="AN1159" s="166">
        <v>44903</v>
      </c>
    </row>
    <row r="1160" spans="38:40" ht="20.100000000000001" customHeight="1" x14ac:dyDescent="0.25">
      <c r="AL1160" s="166" t="s">
        <v>6</v>
      </c>
      <c r="AM1160" s="167">
        <v>8.1889000000000003</v>
      </c>
      <c r="AN1160" s="166">
        <v>44903</v>
      </c>
    </row>
    <row r="1161" spans="38:40" ht="20.100000000000001" customHeight="1" x14ac:dyDescent="0.25">
      <c r="AL1161" s="166" t="s">
        <v>161</v>
      </c>
      <c r="AM1161" s="167">
        <v>16423.919999999998</v>
      </c>
      <c r="AN1161" s="166">
        <v>44903</v>
      </c>
    </row>
    <row r="1162" spans="38:40" ht="20.100000000000001" customHeight="1" x14ac:dyDescent="0.25">
      <c r="AL1162" s="168" t="s">
        <v>116</v>
      </c>
      <c r="AM1162" s="167">
        <v>3.6206</v>
      </c>
      <c r="AN1162" s="166">
        <v>44903</v>
      </c>
    </row>
    <row r="1163" spans="38:40" ht="20.100000000000001" customHeight="1" x14ac:dyDescent="0.25">
      <c r="AL1163" s="168" t="s">
        <v>159</v>
      </c>
      <c r="AM1163" s="167">
        <v>86.6755</v>
      </c>
      <c r="AN1163" s="166">
        <v>44903</v>
      </c>
    </row>
    <row r="1164" spans="38:40" ht="20.100000000000001" customHeight="1" x14ac:dyDescent="0.25">
      <c r="AL1164" s="166" t="s">
        <v>164</v>
      </c>
      <c r="AM1164" s="167">
        <v>1387.06</v>
      </c>
      <c r="AN1164" s="166">
        <v>44903</v>
      </c>
    </row>
    <row r="1165" spans="38:40" ht="20.100000000000001" customHeight="1" x14ac:dyDescent="0.25">
      <c r="AL1165" s="166" t="s">
        <v>47</v>
      </c>
      <c r="AM1165" s="167">
        <v>20.698899999999998</v>
      </c>
      <c r="AN1165" s="166">
        <v>44903</v>
      </c>
    </row>
    <row r="1166" spans="38:40" ht="20.100000000000001" customHeight="1" x14ac:dyDescent="0.25">
      <c r="AL1166" s="166" t="s">
        <v>170</v>
      </c>
      <c r="AM1166" s="167">
        <v>4.6257000000000001</v>
      </c>
      <c r="AN1166" s="166">
        <v>44903</v>
      </c>
    </row>
    <row r="1167" spans="38:40" ht="20.100000000000001" customHeight="1" x14ac:dyDescent="0.25">
      <c r="AL1167" s="166" t="s">
        <v>176</v>
      </c>
      <c r="AM1167" s="167">
        <v>1.6547000000000001</v>
      </c>
      <c r="AN1167" s="166">
        <v>44903</v>
      </c>
    </row>
    <row r="1168" spans="38:40" ht="20.100000000000001" customHeight="1" x14ac:dyDescent="0.25">
      <c r="AL1168" s="166" t="s">
        <v>180</v>
      </c>
      <c r="AM1168" s="167">
        <v>58.232999999999997</v>
      </c>
      <c r="AN1168" s="166">
        <v>44903</v>
      </c>
    </row>
    <row r="1169" spans="38:40" ht="20.100000000000001" customHeight="1" x14ac:dyDescent="0.25">
      <c r="AL1169" s="166" t="s">
        <v>184</v>
      </c>
      <c r="AM1169" s="167">
        <v>1.4256</v>
      </c>
      <c r="AN1169" s="166">
        <v>44903</v>
      </c>
    </row>
    <row r="1170" spans="38:40" ht="20.100000000000001" customHeight="1" x14ac:dyDescent="0.25">
      <c r="AL1170" s="166" t="s">
        <v>190</v>
      </c>
      <c r="AM1170" s="167">
        <v>36.558999999999997</v>
      </c>
      <c r="AN1170" s="166">
        <v>44903</v>
      </c>
    </row>
    <row r="1171" spans="38:40" ht="20.100000000000001" customHeight="1" x14ac:dyDescent="0.25">
      <c r="AL1171" s="166" t="s">
        <v>240</v>
      </c>
      <c r="AM1171" s="167">
        <v>18.022500000000001</v>
      </c>
      <c r="AN1171" s="166">
        <v>44903</v>
      </c>
    </row>
    <row r="1172" spans="38:40" ht="20.100000000000001" customHeight="1" x14ac:dyDescent="0.25">
      <c r="AL1172" s="166"/>
      <c r="AM1172" s="167">
        <v>44902</v>
      </c>
      <c r="AN1172" s="166">
        <v>44902</v>
      </c>
    </row>
    <row r="1173" spans="38:40" ht="20.100000000000001" customHeight="1" x14ac:dyDescent="0.25">
      <c r="AL1173" s="166" t="s">
        <v>0</v>
      </c>
      <c r="AM1173" s="167">
        <v>1.0528999999999999</v>
      </c>
      <c r="AN1173" s="166">
        <v>44902</v>
      </c>
    </row>
    <row r="1174" spans="38:40" ht="20.100000000000001" customHeight="1" x14ac:dyDescent="0.25">
      <c r="AL1174" s="166" t="s">
        <v>5</v>
      </c>
      <c r="AM1174" s="167">
        <v>144.44</v>
      </c>
      <c r="AN1174" s="166">
        <v>44902</v>
      </c>
    </row>
    <row r="1175" spans="38:40" ht="20.100000000000001" customHeight="1" x14ac:dyDescent="0.25">
      <c r="AL1175" s="166" t="s">
        <v>73</v>
      </c>
      <c r="AM1175" s="167">
        <v>1.9558</v>
      </c>
      <c r="AN1175" s="166">
        <v>44902</v>
      </c>
    </row>
    <row r="1176" spans="38:40" ht="20.100000000000001" customHeight="1" x14ac:dyDescent="0.25">
      <c r="AL1176" s="166" t="s">
        <v>77</v>
      </c>
      <c r="AM1176" s="167">
        <v>24.321999999999999</v>
      </c>
      <c r="AN1176" s="166">
        <v>44902</v>
      </c>
    </row>
    <row r="1177" spans="38:40" ht="20.100000000000001" customHeight="1" x14ac:dyDescent="0.25">
      <c r="AL1177" s="166" t="s">
        <v>79</v>
      </c>
      <c r="AM1177" s="167">
        <v>7.4382000000000001</v>
      </c>
      <c r="AN1177" s="166">
        <v>44902</v>
      </c>
    </row>
    <row r="1178" spans="38:40" ht="20.100000000000001" customHeight="1" x14ac:dyDescent="0.25">
      <c r="AL1178" s="166" t="s">
        <v>71</v>
      </c>
      <c r="AM1178" s="167">
        <v>0.86407999999999996</v>
      </c>
      <c r="AN1178" s="166">
        <v>44902</v>
      </c>
    </row>
    <row r="1179" spans="38:40" ht="20.100000000000001" customHeight="1" x14ac:dyDescent="0.25">
      <c r="AL1179" s="166" t="s">
        <v>82</v>
      </c>
      <c r="AM1179" s="167">
        <v>410.63</v>
      </c>
      <c r="AN1179" s="166">
        <v>44902</v>
      </c>
    </row>
    <row r="1180" spans="38:40" ht="20.100000000000001" customHeight="1" x14ac:dyDescent="0.25">
      <c r="AL1180" s="166" t="s">
        <v>8</v>
      </c>
      <c r="AM1180" s="167">
        <v>4.7003000000000004</v>
      </c>
      <c r="AN1180" s="166">
        <v>44902</v>
      </c>
    </row>
    <row r="1181" spans="38:40" ht="20.100000000000001" customHeight="1" x14ac:dyDescent="0.25">
      <c r="AL1181" s="166" t="s">
        <v>93</v>
      </c>
      <c r="AM1181" s="167">
        <v>4.9180000000000001</v>
      </c>
      <c r="AN1181" s="166">
        <v>44902</v>
      </c>
    </row>
    <row r="1182" spans="38:40" ht="20.100000000000001" customHeight="1" x14ac:dyDescent="0.25">
      <c r="AL1182" s="166" t="s">
        <v>99</v>
      </c>
      <c r="AM1182" s="167">
        <v>10.919</v>
      </c>
      <c r="AN1182" s="166">
        <v>44902</v>
      </c>
    </row>
    <row r="1183" spans="38:40" ht="20.100000000000001" customHeight="1" x14ac:dyDescent="0.25">
      <c r="AL1183" s="166" t="s">
        <v>4</v>
      </c>
      <c r="AM1183" s="167">
        <v>0.98929999999999996</v>
      </c>
      <c r="AN1183" s="166">
        <v>44902</v>
      </c>
    </row>
    <row r="1184" spans="38:40" ht="20.100000000000001" customHeight="1" x14ac:dyDescent="0.25">
      <c r="AL1184" s="166" t="s">
        <v>84</v>
      </c>
      <c r="AM1184" s="167">
        <v>148.69999999999999</v>
      </c>
      <c r="AN1184" s="166">
        <v>44902</v>
      </c>
    </row>
    <row r="1185" spans="38:40" ht="20.100000000000001" customHeight="1" x14ac:dyDescent="0.25">
      <c r="AL1185" s="166" t="s">
        <v>90</v>
      </c>
      <c r="AM1185" s="167">
        <v>10.525499999999999</v>
      </c>
      <c r="AN1185" s="166">
        <v>44902</v>
      </c>
    </row>
    <row r="1186" spans="38:40" ht="20.100000000000001" customHeight="1" x14ac:dyDescent="0.25">
      <c r="AL1186" s="166" t="s">
        <v>75</v>
      </c>
      <c r="AM1186" s="167">
        <v>7.5525000000000002</v>
      </c>
      <c r="AN1186" s="166">
        <v>44902</v>
      </c>
    </row>
    <row r="1187" spans="38:40" ht="20.100000000000001" customHeight="1" x14ac:dyDescent="0.25">
      <c r="AL1187" s="166" t="s">
        <v>9</v>
      </c>
      <c r="AM1187" s="167">
        <v>19.625599999999999</v>
      </c>
      <c r="AN1187" s="166">
        <v>44902</v>
      </c>
    </row>
    <row r="1188" spans="38:40" ht="20.100000000000001" customHeight="1" x14ac:dyDescent="0.25">
      <c r="AL1188" s="166" t="s">
        <v>2</v>
      </c>
      <c r="AM1188" s="167">
        <v>1.5728</v>
      </c>
      <c r="AN1188" s="166">
        <v>44902</v>
      </c>
    </row>
    <row r="1189" spans="38:40" ht="20.100000000000001" customHeight="1" x14ac:dyDescent="0.25">
      <c r="AL1189" s="166" t="s">
        <v>22</v>
      </c>
      <c r="AM1189" s="167">
        <v>5.5023</v>
      </c>
      <c r="AN1189" s="166">
        <v>44902</v>
      </c>
    </row>
    <row r="1190" spans="38:40" ht="20.100000000000001" customHeight="1" x14ac:dyDescent="0.25">
      <c r="AL1190" s="166" t="s">
        <v>3</v>
      </c>
      <c r="AM1190" s="167">
        <v>1.4387000000000001</v>
      </c>
      <c r="AN1190" s="166">
        <v>44902</v>
      </c>
    </row>
    <row r="1191" spans="38:40" ht="20.100000000000001" customHeight="1" x14ac:dyDescent="0.25">
      <c r="AL1191" s="166" t="s">
        <v>154</v>
      </c>
      <c r="AM1191" s="167">
        <v>7.3475999999999999</v>
      </c>
      <c r="AN1191" s="166">
        <v>44902</v>
      </c>
    </row>
    <row r="1192" spans="38:40" ht="20.100000000000001" customHeight="1" x14ac:dyDescent="0.25">
      <c r="AL1192" s="166" t="s">
        <v>6</v>
      </c>
      <c r="AM1192" s="167">
        <v>8.1997</v>
      </c>
      <c r="AN1192" s="166">
        <v>44902</v>
      </c>
    </row>
    <row r="1193" spans="38:40" ht="20.100000000000001" customHeight="1" x14ac:dyDescent="0.25">
      <c r="AL1193" s="166" t="s">
        <v>161</v>
      </c>
      <c r="AM1193" s="167">
        <v>16465.169999999998</v>
      </c>
      <c r="AN1193" s="166">
        <v>44902</v>
      </c>
    </row>
    <row r="1194" spans="38:40" ht="20.100000000000001" customHeight="1" x14ac:dyDescent="0.25">
      <c r="AL1194" s="166" t="s">
        <v>116</v>
      </c>
      <c r="AM1194" s="167">
        <v>3.6259999999999999</v>
      </c>
      <c r="AN1194" s="166">
        <v>44902</v>
      </c>
    </row>
    <row r="1195" spans="38:40" ht="20.100000000000001" customHeight="1" x14ac:dyDescent="0.25">
      <c r="AL1195" s="168" t="s">
        <v>159</v>
      </c>
      <c r="AM1195" s="167">
        <v>86.691999999999993</v>
      </c>
      <c r="AN1195" s="166">
        <v>44902</v>
      </c>
    </row>
    <row r="1196" spans="38:40" ht="20.100000000000001" customHeight="1" x14ac:dyDescent="0.25">
      <c r="AL1196" s="168" t="s">
        <v>164</v>
      </c>
      <c r="AM1196" s="167">
        <v>1390.87</v>
      </c>
      <c r="AN1196" s="166">
        <v>44902</v>
      </c>
    </row>
    <row r="1197" spans="38:40" ht="20.100000000000001" customHeight="1" x14ac:dyDescent="0.25">
      <c r="AL1197" s="166" t="s">
        <v>47</v>
      </c>
      <c r="AM1197" s="167">
        <v>20.753399999999999</v>
      </c>
      <c r="AN1197" s="166">
        <v>44902</v>
      </c>
    </row>
    <row r="1198" spans="38:40" ht="20.100000000000001" customHeight="1" x14ac:dyDescent="0.25">
      <c r="AL1198" s="166" t="s">
        <v>170</v>
      </c>
      <c r="AM1198" s="167">
        <v>4.6300999999999997</v>
      </c>
      <c r="AN1198" s="166">
        <v>44902</v>
      </c>
    </row>
    <row r="1199" spans="38:40" ht="20.100000000000001" customHeight="1" x14ac:dyDescent="0.25">
      <c r="AL1199" s="166" t="s">
        <v>176</v>
      </c>
      <c r="AM1199" s="167">
        <v>1.6573</v>
      </c>
      <c r="AN1199" s="166">
        <v>44902</v>
      </c>
    </row>
    <row r="1200" spans="38:40" ht="20.100000000000001" customHeight="1" x14ac:dyDescent="0.25">
      <c r="AL1200" s="166" t="s">
        <v>180</v>
      </c>
      <c r="AM1200" s="167">
        <v>58.432000000000002</v>
      </c>
      <c r="AN1200" s="166">
        <v>44902</v>
      </c>
    </row>
    <row r="1201" spans="38:40" ht="20.100000000000001" customHeight="1" x14ac:dyDescent="0.25">
      <c r="AL1201" s="166" t="s">
        <v>184</v>
      </c>
      <c r="AM1201" s="167">
        <v>1.4286000000000001</v>
      </c>
      <c r="AN1201" s="166">
        <v>44902</v>
      </c>
    </row>
    <row r="1202" spans="38:40" ht="20.100000000000001" customHeight="1" x14ac:dyDescent="0.25">
      <c r="AL1202" s="166" t="s">
        <v>190</v>
      </c>
      <c r="AM1202" s="167">
        <v>36.904000000000003</v>
      </c>
      <c r="AN1202" s="166">
        <v>44902</v>
      </c>
    </row>
    <row r="1203" spans="38:40" ht="20.100000000000001" customHeight="1" x14ac:dyDescent="0.25">
      <c r="AL1203" s="166" t="s">
        <v>240</v>
      </c>
      <c r="AM1203" s="167">
        <v>18.135300000000001</v>
      </c>
      <c r="AN1203" s="166">
        <v>44902</v>
      </c>
    </row>
    <row r="1204" spans="38:40" ht="20.100000000000001" customHeight="1" x14ac:dyDescent="0.25">
      <c r="AL1204" s="166"/>
      <c r="AM1204" s="167">
        <v>44901</v>
      </c>
      <c r="AN1204" s="166">
        <v>44901</v>
      </c>
    </row>
    <row r="1205" spans="38:40" ht="20.100000000000001" customHeight="1" x14ac:dyDescent="0.25">
      <c r="AL1205" s="166" t="s">
        <v>0</v>
      </c>
      <c r="AM1205" s="167">
        <v>1.0516000000000001</v>
      </c>
      <c r="AN1205" s="166">
        <v>44901</v>
      </c>
    </row>
    <row r="1206" spans="38:40" ht="20.100000000000001" customHeight="1" x14ac:dyDescent="0.25">
      <c r="AL1206" s="166" t="s">
        <v>5</v>
      </c>
      <c r="AM1206" s="167">
        <v>143.33000000000001</v>
      </c>
      <c r="AN1206" s="166">
        <v>44901</v>
      </c>
    </row>
    <row r="1207" spans="38:40" ht="20.100000000000001" customHeight="1" x14ac:dyDescent="0.25">
      <c r="AL1207" s="166" t="s">
        <v>73</v>
      </c>
      <c r="AM1207" s="167">
        <v>1.9558</v>
      </c>
      <c r="AN1207" s="166">
        <v>44901</v>
      </c>
    </row>
    <row r="1208" spans="38:40" ht="20.100000000000001" customHeight="1" x14ac:dyDescent="0.25">
      <c r="AL1208" s="166" t="s">
        <v>77</v>
      </c>
      <c r="AM1208" s="167">
        <v>24.315999999999999</v>
      </c>
      <c r="AN1208" s="166">
        <v>44901</v>
      </c>
    </row>
    <row r="1209" spans="38:40" ht="20.100000000000001" customHeight="1" x14ac:dyDescent="0.25">
      <c r="AL1209" s="166" t="s">
        <v>79</v>
      </c>
      <c r="AM1209" s="167">
        <v>7.4379999999999997</v>
      </c>
      <c r="AN1209" s="166">
        <v>44901</v>
      </c>
    </row>
    <row r="1210" spans="38:40" ht="20.100000000000001" customHeight="1" x14ac:dyDescent="0.25">
      <c r="AL1210" s="166" t="s">
        <v>71</v>
      </c>
      <c r="AM1210" s="167">
        <v>0.86170000000000002</v>
      </c>
      <c r="AN1210" s="166">
        <v>44901</v>
      </c>
    </row>
    <row r="1211" spans="38:40" ht="20.100000000000001" customHeight="1" x14ac:dyDescent="0.25">
      <c r="AL1211" s="166" t="s">
        <v>82</v>
      </c>
      <c r="AM1211" s="167">
        <v>415.08</v>
      </c>
      <c r="AN1211" s="166">
        <v>44901</v>
      </c>
    </row>
    <row r="1212" spans="38:40" ht="20.100000000000001" customHeight="1" x14ac:dyDescent="0.25">
      <c r="AL1212" s="166" t="s">
        <v>8</v>
      </c>
      <c r="AM1212" s="167">
        <v>4.6974999999999998</v>
      </c>
      <c r="AN1212" s="166">
        <v>44901</v>
      </c>
    </row>
    <row r="1213" spans="38:40" ht="20.100000000000001" customHeight="1" x14ac:dyDescent="0.25">
      <c r="AL1213" s="166" t="s">
        <v>93</v>
      </c>
      <c r="AM1213" s="167">
        <v>4.9130000000000003</v>
      </c>
      <c r="AN1213" s="166">
        <v>44901</v>
      </c>
    </row>
    <row r="1214" spans="38:40" ht="20.100000000000001" customHeight="1" x14ac:dyDescent="0.25">
      <c r="AL1214" s="166" t="s">
        <v>99</v>
      </c>
      <c r="AM1214" s="167">
        <v>10.888999999999999</v>
      </c>
      <c r="AN1214" s="166">
        <v>44901</v>
      </c>
    </row>
    <row r="1215" spans="38:40" ht="20.100000000000001" customHeight="1" x14ac:dyDescent="0.25">
      <c r="AL1215" s="166" t="s">
        <v>4</v>
      </c>
      <c r="AM1215" s="167">
        <v>0.98719999999999997</v>
      </c>
      <c r="AN1215" s="166">
        <v>44901</v>
      </c>
    </row>
    <row r="1216" spans="38:40" ht="20.100000000000001" customHeight="1" x14ac:dyDescent="0.25">
      <c r="AL1216" s="166" t="s">
        <v>84</v>
      </c>
      <c r="AM1216" s="167">
        <v>148.9</v>
      </c>
      <c r="AN1216" s="166">
        <v>44901</v>
      </c>
    </row>
    <row r="1217" spans="38:40" ht="20.100000000000001" customHeight="1" x14ac:dyDescent="0.25">
      <c r="AL1217" s="166" t="s">
        <v>90</v>
      </c>
      <c r="AM1217" s="167">
        <v>10.440799999999999</v>
      </c>
      <c r="AN1217" s="166">
        <v>44901</v>
      </c>
    </row>
    <row r="1218" spans="38:40" ht="20.100000000000001" customHeight="1" x14ac:dyDescent="0.25">
      <c r="AL1218" s="166" t="s">
        <v>75</v>
      </c>
      <c r="AM1218" s="167">
        <v>7.5563000000000002</v>
      </c>
      <c r="AN1218" s="166">
        <v>44901</v>
      </c>
    </row>
    <row r="1219" spans="38:40" ht="20.100000000000001" customHeight="1" x14ac:dyDescent="0.25">
      <c r="AL1219" s="166" t="s">
        <v>9</v>
      </c>
      <c r="AM1219" s="167">
        <v>19.600999999999999</v>
      </c>
      <c r="AN1219" s="166">
        <v>44901</v>
      </c>
    </row>
    <row r="1220" spans="38:40" ht="20.100000000000001" customHeight="1" x14ac:dyDescent="0.25">
      <c r="AL1220" s="166" t="s">
        <v>2</v>
      </c>
      <c r="AM1220" s="167">
        <v>1.5625</v>
      </c>
      <c r="AN1220" s="166">
        <v>44901</v>
      </c>
    </row>
    <row r="1221" spans="38:40" ht="20.100000000000001" customHeight="1" x14ac:dyDescent="0.25">
      <c r="AL1221" s="166" t="s">
        <v>22</v>
      </c>
      <c r="AM1221" s="167">
        <v>5.5113000000000003</v>
      </c>
      <c r="AN1221" s="166">
        <v>44901</v>
      </c>
    </row>
    <row r="1222" spans="38:40" ht="20.100000000000001" customHeight="1" x14ac:dyDescent="0.25">
      <c r="AL1222" s="166" t="s">
        <v>3</v>
      </c>
      <c r="AM1222" s="167">
        <v>1.4326000000000001</v>
      </c>
      <c r="AN1222" s="166">
        <v>44901</v>
      </c>
    </row>
    <row r="1223" spans="38:40" ht="20.100000000000001" customHeight="1" x14ac:dyDescent="0.25">
      <c r="AL1223" s="166" t="s">
        <v>154</v>
      </c>
      <c r="AM1223" s="167">
        <v>7.3494000000000002</v>
      </c>
      <c r="AN1223" s="166">
        <v>44901</v>
      </c>
    </row>
    <row r="1224" spans="38:40" ht="20.100000000000001" customHeight="1" x14ac:dyDescent="0.25">
      <c r="AL1224" s="166" t="s">
        <v>6</v>
      </c>
      <c r="AM1224" s="167">
        <v>8.1813000000000002</v>
      </c>
      <c r="AN1224" s="166">
        <v>44901</v>
      </c>
    </row>
    <row r="1225" spans="38:40" ht="20.100000000000001" customHeight="1" x14ac:dyDescent="0.25">
      <c r="AL1225" s="166" t="s">
        <v>161</v>
      </c>
      <c r="AM1225" s="167">
        <v>16441.490000000002</v>
      </c>
      <c r="AN1225" s="166">
        <v>44901</v>
      </c>
    </row>
    <row r="1226" spans="38:40" ht="20.100000000000001" customHeight="1" x14ac:dyDescent="0.25">
      <c r="AL1226" s="166" t="s">
        <v>116</v>
      </c>
      <c r="AM1226" s="167">
        <v>3.5831</v>
      </c>
      <c r="AN1226" s="166">
        <v>44901</v>
      </c>
    </row>
    <row r="1227" spans="38:40" ht="20.100000000000001" customHeight="1" x14ac:dyDescent="0.25">
      <c r="AL1227" s="166" t="s">
        <v>159</v>
      </c>
      <c r="AM1227" s="167">
        <v>86.648499999999999</v>
      </c>
      <c r="AN1227" s="166">
        <v>44901</v>
      </c>
    </row>
    <row r="1228" spans="38:40" ht="20.100000000000001" customHeight="1" x14ac:dyDescent="0.25">
      <c r="AL1228" s="168" t="s">
        <v>164</v>
      </c>
      <c r="AM1228" s="167">
        <v>1386.39</v>
      </c>
      <c r="AN1228" s="166">
        <v>44901</v>
      </c>
    </row>
    <row r="1229" spans="38:40" ht="20.100000000000001" customHeight="1" x14ac:dyDescent="0.25">
      <c r="AL1229" s="168" t="s">
        <v>47</v>
      </c>
      <c r="AM1229" s="167">
        <v>20.688400000000001</v>
      </c>
      <c r="AN1229" s="166">
        <v>44901</v>
      </c>
    </row>
    <row r="1230" spans="38:40" ht="20.100000000000001" customHeight="1" x14ac:dyDescent="0.25">
      <c r="AL1230" s="166" t="s">
        <v>170</v>
      </c>
      <c r="AM1230" s="167">
        <v>4.6223000000000001</v>
      </c>
      <c r="AN1230" s="166">
        <v>44901</v>
      </c>
    </row>
    <row r="1231" spans="38:40" ht="20.100000000000001" customHeight="1" x14ac:dyDescent="0.25">
      <c r="AL1231" s="166" t="s">
        <v>176</v>
      </c>
      <c r="AM1231" s="167">
        <v>1.6583000000000001</v>
      </c>
      <c r="AN1231" s="166">
        <v>44901</v>
      </c>
    </row>
    <row r="1232" spans="38:40" ht="20.100000000000001" customHeight="1" x14ac:dyDescent="0.25">
      <c r="AL1232" s="166" t="s">
        <v>180</v>
      </c>
      <c r="AM1232" s="167">
        <v>58.781999999999996</v>
      </c>
      <c r="AN1232" s="166">
        <v>44901</v>
      </c>
    </row>
    <row r="1233" spans="38:40" ht="20.100000000000001" customHeight="1" x14ac:dyDescent="0.25">
      <c r="AL1233" s="166" t="s">
        <v>184</v>
      </c>
      <c r="AM1233" s="167">
        <v>1.4262999999999999</v>
      </c>
      <c r="AN1233" s="166">
        <v>44901</v>
      </c>
    </row>
    <row r="1234" spans="38:40" ht="20.100000000000001" customHeight="1" x14ac:dyDescent="0.25">
      <c r="AL1234" s="166" t="s">
        <v>190</v>
      </c>
      <c r="AM1234" s="167">
        <v>36.826999999999998</v>
      </c>
      <c r="AN1234" s="166">
        <v>44901</v>
      </c>
    </row>
    <row r="1235" spans="38:40" ht="20.100000000000001" customHeight="1" x14ac:dyDescent="0.25">
      <c r="AL1235" s="166" t="s">
        <v>240</v>
      </c>
      <c r="AM1235" s="167">
        <v>18.206800000000001</v>
      </c>
      <c r="AN1235" s="166">
        <v>44901</v>
      </c>
    </row>
    <row r="1236" spans="38:40" ht="20.100000000000001" customHeight="1" x14ac:dyDescent="0.25">
      <c r="AL1236" s="166"/>
      <c r="AM1236" s="167">
        <v>44900</v>
      </c>
      <c r="AN1236" s="166">
        <v>44900</v>
      </c>
    </row>
    <row r="1237" spans="38:40" ht="20.100000000000001" customHeight="1" x14ac:dyDescent="0.25">
      <c r="AL1237" s="166" t="s">
        <v>0</v>
      </c>
      <c r="AM1237" s="167">
        <v>1.0587</v>
      </c>
      <c r="AN1237" s="166">
        <v>44900</v>
      </c>
    </row>
    <row r="1238" spans="38:40" ht="20.100000000000001" customHeight="1" x14ac:dyDescent="0.25">
      <c r="AL1238" s="166" t="s">
        <v>5</v>
      </c>
      <c r="AM1238" s="167">
        <v>143.07</v>
      </c>
      <c r="AN1238" s="166">
        <v>44900</v>
      </c>
    </row>
    <row r="1239" spans="38:40" ht="20.100000000000001" customHeight="1" x14ac:dyDescent="0.25">
      <c r="AL1239" s="166" t="s">
        <v>73</v>
      </c>
      <c r="AM1239" s="167">
        <v>1.9558</v>
      </c>
      <c r="AN1239" s="166">
        <v>44900</v>
      </c>
    </row>
    <row r="1240" spans="38:40" ht="20.100000000000001" customHeight="1" x14ac:dyDescent="0.25">
      <c r="AL1240" s="166" t="s">
        <v>77</v>
      </c>
      <c r="AM1240" s="167">
        <v>24.350999999999999</v>
      </c>
      <c r="AN1240" s="166">
        <v>44900</v>
      </c>
    </row>
    <row r="1241" spans="38:40" ht="20.100000000000001" customHeight="1" x14ac:dyDescent="0.25">
      <c r="AL1241" s="166" t="s">
        <v>79</v>
      </c>
      <c r="AM1241" s="167">
        <v>7.4368999999999996</v>
      </c>
      <c r="AN1241" s="166">
        <v>44900</v>
      </c>
    </row>
    <row r="1242" spans="38:40" ht="20.100000000000001" customHeight="1" x14ac:dyDescent="0.25">
      <c r="AL1242" s="166" t="s">
        <v>71</v>
      </c>
      <c r="AM1242" s="167">
        <v>0.86085</v>
      </c>
      <c r="AN1242" s="166">
        <v>44900</v>
      </c>
    </row>
    <row r="1243" spans="38:40" ht="20.100000000000001" customHeight="1" x14ac:dyDescent="0.25">
      <c r="AL1243" s="166" t="s">
        <v>82</v>
      </c>
      <c r="AM1243" s="167">
        <v>412.13</v>
      </c>
      <c r="AN1243" s="166">
        <v>44900</v>
      </c>
    </row>
    <row r="1244" spans="38:40" ht="20.100000000000001" customHeight="1" x14ac:dyDescent="0.25">
      <c r="AL1244" s="166" t="s">
        <v>8</v>
      </c>
      <c r="AM1244" s="167">
        <v>4.6950000000000003</v>
      </c>
      <c r="AN1244" s="166">
        <v>44900</v>
      </c>
    </row>
    <row r="1245" spans="38:40" ht="20.100000000000001" customHeight="1" x14ac:dyDescent="0.25">
      <c r="AL1245" s="166" t="s">
        <v>93</v>
      </c>
      <c r="AM1245" s="167">
        <v>4.9215</v>
      </c>
      <c r="AN1245" s="166">
        <v>44900</v>
      </c>
    </row>
    <row r="1246" spans="38:40" ht="20.100000000000001" customHeight="1" x14ac:dyDescent="0.25">
      <c r="AL1246" s="166" t="s">
        <v>99</v>
      </c>
      <c r="AM1246" s="167">
        <v>10.8931</v>
      </c>
      <c r="AN1246" s="166">
        <v>44900</v>
      </c>
    </row>
    <row r="1247" spans="38:40" ht="20.100000000000001" customHeight="1" x14ac:dyDescent="0.25">
      <c r="AL1247" s="166" t="s">
        <v>4</v>
      </c>
      <c r="AM1247" s="167">
        <v>0.98929999999999996</v>
      </c>
      <c r="AN1247" s="166">
        <v>44900</v>
      </c>
    </row>
    <row r="1248" spans="38:40" ht="20.100000000000001" customHeight="1" x14ac:dyDescent="0.25">
      <c r="AL1248" s="166" t="s">
        <v>84</v>
      </c>
      <c r="AM1248" s="167">
        <v>148.9</v>
      </c>
      <c r="AN1248" s="166">
        <v>44900</v>
      </c>
    </row>
    <row r="1249" spans="38:40" ht="20.100000000000001" customHeight="1" x14ac:dyDescent="0.25">
      <c r="AL1249" s="166" t="s">
        <v>90</v>
      </c>
      <c r="AM1249" s="167">
        <v>10.336600000000001</v>
      </c>
      <c r="AN1249" s="166">
        <v>44900</v>
      </c>
    </row>
    <row r="1250" spans="38:40" ht="20.100000000000001" customHeight="1" x14ac:dyDescent="0.25">
      <c r="AL1250" s="166" t="s">
        <v>75</v>
      </c>
      <c r="AM1250" s="167">
        <v>7.5510000000000002</v>
      </c>
      <c r="AN1250" s="166">
        <v>44900</v>
      </c>
    </row>
    <row r="1251" spans="38:40" ht="20.100000000000001" customHeight="1" x14ac:dyDescent="0.25">
      <c r="AL1251" s="166" t="s">
        <v>9</v>
      </c>
      <c r="AM1251" s="167">
        <v>19.732600000000001</v>
      </c>
      <c r="AN1251" s="166">
        <v>44900</v>
      </c>
    </row>
    <row r="1252" spans="38:40" ht="20.100000000000001" customHeight="1" x14ac:dyDescent="0.25">
      <c r="AL1252" s="166" t="s">
        <v>2</v>
      </c>
      <c r="AM1252" s="167">
        <v>1.5542</v>
      </c>
      <c r="AN1252" s="166">
        <v>44900</v>
      </c>
    </row>
    <row r="1253" spans="38:40" ht="20.100000000000001" customHeight="1" x14ac:dyDescent="0.25">
      <c r="AL1253" s="166" t="s">
        <v>22</v>
      </c>
      <c r="AM1253" s="167">
        <v>5.5491000000000001</v>
      </c>
      <c r="AN1253" s="166">
        <v>44900</v>
      </c>
    </row>
    <row r="1254" spans="38:40" ht="20.100000000000001" customHeight="1" x14ac:dyDescent="0.25">
      <c r="AL1254" s="166" t="s">
        <v>3</v>
      </c>
      <c r="AM1254" s="167">
        <v>1.4198</v>
      </c>
      <c r="AN1254" s="166">
        <v>44900</v>
      </c>
    </row>
    <row r="1255" spans="38:40" ht="20.100000000000001" customHeight="1" x14ac:dyDescent="0.25">
      <c r="AL1255" s="166" t="s">
        <v>154</v>
      </c>
      <c r="AM1255" s="167">
        <v>7.3573000000000004</v>
      </c>
      <c r="AN1255" s="166">
        <v>44900</v>
      </c>
    </row>
    <row r="1256" spans="38:40" ht="20.100000000000001" customHeight="1" x14ac:dyDescent="0.25">
      <c r="AL1256" s="166" t="s">
        <v>6</v>
      </c>
      <c r="AM1256" s="167">
        <v>8.2235999999999994</v>
      </c>
      <c r="AN1256" s="166">
        <v>44900</v>
      </c>
    </row>
    <row r="1257" spans="38:40" ht="20.100000000000001" customHeight="1" x14ac:dyDescent="0.25">
      <c r="AL1257" s="166" t="s">
        <v>161</v>
      </c>
      <c r="AM1257" s="167">
        <v>16332.36</v>
      </c>
      <c r="AN1257" s="166">
        <v>44900</v>
      </c>
    </row>
    <row r="1258" spans="38:40" ht="20.100000000000001" customHeight="1" x14ac:dyDescent="0.25">
      <c r="AL1258" s="166" t="s">
        <v>116</v>
      </c>
      <c r="AM1258" s="167">
        <v>3.5855999999999999</v>
      </c>
      <c r="AN1258" s="166">
        <v>44900</v>
      </c>
    </row>
    <row r="1259" spans="38:40" ht="20.100000000000001" customHeight="1" x14ac:dyDescent="0.25">
      <c r="AL1259" s="166" t="s">
        <v>159</v>
      </c>
      <c r="AM1259" s="167">
        <v>86.524900000000002</v>
      </c>
      <c r="AN1259" s="166">
        <v>44900</v>
      </c>
    </row>
    <row r="1260" spans="38:40" ht="20.100000000000001" customHeight="1" x14ac:dyDescent="0.25">
      <c r="AL1260" s="166" t="s">
        <v>164</v>
      </c>
      <c r="AM1260" s="167">
        <v>1370.87</v>
      </c>
      <c r="AN1260" s="166">
        <v>44900</v>
      </c>
    </row>
    <row r="1261" spans="38:40" ht="20.100000000000001" customHeight="1" x14ac:dyDescent="0.25">
      <c r="AL1261" s="168" t="s">
        <v>47</v>
      </c>
      <c r="AM1261" s="167">
        <v>20.729500000000002</v>
      </c>
      <c r="AN1261" s="166">
        <v>44900</v>
      </c>
    </row>
    <row r="1262" spans="38:40" ht="20.100000000000001" customHeight="1" x14ac:dyDescent="0.25">
      <c r="AL1262" s="168" t="s">
        <v>170</v>
      </c>
      <c r="AM1262" s="167">
        <v>4.6254999999999997</v>
      </c>
      <c r="AN1262" s="166">
        <v>44900</v>
      </c>
    </row>
    <row r="1263" spans="38:40" ht="20.100000000000001" customHeight="1" x14ac:dyDescent="0.25">
      <c r="AL1263" s="166" t="s">
        <v>176</v>
      </c>
      <c r="AM1263" s="167">
        <v>1.6497999999999999</v>
      </c>
      <c r="AN1263" s="166">
        <v>44900</v>
      </c>
    </row>
    <row r="1264" spans="38:40" ht="20.100000000000001" customHeight="1" x14ac:dyDescent="0.25">
      <c r="AL1264" s="166" t="s">
        <v>180</v>
      </c>
      <c r="AM1264" s="167">
        <v>59.244999999999997</v>
      </c>
      <c r="AN1264" s="166">
        <v>44900</v>
      </c>
    </row>
    <row r="1265" spans="38:40" ht="20.100000000000001" customHeight="1" x14ac:dyDescent="0.25">
      <c r="AL1265" s="166" t="s">
        <v>184</v>
      </c>
      <c r="AM1265" s="167">
        <v>1.4271</v>
      </c>
      <c r="AN1265" s="166">
        <v>44900</v>
      </c>
    </row>
    <row r="1266" spans="38:40" ht="20.100000000000001" customHeight="1" x14ac:dyDescent="0.25">
      <c r="AL1266" s="166" t="s">
        <v>190</v>
      </c>
      <c r="AM1266" s="167">
        <v>36.731999999999999</v>
      </c>
      <c r="AN1266" s="166">
        <v>44900</v>
      </c>
    </row>
    <row r="1267" spans="38:40" ht="20.100000000000001" customHeight="1" x14ac:dyDescent="0.25">
      <c r="AL1267" s="166" t="s">
        <v>240</v>
      </c>
      <c r="AM1267" s="167">
        <v>18.203800000000001</v>
      </c>
      <c r="AN1267" s="166">
        <v>44900</v>
      </c>
    </row>
    <row r="1268" spans="38:40" ht="20.100000000000001" customHeight="1" x14ac:dyDescent="0.25">
      <c r="AL1268" s="166"/>
      <c r="AM1268" s="167">
        <v>44897</v>
      </c>
      <c r="AN1268" s="166">
        <v>44897</v>
      </c>
    </row>
    <row r="1269" spans="38:40" ht="20.100000000000001" customHeight="1" x14ac:dyDescent="0.25">
      <c r="AL1269" s="166" t="s">
        <v>0</v>
      </c>
      <c r="AM1269" s="167">
        <v>1.0538000000000001</v>
      </c>
      <c r="AN1269" s="166">
        <v>44897</v>
      </c>
    </row>
    <row r="1270" spans="38:40" ht="20.100000000000001" customHeight="1" x14ac:dyDescent="0.25">
      <c r="AL1270" s="166" t="s">
        <v>5</v>
      </c>
      <c r="AM1270" s="167">
        <v>141.32</v>
      </c>
      <c r="AN1270" s="166">
        <v>44897</v>
      </c>
    </row>
    <row r="1271" spans="38:40" ht="20.100000000000001" customHeight="1" x14ac:dyDescent="0.25">
      <c r="AL1271" s="166" t="s">
        <v>73</v>
      </c>
      <c r="AM1271" s="167">
        <v>1.9558</v>
      </c>
      <c r="AN1271" s="166">
        <v>44897</v>
      </c>
    </row>
    <row r="1272" spans="38:40" ht="20.100000000000001" customHeight="1" x14ac:dyDescent="0.25">
      <c r="AL1272" s="166" t="s">
        <v>77</v>
      </c>
      <c r="AM1272" s="167">
        <v>24.376999999999999</v>
      </c>
      <c r="AN1272" s="166">
        <v>44897</v>
      </c>
    </row>
    <row r="1273" spans="38:40" ht="20.100000000000001" customHeight="1" x14ac:dyDescent="0.25">
      <c r="AL1273" s="166" t="s">
        <v>79</v>
      </c>
      <c r="AM1273" s="167">
        <v>7.4372999999999996</v>
      </c>
      <c r="AN1273" s="166">
        <v>44897</v>
      </c>
    </row>
    <row r="1274" spans="38:40" ht="20.100000000000001" customHeight="1" x14ac:dyDescent="0.25">
      <c r="AL1274" s="166" t="s">
        <v>71</v>
      </c>
      <c r="AM1274" s="167">
        <v>0.85855000000000004</v>
      </c>
      <c r="AN1274" s="166">
        <v>44897</v>
      </c>
    </row>
    <row r="1275" spans="38:40" ht="20.100000000000001" customHeight="1" x14ac:dyDescent="0.25">
      <c r="AL1275" s="166" t="s">
        <v>82</v>
      </c>
      <c r="AM1275" s="167">
        <v>410</v>
      </c>
      <c r="AN1275" s="166">
        <v>44897</v>
      </c>
    </row>
    <row r="1276" spans="38:40" ht="20.100000000000001" customHeight="1" x14ac:dyDescent="0.25">
      <c r="AL1276" s="166" t="s">
        <v>8</v>
      </c>
      <c r="AM1276" s="167">
        <v>4.6840000000000002</v>
      </c>
      <c r="AN1276" s="166">
        <v>44897</v>
      </c>
    </row>
    <row r="1277" spans="38:40" ht="20.100000000000001" customHeight="1" x14ac:dyDescent="0.25">
      <c r="AL1277" s="166" t="s">
        <v>93</v>
      </c>
      <c r="AM1277" s="167">
        <v>4.9298000000000002</v>
      </c>
      <c r="AN1277" s="166">
        <v>44897</v>
      </c>
    </row>
    <row r="1278" spans="38:40" ht="20.100000000000001" customHeight="1" x14ac:dyDescent="0.25">
      <c r="AL1278" s="166" t="s">
        <v>99</v>
      </c>
      <c r="AM1278" s="167">
        <v>10.901999999999999</v>
      </c>
      <c r="AN1278" s="166">
        <v>44897</v>
      </c>
    </row>
    <row r="1279" spans="38:40" ht="20.100000000000001" customHeight="1" x14ac:dyDescent="0.25">
      <c r="AL1279" s="166" t="s">
        <v>4</v>
      </c>
      <c r="AM1279" s="167">
        <v>0.98340000000000005</v>
      </c>
      <c r="AN1279" s="166">
        <v>44897</v>
      </c>
    </row>
    <row r="1280" spans="38:40" ht="20.100000000000001" customHeight="1" x14ac:dyDescent="0.25">
      <c r="AL1280" s="166" t="s">
        <v>84</v>
      </c>
      <c r="AM1280" s="167">
        <v>148.69999999999999</v>
      </c>
      <c r="AN1280" s="166">
        <v>44897</v>
      </c>
    </row>
    <row r="1281" spans="38:40" ht="20.100000000000001" customHeight="1" x14ac:dyDescent="0.25">
      <c r="AL1281" s="166" t="s">
        <v>90</v>
      </c>
      <c r="AM1281" s="167">
        <v>10.2615</v>
      </c>
      <c r="AN1281" s="166">
        <v>44897</v>
      </c>
    </row>
    <row r="1282" spans="38:40" ht="20.100000000000001" customHeight="1" x14ac:dyDescent="0.25">
      <c r="AL1282" s="166" t="s">
        <v>75</v>
      </c>
      <c r="AM1282" s="167">
        <v>7.5503</v>
      </c>
      <c r="AN1282" s="166">
        <v>44897</v>
      </c>
    </row>
    <row r="1283" spans="38:40" ht="20.100000000000001" customHeight="1" x14ac:dyDescent="0.25">
      <c r="AL1283" s="166" t="s">
        <v>9</v>
      </c>
      <c r="AM1283" s="167">
        <v>19.639199999999999</v>
      </c>
      <c r="AN1283" s="166">
        <v>44897</v>
      </c>
    </row>
    <row r="1284" spans="38:40" ht="20.100000000000001" customHeight="1" x14ac:dyDescent="0.25">
      <c r="AL1284" s="166" t="s">
        <v>2</v>
      </c>
      <c r="AM1284" s="167">
        <v>1.5457000000000001</v>
      </c>
      <c r="AN1284" s="166">
        <v>44897</v>
      </c>
    </row>
    <row r="1285" spans="38:40" ht="20.100000000000001" customHeight="1" x14ac:dyDescent="0.25">
      <c r="AL1285" s="166" t="s">
        <v>22</v>
      </c>
      <c r="AM1285" s="167">
        <v>5.4657</v>
      </c>
      <c r="AN1285" s="166">
        <v>44897</v>
      </c>
    </row>
    <row r="1286" spans="38:40" ht="20.100000000000001" customHeight="1" x14ac:dyDescent="0.25">
      <c r="AL1286" s="166" t="s">
        <v>3</v>
      </c>
      <c r="AM1286" s="167">
        <v>1.4159999999999999</v>
      </c>
      <c r="AN1286" s="166">
        <v>44897</v>
      </c>
    </row>
    <row r="1287" spans="38:40" ht="20.100000000000001" customHeight="1" x14ac:dyDescent="0.25">
      <c r="AL1287" s="166" t="s">
        <v>154</v>
      </c>
      <c r="AM1287" s="167">
        <v>7.3971</v>
      </c>
      <c r="AN1287" s="166">
        <v>44897</v>
      </c>
    </row>
    <row r="1288" spans="38:40" ht="20.100000000000001" customHeight="1" x14ac:dyDescent="0.25">
      <c r="AL1288" s="166" t="s">
        <v>6</v>
      </c>
      <c r="AM1288" s="167">
        <v>8.2035</v>
      </c>
      <c r="AN1288" s="166">
        <v>44897</v>
      </c>
    </row>
    <row r="1289" spans="38:40" ht="20.100000000000001" customHeight="1" x14ac:dyDescent="0.25">
      <c r="AL1289" s="166" t="s">
        <v>161</v>
      </c>
      <c r="AM1289" s="167">
        <v>16179.78</v>
      </c>
      <c r="AN1289" s="166">
        <v>44897</v>
      </c>
    </row>
    <row r="1290" spans="38:40" ht="20.100000000000001" customHeight="1" x14ac:dyDescent="0.25">
      <c r="AL1290" s="166" t="s">
        <v>116</v>
      </c>
      <c r="AM1290" s="167">
        <v>3.5769000000000002</v>
      </c>
      <c r="AN1290" s="166">
        <v>44897</v>
      </c>
    </row>
    <row r="1291" spans="38:40" ht="20.100000000000001" customHeight="1" x14ac:dyDescent="0.25">
      <c r="AL1291" s="166" t="s">
        <v>159</v>
      </c>
      <c r="AM1291" s="167">
        <v>85.643500000000003</v>
      </c>
      <c r="AN1291" s="166">
        <v>44897</v>
      </c>
    </row>
    <row r="1292" spans="38:40" ht="20.100000000000001" customHeight="1" x14ac:dyDescent="0.25">
      <c r="AL1292" s="166" t="s">
        <v>164</v>
      </c>
      <c r="AM1292" s="167">
        <v>1366.67</v>
      </c>
      <c r="AN1292" s="166">
        <v>44897</v>
      </c>
    </row>
    <row r="1293" spans="38:40" ht="20.100000000000001" customHeight="1" x14ac:dyDescent="0.25">
      <c r="AL1293" s="166" t="s">
        <v>47</v>
      </c>
      <c r="AM1293" s="167">
        <v>20.187000000000001</v>
      </c>
      <c r="AN1293" s="166">
        <v>44897</v>
      </c>
    </row>
    <row r="1294" spans="38:40" ht="20.100000000000001" customHeight="1" x14ac:dyDescent="0.25">
      <c r="AL1294" s="168" t="s">
        <v>170</v>
      </c>
      <c r="AM1294" s="167">
        <v>4.6241000000000003</v>
      </c>
      <c r="AN1294" s="166">
        <v>44897</v>
      </c>
    </row>
    <row r="1295" spans="38:40" ht="20.100000000000001" customHeight="1" x14ac:dyDescent="0.25">
      <c r="AL1295" s="168" t="s">
        <v>176</v>
      </c>
      <c r="AM1295" s="167">
        <v>1.6453</v>
      </c>
      <c r="AN1295" s="166">
        <v>44897</v>
      </c>
    </row>
    <row r="1296" spans="38:40" ht="20.100000000000001" customHeight="1" x14ac:dyDescent="0.25">
      <c r="AL1296" s="166" t="s">
        <v>180</v>
      </c>
      <c r="AM1296" s="167">
        <v>58.734000000000002</v>
      </c>
      <c r="AN1296" s="166">
        <v>44897</v>
      </c>
    </row>
    <row r="1297" spans="38:40" ht="20.100000000000001" customHeight="1" x14ac:dyDescent="0.25">
      <c r="AL1297" s="166" t="s">
        <v>184</v>
      </c>
      <c r="AM1297" s="167">
        <v>1.4227000000000001</v>
      </c>
      <c r="AN1297" s="166">
        <v>44897</v>
      </c>
    </row>
    <row r="1298" spans="38:40" ht="20.100000000000001" customHeight="1" x14ac:dyDescent="0.25">
      <c r="AL1298" s="166" t="s">
        <v>190</v>
      </c>
      <c r="AM1298" s="167">
        <v>36.613999999999997</v>
      </c>
      <c r="AN1298" s="166">
        <v>44897</v>
      </c>
    </row>
    <row r="1299" spans="38:40" ht="20.100000000000001" customHeight="1" x14ac:dyDescent="0.25">
      <c r="AL1299" s="166" t="s">
        <v>240</v>
      </c>
      <c r="AM1299" s="167">
        <v>18.274899999999999</v>
      </c>
      <c r="AN1299" s="166">
        <v>44897</v>
      </c>
    </row>
    <row r="1300" spans="38:40" ht="20.100000000000001" customHeight="1" x14ac:dyDescent="0.25">
      <c r="AL1300" s="166"/>
      <c r="AM1300" s="167">
        <v>44896</v>
      </c>
      <c r="AN1300" s="166">
        <v>44896</v>
      </c>
    </row>
    <row r="1301" spans="38:40" ht="20.100000000000001" customHeight="1" x14ac:dyDescent="0.25">
      <c r="AL1301" s="166" t="s">
        <v>0</v>
      </c>
      <c r="AM1301" s="167">
        <v>1.0454000000000001</v>
      </c>
      <c r="AN1301" s="166">
        <v>44896</v>
      </c>
    </row>
    <row r="1302" spans="38:40" ht="20.100000000000001" customHeight="1" x14ac:dyDescent="0.25">
      <c r="AL1302" s="166" t="s">
        <v>5</v>
      </c>
      <c r="AM1302" s="167">
        <v>142.47999999999999</v>
      </c>
      <c r="AN1302" s="166">
        <v>44896</v>
      </c>
    </row>
    <row r="1303" spans="38:40" ht="20.100000000000001" customHeight="1" x14ac:dyDescent="0.25">
      <c r="AL1303" s="166" t="s">
        <v>73</v>
      </c>
      <c r="AM1303" s="167">
        <v>1.9558</v>
      </c>
      <c r="AN1303" s="166">
        <v>44896</v>
      </c>
    </row>
    <row r="1304" spans="38:40" ht="20.100000000000001" customHeight="1" x14ac:dyDescent="0.25">
      <c r="AL1304" s="166" t="s">
        <v>77</v>
      </c>
      <c r="AM1304" s="167">
        <v>24.361000000000001</v>
      </c>
      <c r="AN1304" s="166">
        <v>44896</v>
      </c>
    </row>
    <row r="1305" spans="38:40" ht="20.100000000000001" customHeight="1" x14ac:dyDescent="0.25">
      <c r="AL1305" s="166" t="s">
        <v>79</v>
      </c>
      <c r="AM1305" s="167">
        <v>7.4372999999999996</v>
      </c>
      <c r="AN1305" s="166">
        <v>44896</v>
      </c>
    </row>
    <row r="1306" spans="38:40" ht="20.100000000000001" customHeight="1" x14ac:dyDescent="0.25">
      <c r="AL1306" s="166" t="s">
        <v>71</v>
      </c>
      <c r="AM1306" s="167">
        <v>0.85714999999999997</v>
      </c>
      <c r="AN1306" s="166">
        <v>44896</v>
      </c>
    </row>
    <row r="1307" spans="38:40" ht="20.100000000000001" customHeight="1" x14ac:dyDescent="0.25">
      <c r="AL1307" s="166" t="s">
        <v>82</v>
      </c>
      <c r="AM1307" s="167">
        <v>413.5</v>
      </c>
      <c r="AN1307" s="166">
        <v>44896</v>
      </c>
    </row>
    <row r="1308" spans="38:40" ht="20.100000000000001" customHeight="1" x14ac:dyDescent="0.25">
      <c r="AL1308" s="166" t="s">
        <v>8</v>
      </c>
      <c r="AM1308" s="167">
        <v>4.6997999999999998</v>
      </c>
      <c r="AN1308" s="166">
        <v>44896</v>
      </c>
    </row>
    <row r="1309" spans="38:40" ht="20.100000000000001" customHeight="1" x14ac:dyDescent="0.25">
      <c r="AL1309" s="166" t="s">
        <v>93</v>
      </c>
      <c r="AM1309" s="167">
        <v>4.9302999999999999</v>
      </c>
      <c r="AN1309" s="166">
        <v>44896</v>
      </c>
    </row>
    <row r="1310" spans="38:40" ht="20.100000000000001" customHeight="1" x14ac:dyDescent="0.25">
      <c r="AL1310" s="166" t="s">
        <v>99</v>
      </c>
      <c r="AM1310" s="167">
        <v>10.898400000000001</v>
      </c>
      <c r="AN1310" s="166">
        <v>44896</v>
      </c>
    </row>
    <row r="1311" spans="38:40" ht="20.100000000000001" customHeight="1" x14ac:dyDescent="0.25">
      <c r="AL1311" s="166" t="s">
        <v>4</v>
      </c>
      <c r="AM1311" s="167">
        <v>0.98680000000000001</v>
      </c>
      <c r="AN1311" s="166">
        <v>44896</v>
      </c>
    </row>
    <row r="1312" spans="38:40" ht="20.100000000000001" customHeight="1" x14ac:dyDescent="0.25">
      <c r="AL1312" s="166" t="s">
        <v>84</v>
      </c>
      <c r="AM1312" s="167">
        <v>148.69999999999999</v>
      </c>
      <c r="AN1312" s="166">
        <v>44896</v>
      </c>
    </row>
    <row r="1313" spans="38:40" ht="20.100000000000001" customHeight="1" x14ac:dyDescent="0.25">
      <c r="AL1313" s="166" t="s">
        <v>90</v>
      </c>
      <c r="AM1313" s="167">
        <v>10.249499999999999</v>
      </c>
      <c r="AN1313" s="166">
        <v>44896</v>
      </c>
    </row>
    <row r="1314" spans="38:40" ht="20.100000000000001" customHeight="1" x14ac:dyDescent="0.25">
      <c r="AL1314" s="166" t="s">
        <v>75</v>
      </c>
      <c r="AM1314" s="167">
        <v>7.55</v>
      </c>
      <c r="AN1314" s="166">
        <v>44896</v>
      </c>
    </row>
    <row r="1315" spans="38:40" ht="20.100000000000001" customHeight="1" x14ac:dyDescent="0.25">
      <c r="AL1315" s="166" t="s">
        <v>9</v>
      </c>
      <c r="AM1315" s="167">
        <v>19.477799999999998</v>
      </c>
      <c r="AN1315" s="166">
        <v>44896</v>
      </c>
    </row>
    <row r="1316" spans="38:40" ht="20.100000000000001" customHeight="1" x14ac:dyDescent="0.25">
      <c r="AL1316" s="166" t="s">
        <v>2</v>
      </c>
      <c r="AM1316" s="167">
        <v>1.5377000000000001</v>
      </c>
      <c r="AN1316" s="166">
        <v>44896</v>
      </c>
    </row>
    <row r="1317" spans="38:40" ht="20.100000000000001" customHeight="1" x14ac:dyDescent="0.25">
      <c r="AL1317" s="166" t="s">
        <v>22</v>
      </c>
      <c r="AM1317" s="167">
        <v>5.4508000000000001</v>
      </c>
      <c r="AN1317" s="166">
        <v>44896</v>
      </c>
    </row>
    <row r="1318" spans="38:40" ht="20.100000000000001" customHeight="1" x14ac:dyDescent="0.25">
      <c r="AL1318" s="166" t="s">
        <v>3</v>
      </c>
      <c r="AM1318" s="167">
        <v>1.4058999999999999</v>
      </c>
      <c r="AN1318" s="166">
        <v>44896</v>
      </c>
    </row>
    <row r="1319" spans="38:40" ht="20.100000000000001" customHeight="1" x14ac:dyDescent="0.25">
      <c r="AL1319" s="166" t="s">
        <v>154</v>
      </c>
      <c r="AM1319" s="167">
        <v>7.3964999999999996</v>
      </c>
      <c r="AN1319" s="166">
        <v>44896</v>
      </c>
    </row>
    <row r="1320" spans="38:40" ht="20.100000000000001" customHeight="1" x14ac:dyDescent="0.25">
      <c r="AL1320" s="166" t="s">
        <v>6</v>
      </c>
      <c r="AM1320" s="167">
        <v>8.1371000000000002</v>
      </c>
      <c r="AN1320" s="166">
        <v>44896</v>
      </c>
    </row>
    <row r="1321" spans="38:40" ht="20.100000000000001" customHeight="1" x14ac:dyDescent="0.25">
      <c r="AL1321" s="166" t="s">
        <v>161</v>
      </c>
      <c r="AM1321" s="167">
        <v>16160.84</v>
      </c>
      <c r="AN1321" s="166">
        <v>44896</v>
      </c>
    </row>
    <row r="1322" spans="38:40" ht="20.100000000000001" customHeight="1" x14ac:dyDescent="0.25">
      <c r="AL1322" s="166" t="s">
        <v>116</v>
      </c>
      <c r="AM1322" s="167">
        <v>3.5642</v>
      </c>
      <c r="AN1322" s="166">
        <v>44896</v>
      </c>
    </row>
    <row r="1323" spans="38:40" ht="20.100000000000001" customHeight="1" x14ac:dyDescent="0.25">
      <c r="AL1323" s="166" t="s">
        <v>159</v>
      </c>
      <c r="AM1323" s="167">
        <v>84.933000000000007</v>
      </c>
      <c r="AN1323" s="166">
        <v>44896</v>
      </c>
    </row>
    <row r="1324" spans="38:40" ht="20.100000000000001" customHeight="1" x14ac:dyDescent="0.25">
      <c r="AL1324" s="166" t="s">
        <v>164</v>
      </c>
      <c r="AM1324" s="167">
        <v>1363.81</v>
      </c>
      <c r="AN1324" s="166">
        <v>44896</v>
      </c>
    </row>
    <row r="1325" spans="38:40" ht="20.100000000000001" customHeight="1" x14ac:dyDescent="0.25">
      <c r="AL1325" s="166" t="s">
        <v>47</v>
      </c>
      <c r="AM1325" s="167">
        <v>20.147200000000002</v>
      </c>
      <c r="AN1325" s="166">
        <v>44896</v>
      </c>
    </row>
    <row r="1326" spans="38:40" ht="20.100000000000001" customHeight="1" x14ac:dyDescent="0.25">
      <c r="AL1326" s="166" t="s">
        <v>170</v>
      </c>
      <c r="AM1326" s="167">
        <v>4.6050000000000004</v>
      </c>
      <c r="AN1326" s="166">
        <v>44896</v>
      </c>
    </row>
    <row r="1327" spans="38:40" ht="20.100000000000001" customHeight="1" x14ac:dyDescent="0.25">
      <c r="AL1327" s="168" t="s">
        <v>176</v>
      </c>
      <c r="AM1327" s="167">
        <v>1.6446000000000001</v>
      </c>
      <c r="AN1327" s="166">
        <v>44896</v>
      </c>
    </row>
    <row r="1328" spans="38:40" ht="20.100000000000001" customHeight="1" x14ac:dyDescent="0.25">
      <c r="AL1328" s="168" t="s">
        <v>180</v>
      </c>
      <c r="AM1328" s="167">
        <v>58.792999999999999</v>
      </c>
      <c r="AN1328" s="166">
        <v>44896</v>
      </c>
    </row>
    <row r="1329" spans="38:40" ht="20.100000000000001" customHeight="1" x14ac:dyDescent="0.25">
      <c r="AL1329" s="166" t="s">
        <v>184</v>
      </c>
      <c r="AM1329" s="167">
        <v>1.4195</v>
      </c>
      <c r="AN1329" s="166">
        <v>44896</v>
      </c>
    </row>
    <row r="1330" spans="38:40" ht="20.100000000000001" customHeight="1" x14ac:dyDescent="0.25">
      <c r="AL1330" s="166" t="s">
        <v>190</v>
      </c>
      <c r="AM1330" s="167">
        <v>36.526000000000003</v>
      </c>
      <c r="AN1330" s="166">
        <v>44896</v>
      </c>
    </row>
    <row r="1331" spans="38:40" ht="20.100000000000001" customHeight="1" x14ac:dyDescent="0.25">
      <c r="AL1331" s="166" t="s">
        <v>240</v>
      </c>
      <c r="AM1331" s="167">
        <v>18.539300000000001</v>
      </c>
      <c r="AN1331" s="166">
        <v>44896</v>
      </c>
    </row>
    <row r="1332" spans="38:40" ht="20.100000000000001" customHeight="1" x14ac:dyDescent="0.25">
      <c r="AL1332" s="166"/>
      <c r="AM1332" s="167">
        <v>44895</v>
      </c>
      <c r="AN1332" s="166">
        <v>44895</v>
      </c>
    </row>
    <row r="1333" spans="38:40" ht="20.100000000000001" customHeight="1" x14ac:dyDescent="0.25">
      <c r="AL1333" s="166" t="s">
        <v>0</v>
      </c>
      <c r="AM1333" s="167">
        <v>1.0376000000000001</v>
      </c>
      <c r="AN1333" s="166">
        <v>44895</v>
      </c>
    </row>
    <row r="1334" spans="38:40" ht="20.100000000000001" customHeight="1" x14ac:dyDescent="0.25">
      <c r="AL1334" s="166" t="s">
        <v>5</v>
      </c>
      <c r="AM1334" s="167">
        <v>144.28</v>
      </c>
      <c r="AN1334" s="166">
        <v>44895</v>
      </c>
    </row>
    <row r="1335" spans="38:40" ht="20.100000000000001" customHeight="1" x14ac:dyDescent="0.25">
      <c r="AL1335" s="166" t="s">
        <v>73</v>
      </c>
      <c r="AM1335" s="167">
        <v>1.9558</v>
      </c>
      <c r="AN1335" s="166">
        <v>44895</v>
      </c>
    </row>
    <row r="1336" spans="38:40" ht="20.100000000000001" customHeight="1" x14ac:dyDescent="0.25">
      <c r="AL1336" s="166" t="s">
        <v>77</v>
      </c>
      <c r="AM1336" s="167">
        <v>24.338000000000001</v>
      </c>
      <c r="AN1336" s="166">
        <v>44895</v>
      </c>
    </row>
    <row r="1337" spans="38:40" ht="20.100000000000001" customHeight="1" x14ac:dyDescent="0.25">
      <c r="AL1337" s="166" t="s">
        <v>79</v>
      </c>
      <c r="AM1337" s="167">
        <v>7.4366000000000003</v>
      </c>
      <c r="AN1337" s="166">
        <v>44895</v>
      </c>
    </row>
    <row r="1338" spans="38:40" ht="20.100000000000001" customHeight="1" x14ac:dyDescent="0.25">
      <c r="AL1338" s="166" t="s">
        <v>71</v>
      </c>
      <c r="AM1338" s="167">
        <v>0.86487999999999998</v>
      </c>
      <c r="AN1338" s="166">
        <v>44895</v>
      </c>
    </row>
    <row r="1339" spans="38:40" ht="20.100000000000001" customHeight="1" x14ac:dyDescent="0.25">
      <c r="AL1339" s="166" t="s">
        <v>82</v>
      </c>
      <c r="AM1339" s="167">
        <v>408.4</v>
      </c>
      <c r="AN1339" s="166">
        <v>44895</v>
      </c>
    </row>
    <row r="1340" spans="38:40" ht="20.100000000000001" customHeight="1" x14ac:dyDescent="0.25">
      <c r="AL1340" s="166" t="s">
        <v>8</v>
      </c>
      <c r="AM1340" s="167">
        <v>4.6635</v>
      </c>
      <c r="AN1340" s="166">
        <v>44895</v>
      </c>
    </row>
    <row r="1341" spans="38:40" ht="20.100000000000001" customHeight="1" x14ac:dyDescent="0.25">
      <c r="AL1341" s="166" t="s">
        <v>93</v>
      </c>
      <c r="AM1341" s="167">
        <v>4.9245000000000001</v>
      </c>
      <c r="AN1341" s="166">
        <v>44895</v>
      </c>
    </row>
    <row r="1342" spans="38:40" ht="20.100000000000001" customHeight="1" x14ac:dyDescent="0.25">
      <c r="AL1342" s="166" t="s">
        <v>99</v>
      </c>
      <c r="AM1342" s="167">
        <v>10.9345</v>
      </c>
      <c r="AN1342" s="166">
        <v>44895</v>
      </c>
    </row>
    <row r="1343" spans="38:40" ht="20.100000000000001" customHeight="1" x14ac:dyDescent="0.25">
      <c r="AL1343" s="166" t="s">
        <v>4</v>
      </c>
      <c r="AM1343" s="167">
        <v>0.98540000000000005</v>
      </c>
      <c r="AN1343" s="166">
        <v>44895</v>
      </c>
    </row>
    <row r="1344" spans="38:40" ht="20.100000000000001" customHeight="1" x14ac:dyDescent="0.25">
      <c r="AL1344" s="166" t="s">
        <v>84</v>
      </c>
      <c r="AM1344" s="167">
        <v>147.1</v>
      </c>
      <c r="AN1344" s="166">
        <v>44895</v>
      </c>
    </row>
    <row r="1345" spans="38:40" ht="20.100000000000001" customHeight="1" x14ac:dyDescent="0.25">
      <c r="AL1345" s="166" t="s">
        <v>90</v>
      </c>
      <c r="AM1345" s="167">
        <v>10.264799999999999</v>
      </c>
      <c r="AN1345" s="166">
        <v>44895</v>
      </c>
    </row>
    <row r="1346" spans="38:40" ht="20.100000000000001" customHeight="1" x14ac:dyDescent="0.25">
      <c r="AL1346" s="166" t="s">
        <v>75</v>
      </c>
      <c r="AM1346" s="167">
        <v>7.5490000000000004</v>
      </c>
      <c r="AN1346" s="166">
        <v>44895</v>
      </c>
    </row>
    <row r="1347" spans="38:40" ht="20.100000000000001" customHeight="1" x14ac:dyDescent="0.25">
      <c r="AL1347" s="166" t="s">
        <v>9</v>
      </c>
      <c r="AM1347" s="167">
        <v>19.333300000000001</v>
      </c>
      <c r="AN1347" s="166">
        <v>44895</v>
      </c>
    </row>
    <row r="1348" spans="38:40" ht="20.100000000000001" customHeight="1" x14ac:dyDescent="0.25">
      <c r="AL1348" s="166" t="s">
        <v>2</v>
      </c>
      <c r="AM1348" s="167">
        <v>1.5425</v>
      </c>
      <c r="AN1348" s="166">
        <v>44895</v>
      </c>
    </row>
    <row r="1349" spans="38:40" ht="20.100000000000001" customHeight="1" x14ac:dyDescent="0.25">
      <c r="AL1349" s="166" t="s">
        <v>22</v>
      </c>
      <c r="AM1349" s="167">
        <v>5.5063000000000004</v>
      </c>
      <c r="AN1349" s="166">
        <v>44895</v>
      </c>
    </row>
    <row r="1350" spans="38:40" ht="20.100000000000001" customHeight="1" x14ac:dyDescent="0.25">
      <c r="AL1350" s="166" t="s">
        <v>3</v>
      </c>
      <c r="AM1350" s="167">
        <v>1.4020999999999999</v>
      </c>
      <c r="AN1350" s="166">
        <v>44895</v>
      </c>
    </row>
    <row r="1351" spans="38:40" ht="20.100000000000001" customHeight="1" x14ac:dyDescent="0.25">
      <c r="AL1351" s="166" t="s">
        <v>154</v>
      </c>
      <c r="AM1351" s="167">
        <v>7.3437000000000001</v>
      </c>
      <c r="AN1351" s="166">
        <v>44895</v>
      </c>
    </row>
    <row r="1352" spans="38:40" ht="20.100000000000001" customHeight="1" x14ac:dyDescent="0.25">
      <c r="AL1352" s="166" t="s">
        <v>6</v>
      </c>
      <c r="AM1352" s="167">
        <v>8.0944000000000003</v>
      </c>
      <c r="AN1352" s="166">
        <v>44895</v>
      </c>
    </row>
    <row r="1353" spans="38:40" ht="20.100000000000001" customHeight="1" x14ac:dyDescent="0.25">
      <c r="AL1353" s="166" t="s">
        <v>161</v>
      </c>
      <c r="AM1353" s="167">
        <v>16271.81</v>
      </c>
      <c r="AN1353" s="166">
        <v>44895</v>
      </c>
    </row>
    <row r="1354" spans="38:40" ht="20.100000000000001" customHeight="1" x14ac:dyDescent="0.25">
      <c r="AL1354" s="166" t="s">
        <v>116</v>
      </c>
      <c r="AM1354" s="167">
        <v>3.5691000000000002</v>
      </c>
      <c r="AN1354" s="166">
        <v>44895</v>
      </c>
    </row>
    <row r="1355" spans="38:40" ht="20.100000000000001" customHeight="1" x14ac:dyDescent="0.25">
      <c r="AL1355" s="166" t="s">
        <v>159</v>
      </c>
      <c r="AM1355" s="167">
        <v>84.421499999999995</v>
      </c>
      <c r="AN1355" s="166">
        <v>44895</v>
      </c>
    </row>
    <row r="1356" spans="38:40" ht="20.100000000000001" customHeight="1" x14ac:dyDescent="0.25">
      <c r="AL1356" s="166" t="s">
        <v>164</v>
      </c>
      <c r="AM1356" s="167">
        <v>1365.14</v>
      </c>
      <c r="AN1356" s="166">
        <v>44895</v>
      </c>
    </row>
    <row r="1357" spans="38:40" ht="20.100000000000001" customHeight="1" x14ac:dyDescent="0.25">
      <c r="AL1357" s="166" t="s">
        <v>47</v>
      </c>
      <c r="AM1357" s="167">
        <v>20.011099999999999</v>
      </c>
      <c r="AN1357" s="166">
        <v>44895</v>
      </c>
    </row>
    <row r="1358" spans="38:40" ht="20.100000000000001" customHeight="1" x14ac:dyDescent="0.25">
      <c r="AL1358" s="166" t="s">
        <v>170</v>
      </c>
      <c r="AM1358" s="167">
        <v>4.6147</v>
      </c>
      <c r="AN1358" s="166">
        <v>44895</v>
      </c>
    </row>
    <row r="1359" spans="38:40" ht="20.100000000000001" customHeight="1" x14ac:dyDescent="0.25">
      <c r="AL1359" s="166" t="s">
        <v>176</v>
      </c>
      <c r="AM1359" s="167">
        <v>1.6634</v>
      </c>
      <c r="AN1359" s="166">
        <v>44895</v>
      </c>
    </row>
    <row r="1360" spans="38:40" ht="20.100000000000001" customHeight="1" x14ac:dyDescent="0.25">
      <c r="AL1360" s="168" t="s">
        <v>180</v>
      </c>
      <c r="AM1360" s="167">
        <v>58.697000000000003</v>
      </c>
      <c r="AN1360" s="166">
        <v>44895</v>
      </c>
    </row>
    <row r="1361" spans="38:40" ht="20.100000000000001" customHeight="1" x14ac:dyDescent="0.25">
      <c r="AL1361" s="168" t="s">
        <v>184</v>
      </c>
      <c r="AM1361" s="167">
        <v>1.4179999999999999</v>
      </c>
      <c r="AN1361" s="166">
        <v>44895</v>
      </c>
    </row>
    <row r="1362" spans="38:40" ht="20.100000000000001" customHeight="1" x14ac:dyDescent="0.25">
      <c r="AL1362" s="166" t="s">
        <v>190</v>
      </c>
      <c r="AM1362" s="167">
        <v>36.588000000000001</v>
      </c>
      <c r="AN1362" s="166">
        <v>44895</v>
      </c>
    </row>
    <row r="1363" spans="38:40" ht="20.100000000000001" customHeight="1" x14ac:dyDescent="0.25">
      <c r="AL1363" s="166" t="s">
        <v>240</v>
      </c>
      <c r="AM1363" s="167">
        <v>17.576799999999999</v>
      </c>
      <c r="AN1363" s="166">
        <v>44895</v>
      </c>
    </row>
    <row r="1364" spans="38:40" ht="20.100000000000001" customHeight="1" x14ac:dyDescent="0.25">
      <c r="AL1364" s="166"/>
      <c r="AM1364" s="167">
        <v>44894</v>
      </c>
      <c r="AN1364" s="166">
        <v>44894</v>
      </c>
    </row>
    <row r="1365" spans="38:40" ht="20.100000000000001" customHeight="1" x14ac:dyDescent="0.25">
      <c r="AL1365" s="166" t="s">
        <v>0</v>
      </c>
      <c r="AM1365" s="167">
        <v>1.0366</v>
      </c>
      <c r="AN1365" s="166">
        <v>44894</v>
      </c>
    </row>
    <row r="1366" spans="38:40" ht="20.100000000000001" customHeight="1" x14ac:dyDescent="0.25">
      <c r="AL1366" s="166" t="s">
        <v>5</v>
      </c>
      <c r="AM1366" s="167">
        <v>143.36000000000001</v>
      </c>
      <c r="AN1366" s="166">
        <v>44894</v>
      </c>
    </row>
    <row r="1367" spans="38:40" ht="20.100000000000001" customHeight="1" x14ac:dyDescent="0.25">
      <c r="AL1367" s="166" t="s">
        <v>73</v>
      </c>
      <c r="AM1367" s="167">
        <v>1.9558</v>
      </c>
      <c r="AN1367" s="166">
        <v>44894</v>
      </c>
    </row>
    <row r="1368" spans="38:40" ht="20.100000000000001" customHeight="1" x14ac:dyDescent="0.25">
      <c r="AL1368" s="166" t="s">
        <v>77</v>
      </c>
      <c r="AM1368" s="167">
        <v>24.334</v>
      </c>
      <c r="AN1368" s="166">
        <v>44894</v>
      </c>
    </row>
    <row r="1369" spans="38:40" ht="20.100000000000001" customHeight="1" x14ac:dyDescent="0.25">
      <c r="AL1369" s="166" t="s">
        <v>79</v>
      </c>
      <c r="AM1369" s="167">
        <v>7.4367000000000001</v>
      </c>
      <c r="AN1369" s="166">
        <v>44894</v>
      </c>
    </row>
    <row r="1370" spans="38:40" ht="20.100000000000001" customHeight="1" x14ac:dyDescent="0.25">
      <c r="AL1370" s="166" t="s">
        <v>71</v>
      </c>
      <c r="AM1370" s="167">
        <v>0.86217999999999995</v>
      </c>
      <c r="AN1370" s="166">
        <v>44894</v>
      </c>
    </row>
    <row r="1371" spans="38:40" ht="20.100000000000001" customHeight="1" x14ac:dyDescent="0.25">
      <c r="AL1371" s="166" t="s">
        <v>82</v>
      </c>
      <c r="AM1371" s="167">
        <v>406.5</v>
      </c>
      <c r="AN1371" s="166">
        <v>44894</v>
      </c>
    </row>
    <row r="1372" spans="38:40" ht="20.100000000000001" customHeight="1" x14ac:dyDescent="0.25">
      <c r="AL1372" s="166" t="s">
        <v>8</v>
      </c>
      <c r="AM1372" s="167">
        <v>4.673</v>
      </c>
      <c r="AN1372" s="166">
        <v>44894</v>
      </c>
    </row>
    <row r="1373" spans="38:40" ht="20.100000000000001" customHeight="1" x14ac:dyDescent="0.25">
      <c r="AL1373" s="166" t="s">
        <v>93</v>
      </c>
      <c r="AM1373" s="167">
        <v>4.9192999999999998</v>
      </c>
      <c r="AN1373" s="166">
        <v>44894</v>
      </c>
    </row>
    <row r="1374" spans="38:40" ht="20.100000000000001" customHeight="1" x14ac:dyDescent="0.25">
      <c r="AL1374" s="166" t="s">
        <v>99</v>
      </c>
      <c r="AM1374" s="167">
        <v>10.901</v>
      </c>
      <c r="AN1374" s="166">
        <v>44894</v>
      </c>
    </row>
    <row r="1375" spans="38:40" ht="20.100000000000001" customHeight="1" x14ac:dyDescent="0.25">
      <c r="AL1375" s="166" t="s">
        <v>4</v>
      </c>
      <c r="AM1375" s="167">
        <v>0.98619999999999997</v>
      </c>
      <c r="AN1375" s="166">
        <v>44894</v>
      </c>
    </row>
    <row r="1376" spans="38:40" ht="20.100000000000001" customHeight="1" x14ac:dyDescent="0.25">
      <c r="AL1376" s="166" t="s">
        <v>84</v>
      </c>
      <c r="AM1376" s="167">
        <v>147.1</v>
      </c>
      <c r="AN1376" s="166">
        <v>44894</v>
      </c>
    </row>
    <row r="1377" spans="38:40" ht="20.100000000000001" customHeight="1" x14ac:dyDescent="0.25">
      <c r="AL1377" s="166" t="s">
        <v>90</v>
      </c>
      <c r="AM1377" s="167">
        <v>10.331300000000001</v>
      </c>
      <c r="AN1377" s="166">
        <v>44894</v>
      </c>
    </row>
    <row r="1378" spans="38:40" ht="20.100000000000001" customHeight="1" x14ac:dyDescent="0.25">
      <c r="AL1378" s="166" t="s">
        <v>75</v>
      </c>
      <c r="AM1378" s="167">
        <v>7.55</v>
      </c>
      <c r="AN1378" s="166">
        <v>44894</v>
      </c>
    </row>
    <row r="1379" spans="38:40" ht="20.100000000000001" customHeight="1" x14ac:dyDescent="0.25">
      <c r="AL1379" s="166" t="s">
        <v>9</v>
      </c>
      <c r="AM1379" s="167">
        <v>19.318100000000001</v>
      </c>
      <c r="AN1379" s="166">
        <v>44894</v>
      </c>
    </row>
    <row r="1380" spans="38:40" ht="20.100000000000001" customHeight="1" x14ac:dyDescent="0.25">
      <c r="AL1380" s="166" t="s">
        <v>2</v>
      </c>
      <c r="AM1380" s="167">
        <v>1.5414000000000001</v>
      </c>
      <c r="AN1380" s="166">
        <v>44894</v>
      </c>
    </row>
    <row r="1381" spans="38:40" ht="20.100000000000001" customHeight="1" x14ac:dyDescent="0.25">
      <c r="AL1381" s="166" t="s">
        <v>22</v>
      </c>
      <c r="AM1381" s="167">
        <v>5.5125999999999999</v>
      </c>
      <c r="AN1381" s="166">
        <v>44894</v>
      </c>
    </row>
    <row r="1382" spans="38:40" ht="20.100000000000001" customHeight="1" x14ac:dyDescent="0.25">
      <c r="AL1382" s="166" t="s">
        <v>3</v>
      </c>
      <c r="AM1382" s="167">
        <v>1.4005000000000001</v>
      </c>
      <c r="AN1382" s="166">
        <v>44894</v>
      </c>
    </row>
    <row r="1383" spans="38:40" ht="20.100000000000001" customHeight="1" x14ac:dyDescent="0.25">
      <c r="AL1383" s="166" t="s">
        <v>154</v>
      </c>
      <c r="AM1383" s="167">
        <v>7.4288999999999996</v>
      </c>
      <c r="AN1383" s="166">
        <v>44894</v>
      </c>
    </row>
    <row r="1384" spans="38:40" ht="20.100000000000001" customHeight="1" x14ac:dyDescent="0.25">
      <c r="AL1384" s="166" t="s">
        <v>6</v>
      </c>
      <c r="AM1384" s="167">
        <v>8.0965000000000007</v>
      </c>
      <c r="AN1384" s="166">
        <v>44894</v>
      </c>
    </row>
    <row r="1385" spans="38:40" ht="20.100000000000001" customHeight="1" x14ac:dyDescent="0.25">
      <c r="AL1385" s="166" t="s">
        <v>161</v>
      </c>
      <c r="AM1385" s="167">
        <v>16301.58</v>
      </c>
      <c r="AN1385" s="166">
        <v>44894</v>
      </c>
    </row>
    <row r="1386" spans="38:40" ht="20.100000000000001" customHeight="1" x14ac:dyDescent="0.25">
      <c r="AL1386" s="166" t="s">
        <v>116</v>
      </c>
      <c r="AM1386" s="167">
        <v>3.5581</v>
      </c>
      <c r="AN1386" s="166">
        <v>44894</v>
      </c>
    </row>
    <row r="1387" spans="38:40" ht="20.100000000000001" customHeight="1" x14ac:dyDescent="0.25">
      <c r="AL1387" s="166" t="s">
        <v>159</v>
      </c>
      <c r="AM1387" s="167">
        <v>84.654799999999994</v>
      </c>
      <c r="AN1387" s="166">
        <v>44894</v>
      </c>
    </row>
    <row r="1388" spans="38:40" ht="20.100000000000001" customHeight="1" x14ac:dyDescent="0.25">
      <c r="AL1388" s="166" t="s">
        <v>164</v>
      </c>
      <c r="AM1388" s="167">
        <v>1375.7</v>
      </c>
      <c r="AN1388" s="166">
        <v>44894</v>
      </c>
    </row>
    <row r="1389" spans="38:40" ht="20.100000000000001" customHeight="1" x14ac:dyDescent="0.25">
      <c r="AL1389" s="166" t="s">
        <v>47</v>
      </c>
      <c r="AM1389" s="167">
        <v>19.807500000000001</v>
      </c>
      <c r="AN1389" s="166">
        <v>44894</v>
      </c>
    </row>
    <row r="1390" spans="38:40" ht="20.100000000000001" customHeight="1" x14ac:dyDescent="0.25">
      <c r="AL1390" s="166" t="s">
        <v>170</v>
      </c>
      <c r="AM1390" s="167">
        <v>4.6734999999999998</v>
      </c>
      <c r="AN1390" s="166">
        <v>44894</v>
      </c>
    </row>
    <row r="1391" spans="38:40" ht="20.100000000000001" customHeight="1" x14ac:dyDescent="0.25">
      <c r="AL1391" s="166" t="s">
        <v>176</v>
      </c>
      <c r="AM1391" s="167">
        <v>1.6638999999999999</v>
      </c>
      <c r="AN1391" s="166">
        <v>44894</v>
      </c>
    </row>
    <row r="1392" spans="38:40" ht="20.100000000000001" customHeight="1" x14ac:dyDescent="0.25">
      <c r="AL1392" s="166" t="s">
        <v>180</v>
      </c>
      <c r="AM1392" s="167">
        <v>58.64</v>
      </c>
      <c r="AN1392" s="166">
        <v>44894</v>
      </c>
    </row>
    <row r="1393" spans="38:40" ht="20.100000000000001" customHeight="1" x14ac:dyDescent="0.25">
      <c r="AL1393" s="168" t="s">
        <v>184</v>
      </c>
      <c r="AM1393" s="167">
        <v>1.4237</v>
      </c>
      <c r="AN1393" s="166">
        <v>44894</v>
      </c>
    </row>
    <row r="1394" spans="38:40" ht="20.100000000000001" customHeight="1" x14ac:dyDescent="0.25">
      <c r="AL1394" s="168" t="s">
        <v>190</v>
      </c>
      <c r="AM1394" s="167">
        <v>36.706000000000003</v>
      </c>
      <c r="AN1394" s="166">
        <v>44894</v>
      </c>
    </row>
    <row r="1395" spans="38:40" ht="20.100000000000001" customHeight="1" x14ac:dyDescent="0.25">
      <c r="AL1395" s="166" t="s">
        <v>240</v>
      </c>
      <c r="AM1395" s="167">
        <v>17.602699999999999</v>
      </c>
      <c r="AN1395" s="166">
        <v>44894</v>
      </c>
    </row>
    <row r="1396" spans="38:40" ht="20.100000000000001" customHeight="1" x14ac:dyDescent="0.25">
      <c r="AL1396" s="166"/>
      <c r="AM1396" s="167">
        <v>44893</v>
      </c>
      <c r="AN1396" s="166">
        <v>44893</v>
      </c>
    </row>
    <row r="1397" spans="38:40" ht="20.100000000000001" customHeight="1" x14ac:dyDescent="0.25">
      <c r="AL1397" s="166" t="s">
        <v>0</v>
      </c>
      <c r="AM1397" s="167">
        <v>1.0463</v>
      </c>
      <c r="AN1397" s="166">
        <v>44893</v>
      </c>
    </row>
    <row r="1398" spans="38:40" ht="20.100000000000001" customHeight="1" x14ac:dyDescent="0.25">
      <c r="AL1398" s="166" t="s">
        <v>5</v>
      </c>
      <c r="AM1398" s="167">
        <v>144.9</v>
      </c>
      <c r="AN1398" s="166">
        <v>44893</v>
      </c>
    </row>
    <row r="1399" spans="38:40" ht="20.100000000000001" customHeight="1" x14ac:dyDescent="0.25">
      <c r="AL1399" s="166" t="s">
        <v>73</v>
      </c>
      <c r="AM1399" s="167">
        <v>1.9558</v>
      </c>
      <c r="AN1399" s="166">
        <v>44893</v>
      </c>
    </row>
    <row r="1400" spans="38:40" ht="20.100000000000001" customHeight="1" x14ac:dyDescent="0.25">
      <c r="AL1400" s="166" t="s">
        <v>77</v>
      </c>
      <c r="AM1400" s="167">
        <v>24.347999999999999</v>
      </c>
      <c r="AN1400" s="166">
        <v>44893</v>
      </c>
    </row>
    <row r="1401" spans="38:40" ht="20.100000000000001" customHeight="1" x14ac:dyDescent="0.25">
      <c r="AL1401" s="166" t="s">
        <v>79</v>
      </c>
      <c r="AM1401" s="167">
        <v>7.4367000000000001</v>
      </c>
      <c r="AN1401" s="166">
        <v>44893</v>
      </c>
    </row>
    <row r="1402" spans="38:40" ht="20.100000000000001" customHeight="1" x14ac:dyDescent="0.25">
      <c r="AL1402" s="166" t="s">
        <v>71</v>
      </c>
      <c r="AM1402" s="167">
        <v>0.86606000000000005</v>
      </c>
      <c r="AN1402" s="166">
        <v>44893</v>
      </c>
    </row>
    <row r="1403" spans="38:40" ht="20.100000000000001" customHeight="1" x14ac:dyDescent="0.25">
      <c r="AL1403" s="166" t="s">
        <v>82</v>
      </c>
      <c r="AM1403" s="167">
        <v>408.87</v>
      </c>
      <c r="AN1403" s="166">
        <v>44893</v>
      </c>
    </row>
    <row r="1404" spans="38:40" ht="20.100000000000001" customHeight="1" x14ac:dyDescent="0.25">
      <c r="AL1404" s="166" t="s">
        <v>8</v>
      </c>
      <c r="AM1404" s="167">
        <v>4.6938000000000004</v>
      </c>
      <c r="AN1404" s="166">
        <v>44893</v>
      </c>
    </row>
    <row r="1405" spans="38:40" ht="20.100000000000001" customHeight="1" x14ac:dyDescent="0.25">
      <c r="AL1405" s="166" t="s">
        <v>93</v>
      </c>
      <c r="AM1405" s="167">
        <v>4.9245999999999999</v>
      </c>
      <c r="AN1405" s="166">
        <v>44893</v>
      </c>
    </row>
    <row r="1406" spans="38:40" ht="20.100000000000001" customHeight="1" x14ac:dyDescent="0.25">
      <c r="AL1406" s="166" t="s">
        <v>99</v>
      </c>
      <c r="AM1406" s="167">
        <v>10.8973</v>
      </c>
      <c r="AN1406" s="166">
        <v>44893</v>
      </c>
    </row>
    <row r="1407" spans="38:40" ht="20.100000000000001" customHeight="1" x14ac:dyDescent="0.25">
      <c r="AL1407" s="166" t="s">
        <v>4</v>
      </c>
      <c r="AM1407" s="167">
        <v>0.98719999999999997</v>
      </c>
      <c r="AN1407" s="166">
        <v>44893</v>
      </c>
    </row>
    <row r="1408" spans="38:40" ht="20.100000000000001" customHeight="1" x14ac:dyDescent="0.25">
      <c r="AL1408" s="166" t="s">
        <v>84</v>
      </c>
      <c r="AM1408" s="167">
        <v>146.69999999999999</v>
      </c>
      <c r="AN1408" s="166">
        <v>44893</v>
      </c>
    </row>
    <row r="1409" spans="38:40" ht="20.100000000000001" customHeight="1" x14ac:dyDescent="0.25">
      <c r="AL1409" s="166" t="s">
        <v>90</v>
      </c>
      <c r="AM1409" s="167">
        <v>10.364000000000001</v>
      </c>
      <c r="AN1409" s="166">
        <v>44893</v>
      </c>
    </row>
    <row r="1410" spans="38:40" ht="20.100000000000001" customHeight="1" x14ac:dyDescent="0.25">
      <c r="AL1410" s="166" t="s">
        <v>75</v>
      </c>
      <c r="AM1410" s="167">
        <v>7.5488</v>
      </c>
      <c r="AN1410" s="166">
        <v>44893</v>
      </c>
    </row>
    <row r="1411" spans="38:40" ht="20.100000000000001" customHeight="1" x14ac:dyDescent="0.25">
      <c r="AL1411" s="166" t="s">
        <v>9</v>
      </c>
      <c r="AM1411" s="167">
        <v>19.484400000000001</v>
      </c>
      <c r="AN1411" s="166">
        <v>44893</v>
      </c>
    </row>
    <row r="1412" spans="38:40" ht="20.100000000000001" customHeight="1" x14ac:dyDescent="0.25">
      <c r="AL1412" s="166" t="s">
        <v>2</v>
      </c>
      <c r="AM1412" s="167">
        <v>1.5631999999999999</v>
      </c>
      <c r="AN1412" s="166">
        <v>44893</v>
      </c>
    </row>
    <row r="1413" spans="38:40" ht="20.100000000000001" customHeight="1" x14ac:dyDescent="0.25">
      <c r="AL1413" s="166" t="s">
        <v>22</v>
      </c>
      <c r="AM1413" s="167">
        <v>5.6353999999999997</v>
      </c>
      <c r="AN1413" s="166">
        <v>44893</v>
      </c>
    </row>
    <row r="1414" spans="38:40" ht="20.100000000000001" customHeight="1" x14ac:dyDescent="0.25">
      <c r="AL1414" s="166" t="s">
        <v>3</v>
      </c>
      <c r="AM1414" s="167">
        <v>1.4061999999999999</v>
      </c>
      <c r="AN1414" s="166">
        <v>44893</v>
      </c>
    </row>
    <row r="1415" spans="38:40" ht="20.100000000000001" customHeight="1" x14ac:dyDescent="0.25">
      <c r="AL1415" s="166" t="s">
        <v>154</v>
      </c>
      <c r="AM1415" s="167">
        <v>7.5326000000000004</v>
      </c>
      <c r="AN1415" s="166">
        <v>44893</v>
      </c>
    </row>
    <row r="1416" spans="38:40" ht="20.100000000000001" customHeight="1" x14ac:dyDescent="0.25">
      <c r="AL1416" s="166" t="s">
        <v>6</v>
      </c>
      <c r="AM1416" s="167">
        <v>8.1782000000000004</v>
      </c>
      <c r="AN1416" s="166">
        <v>44893</v>
      </c>
    </row>
    <row r="1417" spans="38:40" ht="20.100000000000001" customHeight="1" x14ac:dyDescent="0.25">
      <c r="AL1417" s="166" t="s">
        <v>161</v>
      </c>
      <c r="AM1417" s="167">
        <v>16440.45</v>
      </c>
      <c r="AN1417" s="166">
        <v>44893</v>
      </c>
    </row>
    <row r="1418" spans="38:40" ht="20.100000000000001" customHeight="1" x14ac:dyDescent="0.25">
      <c r="AL1418" s="166" t="s">
        <v>116</v>
      </c>
      <c r="AM1418" s="167">
        <v>3.6002000000000001</v>
      </c>
      <c r="AN1418" s="166">
        <v>44893</v>
      </c>
    </row>
    <row r="1419" spans="38:40" ht="20.100000000000001" customHeight="1" x14ac:dyDescent="0.25">
      <c r="AL1419" s="166" t="s">
        <v>159</v>
      </c>
      <c r="AM1419" s="167">
        <v>85.436999999999998</v>
      </c>
      <c r="AN1419" s="166">
        <v>44893</v>
      </c>
    </row>
    <row r="1420" spans="38:40" ht="20.100000000000001" customHeight="1" x14ac:dyDescent="0.25">
      <c r="AL1420" s="166" t="s">
        <v>164</v>
      </c>
      <c r="AM1420" s="167">
        <v>1396.56</v>
      </c>
      <c r="AN1420" s="166">
        <v>44893</v>
      </c>
    </row>
    <row r="1421" spans="38:40" ht="20.100000000000001" customHeight="1" x14ac:dyDescent="0.25">
      <c r="AL1421" s="166" t="s">
        <v>47</v>
      </c>
      <c r="AM1421" s="167">
        <v>20.22</v>
      </c>
      <c r="AN1421" s="166">
        <v>44893</v>
      </c>
    </row>
    <row r="1422" spans="38:40" ht="20.100000000000001" customHeight="1" x14ac:dyDescent="0.25">
      <c r="AL1422" s="166" t="s">
        <v>170</v>
      </c>
      <c r="AM1422" s="167">
        <v>4.6874000000000002</v>
      </c>
      <c r="AN1422" s="166">
        <v>44893</v>
      </c>
    </row>
    <row r="1423" spans="38:40" ht="20.100000000000001" customHeight="1" x14ac:dyDescent="0.25">
      <c r="AL1423" s="166" t="s">
        <v>176</v>
      </c>
      <c r="AM1423" s="167">
        <v>1.6827000000000001</v>
      </c>
      <c r="AN1423" s="166">
        <v>44893</v>
      </c>
    </row>
    <row r="1424" spans="38:40" ht="20.100000000000001" customHeight="1" x14ac:dyDescent="0.25">
      <c r="AL1424" s="166" t="s">
        <v>180</v>
      </c>
      <c r="AM1424" s="167">
        <v>59.21</v>
      </c>
      <c r="AN1424" s="166">
        <v>44893</v>
      </c>
    </row>
    <row r="1425" spans="38:40" ht="20.100000000000001" customHeight="1" x14ac:dyDescent="0.25">
      <c r="AL1425" s="166" t="s">
        <v>184</v>
      </c>
      <c r="AM1425" s="167">
        <v>1.4375</v>
      </c>
      <c r="AN1425" s="166">
        <v>44893</v>
      </c>
    </row>
    <row r="1426" spans="38:40" ht="20.100000000000001" customHeight="1" x14ac:dyDescent="0.25">
      <c r="AL1426" s="168" t="s">
        <v>190</v>
      </c>
      <c r="AM1426" s="167">
        <v>37.284999999999997</v>
      </c>
      <c r="AN1426" s="166">
        <v>44893</v>
      </c>
    </row>
    <row r="1427" spans="38:40" ht="20.100000000000001" customHeight="1" x14ac:dyDescent="0.25">
      <c r="AL1427" s="168" t="s">
        <v>240</v>
      </c>
      <c r="AM1427" s="167">
        <v>17.9376</v>
      </c>
      <c r="AN1427" s="166">
        <v>44893</v>
      </c>
    </row>
    <row r="1428" spans="38:40" ht="20.100000000000001" customHeight="1" x14ac:dyDescent="0.25">
      <c r="AL1428" s="166"/>
      <c r="AM1428" s="167">
        <v>44890</v>
      </c>
      <c r="AN1428" s="166">
        <v>44890</v>
      </c>
    </row>
    <row r="1429" spans="38:40" ht="20.100000000000001" customHeight="1" x14ac:dyDescent="0.25">
      <c r="AL1429" s="166" t="s">
        <v>0</v>
      </c>
      <c r="AM1429" s="167">
        <v>1.0375000000000001</v>
      </c>
      <c r="AN1429" s="166">
        <v>44890</v>
      </c>
    </row>
    <row r="1430" spans="38:40" ht="20.100000000000001" customHeight="1" x14ac:dyDescent="0.25">
      <c r="AL1430" s="166" t="s">
        <v>5</v>
      </c>
      <c r="AM1430" s="167">
        <v>144.62</v>
      </c>
      <c r="AN1430" s="166">
        <v>44890</v>
      </c>
    </row>
    <row r="1431" spans="38:40" ht="20.100000000000001" customHeight="1" x14ac:dyDescent="0.25">
      <c r="AL1431" s="166" t="s">
        <v>73</v>
      </c>
      <c r="AM1431" s="167">
        <v>1.9558</v>
      </c>
      <c r="AN1431" s="166">
        <v>44890</v>
      </c>
    </row>
    <row r="1432" spans="38:40" ht="20.100000000000001" customHeight="1" x14ac:dyDescent="0.25">
      <c r="AL1432" s="166" t="s">
        <v>77</v>
      </c>
      <c r="AM1432" s="167">
        <v>24.367000000000001</v>
      </c>
      <c r="AN1432" s="166">
        <v>44890</v>
      </c>
    </row>
    <row r="1433" spans="38:40" ht="20.100000000000001" customHeight="1" x14ac:dyDescent="0.25">
      <c r="AL1433" s="166" t="s">
        <v>79</v>
      </c>
      <c r="AM1433" s="167">
        <v>7.4364999999999997</v>
      </c>
      <c r="AN1433" s="166">
        <v>44890</v>
      </c>
    </row>
    <row r="1434" spans="38:40" ht="20.100000000000001" customHeight="1" x14ac:dyDescent="0.25">
      <c r="AL1434" s="166" t="s">
        <v>71</v>
      </c>
      <c r="AM1434" s="167">
        <v>0.85885</v>
      </c>
      <c r="AN1434" s="166">
        <v>44890</v>
      </c>
    </row>
    <row r="1435" spans="38:40" ht="20.100000000000001" customHeight="1" x14ac:dyDescent="0.25">
      <c r="AL1435" s="166" t="s">
        <v>82</v>
      </c>
      <c r="AM1435" s="167">
        <v>411.33</v>
      </c>
      <c r="AN1435" s="166">
        <v>44890</v>
      </c>
    </row>
    <row r="1436" spans="38:40" ht="20.100000000000001" customHeight="1" x14ac:dyDescent="0.25">
      <c r="AL1436" s="166" t="s">
        <v>8</v>
      </c>
      <c r="AM1436" s="167">
        <v>4.6875</v>
      </c>
      <c r="AN1436" s="166">
        <v>44890</v>
      </c>
    </row>
    <row r="1437" spans="38:40" ht="20.100000000000001" customHeight="1" x14ac:dyDescent="0.25">
      <c r="AL1437" s="166" t="s">
        <v>93</v>
      </c>
      <c r="AM1437" s="167">
        <v>4.9255000000000004</v>
      </c>
      <c r="AN1437" s="166">
        <v>44890</v>
      </c>
    </row>
    <row r="1438" spans="38:40" ht="20.100000000000001" customHeight="1" x14ac:dyDescent="0.25">
      <c r="AL1438" s="166" t="s">
        <v>99</v>
      </c>
      <c r="AM1438" s="167">
        <v>10.818300000000001</v>
      </c>
      <c r="AN1438" s="166">
        <v>44890</v>
      </c>
    </row>
    <row r="1439" spans="38:40" ht="20.100000000000001" customHeight="1" x14ac:dyDescent="0.25">
      <c r="AL1439" s="166" t="s">
        <v>4</v>
      </c>
      <c r="AM1439" s="167">
        <v>0.98360000000000003</v>
      </c>
      <c r="AN1439" s="166">
        <v>44890</v>
      </c>
    </row>
    <row r="1440" spans="38:40" ht="20.100000000000001" customHeight="1" x14ac:dyDescent="0.25">
      <c r="AL1440" s="166" t="s">
        <v>84</v>
      </c>
      <c r="AM1440" s="167">
        <v>146.5</v>
      </c>
      <c r="AN1440" s="166">
        <v>44890</v>
      </c>
    </row>
    <row r="1441" spans="38:40" ht="20.100000000000001" customHeight="1" x14ac:dyDescent="0.25">
      <c r="AL1441" s="166" t="s">
        <v>90</v>
      </c>
      <c r="AM1441" s="167">
        <v>10.298500000000001</v>
      </c>
      <c r="AN1441" s="166">
        <v>44890</v>
      </c>
    </row>
    <row r="1442" spans="38:40" ht="20.100000000000001" customHeight="1" x14ac:dyDescent="0.25">
      <c r="AL1442" s="166" t="s">
        <v>75</v>
      </c>
      <c r="AM1442" s="167">
        <v>7.5472999999999999</v>
      </c>
      <c r="AN1442" s="166">
        <v>44890</v>
      </c>
    </row>
    <row r="1443" spans="38:40" ht="20.100000000000001" customHeight="1" x14ac:dyDescent="0.25">
      <c r="AL1443" s="166" t="s">
        <v>9</v>
      </c>
      <c r="AM1443" s="167">
        <v>19.333300000000001</v>
      </c>
      <c r="AN1443" s="166">
        <v>44890</v>
      </c>
    </row>
    <row r="1444" spans="38:40" ht="20.100000000000001" customHeight="1" x14ac:dyDescent="0.25">
      <c r="AL1444" s="166" t="s">
        <v>2</v>
      </c>
      <c r="AM1444" s="167">
        <v>1.5404</v>
      </c>
      <c r="AN1444" s="166">
        <v>44890</v>
      </c>
    </row>
    <row r="1445" spans="38:40" ht="20.100000000000001" customHeight="1" x14ac:dyDescent="0.25">
      <c r="AL1445" s="166" t="s">
        <v>22</v>
      </c>
      <c r="AM1445" s="167">
        <v>5.5476000000000001</v>
      </c>
      <c r="AN1445" s="166">
        <v>44890</v>
      </c>
    </row>
    <row r="1446" spans="38:40" ht="20.100000000000001" customHeight="1" x14ac:dyDescent="0.25">
      <c r="AL1446" s="166" t="s">
        <v>3</v>
      </c>
      <c r="AM1446" s="167">
        <v>1.3864000000000001</v>
      </c>
      <c r="AN1446" s="166">
        <v>44890</v>
      </c>
    </row>
    <row r="1447" spans="38:40" ht="20.100000000000001" customHeight="1" x14ac:dyDescent="0.25">
      <c r="AL1447" s="166" t="s">
        <v>154</v>
      </c>
      <c r="AM1447" s="167">
        <v>7.4424999999999999</v>
      </c>
      <c r="AN1447" s="166">
        <v>44890</v>
      </c>
    </row>
    <row r="1448" spans="38:40" ht="20.100000000000001" customHeight="1" x14ac:dyDescent="0.25">
      <c r="AL1448" s="166" t="s">
        <v>6</v>
      </c>
      <c r="AM1448" s="167">
        <v>8.1083999999999996</v>
      </c>
      <c r="AN1448" s="166">
        <v>44890</v>
      </c>
    </row>
    <row r="1449" spans="38:40" ht="20.100000000000001" customHeight="1" x14ac:dyDescent="0.25">
      <c r="AL1449" s="166" t="s">
        <v>161</v>
      </c>
      <c r="AM1449" s="167">
        <v>16282.44</v>
      </c>
      <c r="AN1449" s="166">
        <v>44890</v>
      </c>
    </row>
    <row r="1450" spans="38:40" ht="20.100000000000001" customHeight="1" x14ac:dyDescent="0.25">
      <c r="AL1450" s="166" t="s">
        <v>116</v>
      </c>
      <c r="AM1450" s="167">
        <v>3.5550999999999999</v>
      </c>
      <c r="AN1450" s="166">
        <v>44890</v>
      </c>
    </row>
    <row r="1451" spans="38:40" ht="20.100000000000001" customHeight="1" x14ac:dyDescent="0.25">
      <c r="AL1451" s="166" t="s">
        <v>159</v>
      </c>
      <c r="AM1451" s="167">
        <v>84.714500000000001</v>
      </c>
      <c r="AN1451" s="166">
        <v>44890</v>
      </c>
    </row>
    <row r="1452" spans="38:40" ht="20.100000000000001" customHeight="1" x14ac:dyDescent="0.25">
      <c r="AL1452" s="166" t="s">
        <v>164</v>
      </c>
      <c r="AM1452" s="167">
        <v>1383.2</v>
      </c>
      <c r="AN1452" s="166">
        <v>44890</v>
      </c>
    </row>
    <row r="1453" spans="38:40" ht="20.100000000000001" customHeight="1" x14ac:dyDescent="0.25">
      <c r="AL1453" s="166" t="s">
        <v>47</v>
      </c>
      <c r="AM1453" s="167">
        <v>20.1069</v>
      </c>
      <c r="AN1453" s="166">
        <v>44890</v>
      </c>
    </row>
    <row r="1454" spans="38:40" ht="20.100000000000001" customHeight="1" x14ac:dyDescent="0.25">
      <c r="AL1454" s="166" t="s">
        <v>170</v>
      </c>
      <c r="AM1454" s="167">
        <v>4.6479999999999997</v>
      </c>
      <c r="AN1454" s="166">
        <v>44890</v>
      </c>
    </row>
    <row r="1455" spans="38:40" ht="20.100000000000001" customHeight="1" x14ac:dyDescent="0.25">
      <c r="AL1455" s="166" t="s">
        <v>176</v>
      </c>
      <c r="AM1455" s="167">
        <v>1.6651</v>
      </c>
      <c r="AN1455" s="166">
        <v>44890</v>
      </c>
    </row>
    <row r="1456" spans="38:40" ht="20.100000000000001" customHeight="1" x14ac:dyDescent="0.25">
      <c r="AL1456" s="166" t="s">
        <v>180</v>
      </c>
      <c r="AM1456" s="167">
        <v>58.795000000000002</v>
      </c>
      <c r="AN1456" s="166">
        <v>44890</v>
      </c>
    </row>
    <row r="1457" spans="38:40" ht="20.100000000000001" customHeight="1" x14ac:dyDescent="0.25">
      <c r="AL1457" s="166" t="s">
        <v>184</v>
      </c>
      <c r="AM1457" s="167">
        <v>1.4277</v>
      </c>
      <c r="AN1457" s="166">
        <v>44890</v>
      </c>
    </row>
    <row r="1458" spans="38:40" ht="20.100000000000001" customHeight="1" x14ac:dyDescent="0.25">
      <c r="AL1458" s="166" t="s">
        <v>190</v>
      </c>
      <c r="AM1458" s="167">
        <v>37.152999999999999</v>
      </c>
      <c r="AN1458" s="166">
        <v>44890</v>
      </c>
    </row>
    <row r="1459" spans="38:40" ht="20.100000000000001" customHeight="1" x14ac:dyDescent="0.25">
      <c r="AL1459" s="168" t="s">
        <v>240</v>
      </c>
      <c r="AM1459" s="167">
        <v>17.767700000000001</v>
      </c>
      <c r="AN1459" s="166">
        <v>44890</v>
      </c>
    </row>
    <row r="1460" spans="38:40" ht="20.100000000000001" customHeight="1" x14ac:dyDescent="0.25">
      <c r="AL1460" s="168"/>
      <c r="AM1460" s="167">
        <v>44889</v>
      </c>
      <c r="AN1460" s="166">
        <v>44889</v>
      </c>
    </row>
    <row r="1461" spans="38:40" ht="20.100000000000001" customHeight="1" x14ac:dyDescent="0.25">
      <c r="AL1461" s="166" t="s">
        <v>0</v>
      </c>
      <c r="AM1461" s="167">
        <v>1.0412999999999999</v>
      </c>
      <c r="AN1461" s="166">
        <v>44889</v>
      </c>
    </row>
    <row r="1462" spans="38:40" ht="20.100000000000001" customHeight="1" x14ac:dyDescent="0.25">
      <c r="AL1462" s="166" t="s">
        <v>5</v>
      </c>
      <c r="AM1462" s="167">
        <v>143.9</v>
      </c>
      <c r="AN1462" s="166">
        <v>44889</v>
      </c>
    </row>
    <row r="1463" spans="38:40" ht="20.100000000000001" customHeight="1" x14ac:dyDescent="0.25">
      <c r="AL1463" s="166" t="s">
        <v>73</v>
      </c>
      <c r="AM1463" s="167">
        <v>1.9558</v>
      </c>
      <c r="AN1463" s="166">
        <v>44889</v>
      </c>
    </row>
    <row r="1464" spans="38:40" ht="20.100000000000001" customHeight="1" x14ac:dyDescent="0.25">
      <c r="AL1464" s="166" t="s">
        <v>77</v>
      </c>
      <c r="AM1464" s="167">
        <v>24.391999999999999</v>
      </c>
      <c r="AN1464" s="166">
        <v>44889</v>
      </c>
    </row>
    <row r="1465" spans="38:40" ht="20.100000000000001" customHeight="1" x14ac:dyDescent="0.25">
      <c r="AL1465" s="166" t="s">
        <v>79</v>
      </c>
      <c r="AM1465" s="167">
        <v>7.4368999999999996</v>
      </c>
      <c r="AN1465" s="166">
        <v>44889</v>
      </c>
    </row>
    <row r="1466" spans="38:40" ht="20.100000000000001" customHeight="1" x14ac:dyDescent="0.25">
      <c r="AL1466" s="166" t="s">
        <v>71</v>
      </c>
      <c r="AM1466" s="167">
        <v>0.85933000000000004</v>
      </c>
      <c r="AN1466" s="166">
        <v>44889</v>
      </c>
    </row>
    <row r="1467" spans="38:40" ht="20.100000000000001" customHeight="1" x14ac:dyDescent="0.25">
      <c r="AL1467" s="166" t="s">
        <v>82</v>
      </c>
      <c r="AM1467" s="167">
        <v>413.33</v>
      </c>
      <c r="AN1467" s="166">
        <v>44889</v>
      </c>
    </row>
    <row r="1468" spans="38:40" ht="20.100000000000001" customHeight="1" x14ac:dyDescent="0.25">
      <c r="AL1468" s="166" t="s">
        <v>8</v>
      </c>
      <c r="AM1468" s="167">
        <v>4.6958000000000002</v>
      </c>
      <c r="AN1468" s="166">
        <v>44889</v>
      </c>
    </row>
    <row r="1469" spans="38:40" ht="20.100000000000001" customHeight="1" x14ac:dyDescent="0.25">
      <c r="AL1469" s="166" t="s">
        <v>93</v>
      </c>
      <c r="AM1469" s="167">
        <v>4.9204999999999997</v>
      </c>
      <c r="AN1469" s="166">
        <v>44889</v>
      </c>
    </row>
    <row r="1470" spans="38:40" ht="20.100000000000001" customHeight="1" x14ac:dyDescent="0.25">
      <c r="AL1470" s="166" t="s">
        <v>99</v>
      </c>
      <c r="AM1470" s="167">
        <v>10.8573</v>
      </c>
      <c r="AN1470" s="166">
        <v>44889</v>
      </c>
    </row>
    <row r="1471" spans="38:40" ht="20.100000000000001" customHeight="1" x14ac:dyDescent="0.25">
      <c r="AL1471" s="166" t="s">
        <v>4</v>
      </c>
      <c r="AM1471" s="167">
        <v>0.98180000000000001</v>
      </c>
      <c r="AN1471" s="166">
        <v>44889</v>
      </c>
    </row>
    <row r="1472" spans="38:40" ht="20.100000000000001" customHeight="1" x14ac:dyDescent="0.25">
      <c r="AL1472" s="166" t="s">
        <v>84</v>
      </c>
      <c r="AM1472" s="167">
        <v>146.5</v>
      </c>
      <c r="AN1472" s="166">
        <v>44889</v>
      </c>
    </row>
    <row r="1473" spans="38:40" ht="20.100000000000001" customHeight="1" x14ac:dyDescent="0.25">
      <c r="AL1473" s="166" t="s">
        <v>90</v>
      </c>
      <c r="AM1473" s="167">
        <v>10.343500000000001</v>
      </c>
      <c r="AN1473" s="166">
        <v>44889</v>
      </c>
    </row>
    <row r="1474" spans="38:40" ht="20.100000000000001" customHeight="1" x14ac:dyDescent="0.25">
      <c r="AL1474" s="166" t="s">
        <v>75</v>
      </c>
      <c r="AM1474" s="167">
        <v>7.5469999999999997</v>
      </c>
      <c r="AN1474" s="166">
        <v>44889</v>
      </c>
    </row>
    <row r="1475" spans="38:40" ht="20.100000000000001" customHeight="1" x14ac:dyDescent="0.25">
      <c r="AL1475" s="166" t="s">
        <v>9</v>
      </c>
      <c r="AM1475" s="167">
        <v>19.396899999999999</v>
      </c>
      <c r="AN1475" s="166">
        <v>44889</v>
      </c>
    </row>
    <row r="1476" spans="38:40" ht="20.100000000000001" customHeight="1" x14ac:dyDescent="0.25">
      <c r="AL1476" s="166" t="s">
        <v>2</v>
      </c>
      <c r="AM1476" s="167">
        <v>1.5414000000000001</v>
      </c>
      <c r="AN1476" s="166">
        <v>44889</v>
      </c>
    </row>
    <row r="1477" spans="38:40" ht="20.100000000000001" customHeight="1" x14ac:dyDescent="0.25">
      <c r="AL1477" s="166" t="s">
        <v>22</v>
      </c>
      <c r="AM1477" s="167">
        <v>5.5503999999999998</v>
      </c>
      <c r="AN1477" s="166">
        <v>44889</v>
      </c>
    </row>
    <row r="1478" spans="38:40" ht="20.100000000000001" customHeight="1" x14ac:dyDescent="0.25">
      <c r="AL1478" s="166" t="s">
        <v>3</v>
      </c>
      <c r="AM1478" s="167">
        <v>1.3894</v>
      </c>
      <c r="AN1478" s="166">
        <v>44889</v>
      </c>
    </row>
    <row r="1479" spans="38:40" ht="20.100000000000001" customHeight="1" x14ac:dyDescent="0.25">
      <c r="AL1479" s="166" t="s">
        <v>154</v>
      </c>
      <c r="AM1479" s="167">
        <v>7.4442000000000004</v>
      </c>
      <c r="AN1479" s="166">
        <v>44889</v>
      </c>
    </row>
    <row r="1480" spans="38:40" ht="20.100000000000001" customHeight="1" x14ac:dyDescent="0.25">
      <c r="AL1480" s="166" t="s">
        <v>6</v>
      </c>
      <c r="AM1480" s="167">
        <v>8.1324000000000005</v>
      </c>
      <c r="AN1480" s="166">
        <v>44889</v>
      </c>
    </row>
    <row r="1481" spans="38:40" ht="20.100000000000001" customHeight="1" x14ac:dyDescent="0.25">
      <c r="AL1481" s="166" t="s">
        <v>161</v>
      </c>
      <c r="AM1481" s="167">
        <v>16295.35</v>
      </c>
      <c r="AN1481" s="166">
        <v>44889</v>
      </c>
    </row>
    <row r="1482" spans="38:40" ht="20.100000000000001" customHeight="1" x14ac:dyDescent="0.25">
      <c r="AL1482" s="166" t="s">
        <v>116</v>
      </c>
      <c r="AM1482" s="167">
        <v>3.5607000000000002</v>
      </c>
      <c r="AN1482" s="166">
        <v>44889</v>
      </c>
    </row>
    <row r="1483" spans="38:40" ht="20.100000000000001" customHeight="1" x14ac:dyDescent="0.25">
      <c r="AL1483" s="166" t="s">
        <v>159</v>
      </c>
      <c r="AM1483" s="167">
        <v>85.029499999999999</v>
      </c>
      <c r="AN1483" s="166">
        <v>44889</v>
      </c>
    </row>
    <row r="1484" spans="38:40" ht="20.100000000000001" customHeight="1" x14ac:dyDescent="0.25">
      <c r="AL1484" s="166" t="s">
        <v>164</v>
      </c>
      <c r="AM1484" s="167">
        <v>1382.28</v>
      </c>
      <c r="AN1484" s="166">
        <v>44889</v>
      </c>
    </row>
    <row r="1485" spans="38:40" ht="20.100000000000001" customHeight="1" x14ac:dyDescent="0.25">
      <c r="AL1485" s="166" t="s">
        <v>47</v>
      </c>
      <c r="AM1485" s="167">
        <v>20.150099999999998</v>
      </c>
      <c r="AN1485" s="166">
        <v>44889</v>
      </c>
    </row>
    <row r="1486" spans="38:40" ht="20.100000000000001" customHeight="1" x14ac:dyDescent="0.25">
      <c r="AL1486" s="166" t="s">
        <v>170</v>
      </c>
      <c r="AM1486" s="167">
        <v>4.6806000000000001</v>
      </c>
      <c r="AN1486" s="166">
        <v>44889</v>
      </c>
    </row>
    <row r="1487" spans="38:40" ht="20.100000000000001" customHeight="1" x14ac:dyDescent="0.25">
      <c r="AL1487" s="166" t="s">
        <v>176</v>
      </c>
      <c r="AM1487" s="167">
        <v>1.6597999999999999</v>
      </c>
      <c r="AN1487" s="166">
        <v>44889</v>
      </c>
    </row>
    <row r="1488" spans="38:40" ht="20.100000000000001" customHeight="1" x14ac:dyDescent="0.25">
      <c r="AL1488" s="166" t="s">
        <v>180</v>
      </c>
      <c r="AM1488" s="167">
        <v>58.991999999999997</v>
      </c>
      <c r="AN1488" s="166">
        <v>44889</v>
      </c>
    </row>
    <row r="1489" spans="38:40" ht="20.100000000000001" customHeight="1" x14ac:dyDescent="0.25">
      <c r="AL1489" s="166" t="s">
        <v>184</v>
      </c>
      <c r="AM1489" s="167">
        <v>1.4319</v>
      </c>
      <c r="AN1489" s="166">
        <v>44889</v>
      </c>
    </row>
    <row r="1490" spans="38:40" ht="20.100000000000001" customHeight="1" x14ac:dyDescent="0.25">
      <c r="AL1490" s="166" t="s">
        <v>190</v>
      </c>
      <c r="AM1490" s="167">
        <v>37.258000000000003</v>
      </c>
      <c r="AN1490" s="166">
        <v>44889</v>
      </c>
    </row>
    <row r="1491" spans="38:40" ht="20.100000000000001" customHeight="1" x14ac:dyDescent="0.25">
      <c r="AL1491" s="166" t="s">
        <v>240</v>
      </c>
      <c r="AM1491" s="167">
        <v>17.724599999999999</v>
      </c>
      <c r="AN1491" s="166">
        <v>44889</v>
      </c>
    </row>
    <row r="1492" spans="38:40" ht="20.100000000000001" customHeight="1" x14ac:dyDescent="0.25">
      <c r="AL1492" s="168"/>
      <c r="AM1492" s="167">
        <v>44888</v>
      </c>
      <c r="AN1492" s="166">
        <v>44888</v>
      </c>
    </row>
    <row r="1493" spans="38:40" ht="20.100000000000001" customHeight="1" x14ac:dyDescent="0.25">
      <c r="AL1493" s="168" t="s">
        <v>0</v>
      </c>
      <c r="AM1493" s="167">
        <v>1.0325</v>
      </c>
      <c r="AN1493" s="166">
        <v>44888</v>
      </c>
    </row>
    <row r="1494" spans="38:40" ht="20.100000000000001" customHeight="1" x14ac:dyDescent="0.25">
      <c r="AL1494" s="166" t="s">
        <v>5</v>
      </c>
      <c r="AM1494" s="167">
        <v>145.75</v>
      </c>
      <c r="AN1494" s="166">
        <v>44888</v>
      </c>
    </row>
    <row r="1495" spans="38:40" ht="20.100000000000001" customHeight="1" x14ac:dyDescent="0.25">
      <c r="AL1495" s="166" t="s">
        <v>73</v>
      </c>
      <c r="AM1495" s="167">
        <v>1.9558</v>
      </c>
      <c r="AN1495" s="166">
        <v>44888</v>
      </c>
    </row>
    <row r="1496" spans="38:40" ht="20.100000000000001" customHeight="1" x14ac:dyDescent="0.25">
      <c r="AL1496" s="166" t="s">
        <v>77</v>
      </c>
      <c r="AM1496" s="167">
        <v>24.356000000000002</v>
      </c>
      <c r="AN1496" s="166">
        <v>44888</v>
      </c>
    </row>
    <row r="1497" spans="38:40" ht="20.100000000000001" customHeight="1" x14ac:dyDescent="0.25">
      <c r="AL1497" s="166" t="s">
        <v>79</v>
      </c>
      <c r="AM1497" s="167">
        <v>7.4370000000000003</v>
      </c>
      <c r="AN1497" s="166">
        <v>44888</v>
      </c>
    </row>
    <row r="1498" spans="38:40" ht="20.100000000000001" customHeight="1" x14ac:dyDescent="0.25">
      <c r="AL1498" s="166" t="s">
        <v>71</v>
      </c>
      <c r="AM1498" s="167">
        <v>0.86368999999999996</v>
      </c>
      <c r="AN1498" s="166">
        <v>44888</v>
      </c>
    </row>
    <row r="1499" spans="38:40" ht="20.100000000000001" customHeight="1" x14ac:dyDescent="0.25">
      <c r="AL1499" s="166" t="s">
        <v>82</v>
      </c>
      <c r="AM1499" s="167">
        <v>405.75</v>
      </c>
      <c r="AN1499" s="166">
        <v>44888</v>
      </c>
    </row>
    <row r="1500" spans="38:40" ht="20.100000000000001" customHeight="1" x14ac:dyDescent="0.25">
      <c r="AL1500" s="166" t="s">
        <v>8</v>
      </c>
      <c r="AM1500" s="167">
        <v>4.7032999999999996</v>
      </c>
      <c r="AN1500" s="166">
        <v>44888</v>
      </c>
    </row>
    <row r="1501" spans="38:40" ht="20.100000000000001" customHeight="1" x14ac:dyDescent="0.25">
      <c r="AL1501" s="166" t="s">
        <v>93</v>
      </c>
      <c r="AM1501" s="167">
        <v>4.9370000000000003</v>
      </c>
      <c r="AN1501" s="166">
        <v>44888</v>
      </c>
    </row>
    <row r="1502" spans="38:40" ht="20.100000000000001" customHeight="1" x14ac:dyDescent="0.25">
      <c r="AL1502" s="166" t="s">
        <v>99</v>
      </c>
      <c r="AM1502" s="167">
        <v>10.8933</v>
      </c>
      <c r="AN1502" s="166">
        <v>44888</v>
      </c>
    </row>
    <row r="1503" spans="38:40" ht="20.100000000000001" customHeight="1" x14ac:dyDescent="0.25">
      <c r="AL1503" s="166" t="s">
        <v>4</v>
      </c>
      <c r="AM1503" s="167">
        <v>0.97950000000000004</v>
      </c>
      <c r="AN1503" s="166">
        <v>44888</v>
      </c>
    </row>
    <row r="1504" spans="38:40" ht="20.100000000000001" customHeight="1" x14ac:dyDescent="0.25">
      <c r="AL1504" s="166" t="s">
        <v>84</v>
      </c>
      <c r="AM1504" s="167">
        <v>146.69999999999999</v>
      </c>
      <c r="AN1504" s="166">
        <v>44888</v>
      </c>
    </row>
    <row r="1505" spans="38:40" ht="20.100000000000001" customHeight="1" x14ac:dyDescent="0.25">
      <c r="AL1505" s="166" t="s">
        <v>90</v>
      </c>
      <c r="AM1505" s="167">
        <v>10.3659</v>
      </c>
      <c r="AN1505" s="166">
        <v>44888</v>
      </c>
    </row>
    <row r="1506" spans="38:40" ht="20.100000000000001" customHeight="1" x14ac:dyDescent="0.25">
      <c r="AL1506" s="166" t="s">
        <v>75</v>
      </c>
      <c r="AM1506" s="167">
        <v>7.5434999999999999</v>
      </c>
      <c r="AN1506" s="166">
        <v>44888</v>
      </c>
    </row>
    <row r="1507" spans="38:40" ht="20.100000000000001" customHeight="1" x14ac:dyDescent="0.25">
      <c r="AL1507" s="166" t="s">
        <v>9</v>
      </c>
      <c r="AM1507" s="167">
        <v>19.2316</v>
      </c>
      <c r="AN1507" s="166">
        <v>44888</v>
      </c>
    </row>
    <row r="1508" spans="38:40" ht="20.100000000000001" customHeight="1" x14ac:dyDescent="0.25">
      <c r="AL1508" s="166" t="s">
        <v>2</v>
      </c>
      <c r="AM1508" s="167">
        <v>1.5522</v>
      </c>
      <c r="AN1508" s="166">
        <v>44888</v>
      </c>
    </row>
    <row r="1509" spans="38:40" ht="20.100000000000001" customHeight="1" x14ac:dyDescent="0.25">
      <c r="AL1509" s="166" t="s">
        <v>22</v>
      </c>
      <c r="AM1509" s="167">
        <v>5.5650000000000004</v>
      </c>
      <c r="AN1509" s="166">
        <v>44888</v>
      </c>
    </row>
    <row r="1510" spans="38:40" ht="20.100000000000001" customHeight="1" x14ac:dyDescent="0.25">
      <c r="AL1510" s="166" t="s">
        <v>3</v>
      </c>
      <c r="AM1510" s="167">
        <v>1.3855999999999999</v>
      </c>
      <c r="AN1510" s="166">
        <v>44888</v>
      </c>
    </row>
    <row r="1511" spans="38:40" ht="20.100000000000001" customHeight="1" x14ac:dyDescent="0.25">
      <c r="AL1511" s="166" t="s">
        <v>154</v>
      </c>
      <c r="AM1511" s="167">
        <v>7.3982000000000001</v>
      </c>
      <c r="AN1511" s="166">
        <v>44888</v>
      </c>
    </row>
    <row r="1512" spans="38:40" ht="20.100000000000001" customHeight="1" x14ac:dyDescent="0.25">
      <c r="AL1512" s="166" t="s">
        <v>6</v>
      </c>
      <c r="AM1512" s="167">
        <v>8.0708000000000002</v>
      </c>
      <c r="AN1512" s="166">
        <v>44888</v>
      </c>
    </row>
    <row r="1513" spans="38:40" ht="20.100000000000001" customHeight="1" x14ac:dyDescent="0.25">
      <c r="AL1513" s="166" t="s">
        <v>161</v>
      </c>
      <c r="AM1513" s="167">
        <v>16189.81</v>
      </c>
      <c r="AN1513" s="166">
        <v>44888</v>
      </c>
    </row>
    <row r="1514" spans="38:40" ht="20.100000000000001" customHeight="1" x14ac:dyDescent="0.25">
      <c r="AL1514" s="166" t="s">
        <v>116</v>
      </c>
      <c r="AM1514" s="167">
        <v>3.5680999999999998</v>
      </c>
      <c r="AN1514" s="166">
        <v>44888</v>
      </c>
    </row>
    <row r="1515" spans="38:40" ht="20.100000000000001" customHeight="1" x14ac:dyDescent="0.25">
      <c r="AL1515" s="166" t="s">
        <v>159</v>
      </c>
      <c r="AM1515" s="167">
        <v>84.465999999999994</v>
      </c>
      <c r="AN1515" s="166">
        <v>44888</v>
      </c>
    </row>
    <row r="1516" spans="38:40" ht="20.100000000000001" customHeight="1" x14ac:dyDescent="0.25">
      <c r="AL1516" s="166" t="s">
        <v>164</v>
      </c>
      <c r="AM1516" s="167">
        <v>1397.42</v>
      </c>
      <c r="AN1516" s="166">
        <v>44888</v>
      </c>
    </row>
    <row r="1517" spans="38:40" ht="20.100000000000001" customHeight="1" x14ac:dyDescent="0.25">
      <c r="AL1517" s="166" t="s">
        <v>47</v>
      </c>
      <c r="AM1517" s="167">
        <v>20.001000000000001</v>
      </c>
      <c r="AN1517" s="166">
        <v>44888</v>
      </c>
    </row>
    <row r="1518" spans="38:40" ht="20.100000000000001" customHeight="1" x14ac:dyDescent="0.25">
      <c r="AL1518" s="166" t="s">
        <v>170</v>
      </c>
      <c r="AM1518" s="167">
        <v>4.7237</v>
      </c>
      <c r="AN1518" s="166">
        <v>44888</v>
      </c>
    </row>
    <row r="1519" spans="38:40" ht="20.100000000000001" customHeight="1" x14ac:dyDescent="0.25">
      <c r="AL1519" s="166" t="s">
        <v>176</v>
      </c>
      <c r="AM1519" s="167">
        <v>1.6718</v>
      </c>
      <c r="AN1519" s="166">
        <v>44888</v>
      </c>
    </row>
    <row r="1520" spans="38:40" ht="20.100000000000001" customHeight="1" x14ac:dyDescent="0.25">
      <c r="AL1520" s="166" t="s">
        <v>180</v>
      </c>
      <c r="AM1520" s="167">
        <v>58.914000000000001</v>
      </c>
      <c r="AN1520" s="166">
        <v>44888</v>
      </c>
    </row>
    <row r="1521" spans="38:40" ht="20.100000000000001" customHeight="1" x14ac:dyDescent="0.25">
      <c r="AL1521" s="166" t="s">
        <v>184</v>
      </c>
      <c r="AM1521" s="167">
        <v>1.4295</v>
      </c>
      <c r="AN1521" s="166">
        <v>44888</v>
      </c>
    </row>
    <row r="1522" spans="38:40" ht="20.100000000000001" customHeight="1" x14ac:dyDescent="0.25">
      <c r="AL1522" s="166" t="s">
        <v>190</v>
      </c>
      <c r="AM1522" s="167">
        <v>37.423000000000002</v>
      </c>
      <c r="AN1522" s="166">
        <v>44888</v>
      </c>
    </row>
    <row r="1523" spans="38:40" ht="20.100000000000001" customHeight="1" x14ac:dyDescent="0.25">
      <c r="AL1523" s="166" t="s">
        <v>240</v>
      </c>
      <c r="AM1523" s="167">
        <v>17.7103</v>
      </c>
      <c r="AN1523" s="166">
        <v>44888</v>
      </c>
    </row>
    <row r="1524" spans="38:40" ht="20.100000000000001" customHeight="1" x14ac:dyDescent="0.25">
      <c r="AL1524" s="166"/>
      <c r="AM1524" s="167">
        <v>44887</v>
      </c>
      <c r="AN1524" s="166">
        <v>44887</v>
      </c>
    </row>
    <row r="1525" spans="38:40" ht="20.100000000000001" customHeight="1" x14ac:dyDescent="0.25">
      <c r="AL1525" s="168" t="s">
        <v>0</v>
      </c>
      <c r="AM1525" s="167">
        <v>1.0274000000000001</v>
      </c>
      <c r="AN1525" s="166">
        <v>44887</v>
      </c>
    </row>
    <row r="1526" spans="38:40" ht="20.100000000000001" customHeight="1" x14ac:dyDescent="0.25">
      <c r="AL1526" s="168" t="s">
        <v>5</v>
      </c>
      <c r="AM1526" s="167">
        <v>145.19999999999999</v>
      </c>
      <c r="AN1526" s="166">
        <v>44887</v>
      </c>
    </row>
    <row r="1527" spans="38:40" ht="20.100000000000001" customHeight="1" x14ac:dyDescent="0.25">
      <c r="AL1527" s="166" t="s">
        <v>73</v>
      </c>
      <c r="AM1527" s="167">
        <v>1.9558</v>
      </c>
      <c r="AN1527" s="166">
        <v>44887</v>
      </c>
    </row>
    <row r="1528" spans="38:40" ht="20.100000000000001" customHeight="1" x14ac:dyDescent="0.25">
      <c r="AL1528" s="166" t="s">
        <v>77</v>
      </c>
      <c r="AM1528" s="167">
        <v>24.350999999999999</v>
      </c>
      <c r="AN1528" s="166">
        <v>44887</v>
      </c>
    </row>
    <row r="1529" spans="38:40" ht="20.100000000000001" customHeight="1" x14ac:dyDescent="0.25">
      <c r="AL1529" s="166" t="s">
        <v>79</v>
      </c>
      <c r="AM1529" s="167">
        <v>7.4377000000000004</v>
      </c>
      <c r="AN1529" s="166">
        <v>44887</v>
      </c>
    </row>
    <row r="1530" spans="38:40" ht="20.100000000000001" customHeight="1" x14ac:dyDescent="0.25">
      <c r="AL1530" s="166" t="s">
        <v>71</v>
      </c>
      <c r="AM1530" s="167">
        <v>0.86358000000000001</v>
      </c>
      <c r="AN1530" s="166">
        <v>44887</v>
      </c>
    </row>
    <row r="1531" spans="38:40" ht="20.100000000000001" customHeight="1" x14ac:dyDescent="0.25">
      <c r="AL1531" s="166" t="s">
        <v>82</v>
      </c>
      <c r="AM1531" s="167">
        <v>408.23</v>
      </c>
      <c r="AN1531" s="166">
        <v>44887</v>
      </c>
    </row>
    <row r="1532" spans="38:40" ht="20.100000000000001" customHeight="1" x14ac:dyDescent="0.25">
      <c r="AL1532" s="166" t="s">
        <v>8</v>
      </c>
      <c r="AM1532" s="167">
        <v>4.7125000000000004</v>
      </c>
      <c r="AN1532" s="166">
        <v>44887</v>
      </c>
    </row>
    <row r="1533" spans="38:40" ht="20.100000000000001" customHeight="1" x14ac:dyDescent="0.25">
      <c r="AL1533" s="166" t="s">
        <v>93</v>
      </c>
      <c r="AM1533" s="167">
        <v>4.9268999999999998</v>
      </c>
      <c r="AN1533" s="166">
        <v>44887</v>
      </c>
    </row>
    <row r="1534" spans="38:40" ht="20.100000000000001" customHeight="1" x14ac:dyDescent="0.25">
      <c r="AL1534" s="166" t="s">
        <v>99</v>
      </c>
      <c r="AM1534" s="167">
        <v>10.965299999999999</v>
      </c>
      <c r="AN1534" s="166">
        <v>44887</v>
      </c>
    </row>
    <row r="1535" spans="38:40" ht="20.100000000000001" customHeight="1" x14ac:dyDescent="0.25">
      <c r="AL1535" s="166" t="s">
        <v>4</v>
      </c>
      <c r="AM1535" s="167">
        <v>0.97909999999999997</v>
      </c>
      <c r="AN1535" s="166">
        <v>44887</v>
      </c>
    </row>
    <row r="1536" spans="38:40" ht="20.100000000000001" customHeight="1" x14ac:dyDescent="0.25">
      <c r="AL1536" s="166" t="s">
        <v>84</v>
      </c>
      <c r="AM1536" s="167">
        <v>145.69999999999999</v>
      </c>
      <c r="AN1536" s="166">
        <v>44887</v>
      </c>
    </row>
    <row r="1537" spans="38:40" ht="20.100000000000001" customHeight="1" x14ac:dyDescent="0.25">
      <c r="AL1537" s="166" t="s">
        <v>90</v>
      </c>
      <c r="AM1537" s="167">
        <v>10.4445</v>
      </c>
      <c r="AN1537" s="166">
        <v>44887</v>
      </c>
    </row>
    <row r="1538" spans="38:40" ht="20.100000000000001" customHeight="1" x14ac:dyDescent="0.25">
      <c r="AL1538" s="166" t="s">
        <v>75</v>
      </c>
      <c r="AM1538" s="167">
        <v>7.5438000000000001</v>
      </c>
      <c r="AN1538" s="166">
        <v>44887</v>
      </c>
    </row>
    <row r="1539" spans="38:40" ht="20.100000000000001" customHeight="1" x14ac:dyDescent="0.25">
      <c r="AL1539" s="166" t="s">
        <v>9</v>
      </c>
      <c r="AM1539" s="167">
        <v>19.1221</v>
      </c>
      <c r="AN1539" s="166">
        <v>44887</v>
      </c>
    </row>
    <row r="1540" spans="38:40" ht="20.100000000000001" customHeight="1" x14ac:dyDescent="0.25">
      <c r="AL1540" s="166" t="s">
        <v>2</v>
      </c>
      <c r="AM1540" s="167">
        <v>1.5472999999999999</v>
      </c>
      <c r="AN1540" s="166">
        <v>44887</v>
      </c>
    </row>
    <row r="1541" spans="38:40" ht="20.100000000000001" customHeight="1" x14ac:dyDescent="0.25">
      <c r="AL1541" s="166" t="s">
        <v>22</v>
      </c>
      <c r="AM1541" s="167">
        <v>5.4577999999999998</v>
      </c>
      <c r="AN1541" s="166">
        <v>44887</v>
      </c>
    </row>
    <row r="1542" spans="38:40" ht="20.100000000000001" customHeight="1" x14ac:dyDescent="0.25">
      <c r="AL1542" s="166" t="s">
        <v>3</v>
      </c>
      <c r="AM1542" s="167">
        <v>1.3765000000000001</v>
      </c>
      <c r="AN1542" s="166">
        <v>44887</v>
      </c>
    </row>
    <row r="1543" spans="38:40" ht="20.100000000000001" customHeight="1" x14ac:dyDescent="0.25">
      <c r="AL1543" s="166" t="s">
        <v>154</v>
      </c>
      <c r="AM1543" s="167">
        <v>7.3343999999999996</v>
      </c>
      <c r="AN1543" s="166">
        <v>44887</v>
      </c>
    </row>
    <row r="1544" spans="38:40" ht="20.100000000000001" customHeight="1" x14ac:dyDescent="0.25">
      <c r="AL1544" s="166" t="s">
        <v>6</v>
      </c>
      <c r="AM1544" s="167">
        <v>8.0312999999999999</v>
      </c>
      <c r="AN1544" s="166">
        <v>44887</v>
      </c>
    </row>
    <row r="1545" spans="38:40" ht="20.100000000000001" customHeight="1" x14ac:dyDescent="0.25">
      <c r="AL1545" s="166" t="s">
        <v>161</v>
      </c>
      <c r="AM1545" s="167">
        <v>16106.79</v>
      </c>
      <c r="AN1545" s="166">
        <v>44887</v>
      </c>
    </row>
    <row r="1546" spans="38:40" ht="20.100000000000001" customHeight="1" x14ac:dyDescent="0.25">
      <c r="AL1546" s="166" t="s">
        <v>116</v>
      </c>
      <c r="AM1546" s="167">
        <v>3.5615000000000001</v>
      </c>
      <c r="AN1546" s="166">
        <v>44887</v>
      </c>
    </row>
    <row r="1547" spans="38:40" ht="20.100000000000001" customHeight="1" x14ac:dyDescent="0.25">
      <c r="AL1547" s="166" t="s">
        <v>159</v>
      </c>
      <c r="AM1547" s="167">
        <v>83.876800000000003</v>
      </c>
      <c r="AN1547" s="166">
        <v>44887</v>
      </c>
    </row>
    <row r="1548" spans="38:40" ht="20.100000000000001" customHeight="1" x14ac:dyDescent="0.25">
      <c r="AL1548" s="166" t="s">
        <v>164</v>
      </c>
      <c r="AM1548" s="167">
        <v>1392.68</v>
      </c>
      <c r="AN1548" s="166">
        <v>44887</v>
      </c>
    </row>
    <row r="1549" spans="38:40" ht="20.100000000000001" customHeight="1" x14ac:dyDescent="0.25">
      <c r="AL1549" s="166" t="s">
        <v>47</v>
      </c>
      <c r="AM1549" s="167">
        <v>20.095099999999999</v>
      </c>
      <c r="AN1549" s="166">
        <v>44887</v>
      </c>
    </row>
    <row r="1550" spans="38:40" ht="20.100000000000001" customHeight="1" x14ac:dyDescent="0.25">
      <c r="AL1550" s="166" t="s">
        <v>170</v>
      </c>
      <c r="AM1550" s="167">
        <v>4.7054999999999998</v>
      </c>
      <c r="AN1550" s="166">
        <v>44887</v>
      </c>
    </row>
    <row r="1551" spans="38:40" ht="20.100000000000001" customHeight="1" x14ac:dyDescent="0.25">
      <c r="AL1551" s="166" t="s">
        <v>176</v>
      </c>
      <c r="AM1551" s="167">
        <v>1.6707000000000001</v>
      </c>
      <c r="AN1551" s="166">
        <v>44887</v>
      </c>
    </row>
    <row r="1552" spans="38:40" ht="20.100000000000001" customHeight="1" x14ac:dyDescent="0.25">
      <c r="AL1552" s="166" t="s">
        <v>180</v>
      </c>
      <c r="AM1552" s="167">
        <v>58.942</v>
      </c>
      <c r="AN1552" s="166">
        <v>44887</v>
      </c>
    </row>
    <row r="1553" spans="38:40" ht="20.100000000000001" customHeight="1" x14ac:dyDescent="0.25">
      <c r="AL1553" s="166" t="s">
        <v>184</v>
      </c>
      <c r="AM1553" s="167">
        <v>1.4167000000000001</v>
      </c>
      <c r="AN1553" s="166">
        <v>44887</v>
      </c>
    </row>
    <row r="1554" spans="38:40" ht="20.100000000000001" customHeight="1" x14ac:dyDescent="0.25">
      <c r="AL1554" s="166" t="s">
        <v>190</v>
      </c>
      <c r="AM1554" s="167">
        <v>37.11</v>
      </c>
      <c r="AN1554" s="166">
        <v>44887</v>
      </c>
    </row>
    <row r="1555" spans="38:40" ht="20.100000000000001" customHeight="1" x14ac:dyDescent="0.25">
      <c r="AL1555" s="166" t="s">
        <v>240</v>
      </c>
      <c r="AM1555" s="167">
        <v>17.756799999999998</v>
      </c>
      <c r="AN1555" s="166">
        <v>44887</v>
      </c>
    </row>
    <row r="1556" spans="38:40" ht="20.100000000000001" customHeight="1" x14ac:dyDescent="0.25">
      <c r="AL1556" s="166"/>
      <c r="AM1556" s="167">
        <v>44886</v>
      </c>
      <c r="AN1556" s="166">
        <v>44886</v>
      </c>
    </row>
    <row r="1557" spans="38:40" ht="20.100000000000001" customHeight="1" x14ac:dyDescent="0.25">
      <c r="AL1557" s="166" t="s">
        <v>0</v>
      </c>
      <c r="AM1557" s="167">
        <v>1.0246</v>
      </c>
      <c r="AN1557" s="166">
        <v>44886</v>
      </c>
    </row>
    <row r="1558" spans="38:40" ht="20.100000000000001" customHeight="1" x14ac:dyDescent="0.25">
      <c r="AL1558" s="168" t="s">
        <v>5</v>
      </c>
      <c r="AM1558" s="167">
        <v>145.33000000000001</v>
      </c>
      <c r="AN1558" s="166">
        <v>44886</v>
      </c>
    </row>
    <row r="1559" spans="38:40" ht="20.100000000000001" customHeight="1" x14ac:dyDescent="0.25">
      <c r="AL1559" s="168" t="s">
        <v>73</v>
      </c>
      <c r="AM1559" s="167">
        <v>1.9558</v>
      </c>
      <c r="AN1559" s="166">
        <v>44886</v>
      </c>
    </row>
    <row r="1560" spans="38:40" ht="20.100000000000001" customHeight="1" x14ac:dyDescent="0.25">
      <c r="AL1560" s="166" t="s">
        <v>77</v>
      </c>
      <c r="AM1560" s="167">
        <v>24.356000000000002</v>
      </c>
      <c r="AN1560" s="166">
        <v>44886</v>
      </c>
    </row>
    <row r="1561" spans="38:40" ht="20.100000000000001" customHeight="1" x14ac:dyDescent="0.25">
      <c r="AL1561" s="166" t="s">
        <v>79</v>
      </c>
      <c r="AM1561" s="167">
        <v>7.4377000000000004</v>
      </c>
      <c r="AN1561" s="166">
        <v>44886</v>
      </c>
    </row>
    <row r="1562" spans="38:40" ht="20.100000000000001" customHeight="1" x14ac:dyDescent="0.25">
      <c r="AL1562" s="166" t="s">
        <v>71</v>
      </c>
      <c r="AM1562" s="167">
        <v>0.86792999999999998</v>
      </c>
      <c r="AN1562" s="166">
        <v>44886</v>
      </c>
    </row>
    <row r="1563" spans="38:40" ht="20.100000000000001" customHeight="1" x14ac:dyDescent="0.25">
      <c r="AL1563" s="166" t="s">
        <v>82</v>
      </c>
      <c r="AM1563" s="167">
        <v>409.43</v>
      </c>
      <c r="AN1563" s="166">
        <v>44886</v>
      </c>
    </row>
    <row r="1564" spans="38:40" ht="20.100000000000001" customHeight="1" x14ac:dyDescent="0.25">
      <c r="AL1564" s="166" t="s">
        <v>8</v>
      </c>
      <c r="AM1564" s="167">
        <v>4.7074999999999996</v>
      </c>
      <c r="AN1564" s="166">
        <v>44886</v>
      </c>
    </row>
    <row r="1565" spans="38:40" ht="20.100000000000001" customHeight="1" x14ac:dyDescent="0.25">
      <c r="AL1565" s="166" t="s">
        <v>93</v>
      </c>
      <c r="AM1565" s="167">
        <v>4.9413</v>
      </c>
      <c r="AN1565" s="166">
        <v>44886</v>
      </c>
    </row>
    <row r="1566" spans="38:40" ht="20.100000000000001" customHeight="1" x14ac:dyDescent="0.25">
      <c r="AL1566" s="166" t="s">
        <v>99</v>
      </c>
      <c r="AM1566" s="167">
        <v>10.987299999999999</v>
      </c>
      <c r="AN1566" s="166">
        <v>44886</v>
      </c>
    </row>
    <row r="1567" spans="38:40" ht="20.100000000000001" customHeight="1" x14ac:dyDescent="0.25">
      <c r="AL1567" s="166" t="s">
        <v>4</v>
      </c>
      <c r="AM1567" s="167">
        <v>0.98170000000000002</v>
      </c>
      <c r="AN1567" s="166">
        <v>44886</v>
      </c>
    </row>
    <row r="1568" spans="38:40" ht="20.100000000000001" customHeight="1" x14ac:dyDescent="0.25">
      <c r="AL1568" s="166" t="s">
        <v>84</v>
      </c>
      <c r="AM1568" s="167">
        <v>147.9</v>
      </c>
      <c r="AN1568" s="166">
        <v>44886</v>
      </c>
    </row>
    <row r="1569" spans="38:40" ht="20.100000000000001" customHeight="1" x14ac:dyDescent="0.25">
      <c r="AL1569" s="166" t="s">
        <v>90</v>
      </c>
      <c r="AM1569" s="167">
        <v>10.489800000000001</v>
      </c>
      <c r="AN1569" s="166">
        <v>44886</v>
      </c>
    </row>
    <row r="1570" spans="38:40" ht="20.100000000000001" customHeight="1" x14ac:dyDescent="0.25">
      <c r="AL1570" s="166" t="s">
        <v>75</v>
      </c>
      <c r="AM1570" s="167">
        <v>7.5425000000000004</v>
      </c>
      <c r="AN1570" s="166">
        <v>44886</v>
      </c>
    </row>
    <row r="1571" spans="38:40" ht="20.100000000000001" customHeight="1" x14ac:dyDescent="0.25">
      <c r="AL1571" s="166" t="s">
        <v>9</v>
      </c>
      <c r="AM1571" s="167">
        <v>19.0822</v>
      </c>
      <c r="AN1571" s="166">
        <v>44886</v>
      </c>
    </row>
    <row r="1572" spans="38:40" ht="20.100000000000001" customHeight="1" x14ac:dyDescent="0.25">
      <c r="AL1572" s="166" t="s">
        <v>2</v>
      </c>
      <c r="AM1572" s="167">
        <v>1.5470999999999999</v>
      </c>
      <c r="AN1572" s="166">
        <v>44886</v>
      </c>
    </row>
    <row r="1573" spans="38:40" ht="20.100000000000001" customHeight="1" x14ac:dyDescent="0.25">
      <c r="AL1573" s="166" t="s">
        <v>22</v>
      </c>
      <c r="AM1573" s="167">
        <v>5.4401000000000002</v>
      </c>
      <c r="AN1573" s="166">
        <v>44886</v>
      </c>
    </row>
    <row r="1574" spans="38:40" ht="20.100000000000001" customHeight="1" x14ac:dyDescent="0.25">
      <c r="AL1574" s="166" t="s">
        <v>3</v>
      </c>
      <c r="AM1574" s="167">
        <v>1.377</v>
      </c>
      <c r="AN1574" s="166">
        <v>44886</v>
      </c>
    </row>
    <row r="1575" spans="38:40" ht="20.100000000000001" customHeight="1" x14ac:dyDescent="0.25">
      <c r="AL1575" s="166" t="s">
        <v>154</v>
      </c>
      <c r="AM1575" s="167">
        <v>7.3418999999999999</v>
      </c>
      <c r="AN1575" s="166">
        <v>44886</v>
      </c>
    </row>
    <row r="1576" spans="38:40" ht="20.100000000000001" customHeight="1" x14ac:dyDescent="0.25">
      <c r="AL1576" s="166" t="s">
        <v>6</v>
      </c>
      <c r="AM1576" s="167">
        <v>7.9988999999999999</v>
      </c>
      <c r="AN1576" s="166">
        <v>44886</v>
      </c>
    </row>
    <row r="1577" spans="38:40" ht="20.100000000000001" customHeight="1" x14ac:dyDescent="0.25">
      <c r="AL1577" s="166" t="s">
        <v>161</v>
      </c>
      <c r="AM1577" s="167">
        <v>16116.76</v>
      </c>
      <c r="AN1577" s="166">
        <v>44886</v>
      </c>
    </row>
    <row r="1578" spans="38:40" ht="20.100000000000001" customHeight="1" x14ac:dyDescent="0.25">
      <c r="AL1578" s="166" t="s">
        <v>116</v>
      </c>
      <c r="AM1578" s="167">
        <v>3.5514999999999999</v>
      </c>
      <c r="AN1578" s="166">
        <v>44886</v>
      </c>
    </row>
    <row r="1579" spans="38:40" ht="20.100000000000001" customHeight="1" x14ac:dyDescent="0.25">
      <c r="AL1579" s="166" t="s">
        <v>159</v>
      </c>
      <c r="AM1579" s="167">
        <v>83.737499999999997</v>
      </c>
      <c r="AN1579" s="166">
        <v>44886</v>
      </c>
    </row>
    <row r="1580" spans="38:40" ht="20.100000000000001" customHeight="1" x14ac:dyDescent="0.25">
      <c r="AL1580" s="166" t="s">
        <v>164</v>
      </c>
      <c r="AM1580" s="167">
        <v>1395</v>
      </c>
      <c r="AN1580" s="166">
        <v>44886</v>
      </c>
    </row>
    <row r="1581" spans="38:40" ht="20.100000000000001" customHeight="1" x14ac:dyDescent="0.25">
      <c r="AL1581" s="166" t="s">
        <v>47</v>
      </c>
      <c r="AM1581" s="167">
        <v>19.935700000000001</v>
      </c>
      <c r="AN1581" s="166">
        <v>44886</v>
      </c>
    </row>
    <row r="1582" spans="38:40" ht="20.100000000000001" customHeight="1" x14ac:dyDescent="0.25">
      <c r="AL1582" s="166" t="s">
        <v>170</v>
      </c>
      <c r="AM1582" s="167">
        <v>4.6927000000000003</v>
      </c>
      <c r="AN1582" s="166">
        <v>44886</v>
      </c>
    </row>
    <row r="1583" spans="38:40" ht="20.100000000000001" customHeight="1" x14ac:dyDescent="0.25">
      <c r="AL1583" s="166" t="s">
        <v>176</v>
      </c>
      <c r="AM1583" s="167">
        <v>1.6766000000000001</v>
      </c>
      <c r="AN1583" s="166">
        <v>44886</v>
      </c>
    </row>
    <row r="1584" spans="38:40" ht="20.100000000000001" customHeight="1" x14ac:dyDescent="0.25">
      <c r="AL1584" s="166" t="s">
        <v>180</v>
      </c>
      <c r="AM1584" s="167">
        <v>58.822000000000003</v>
      </c>
      <c r="AN1584" s="166">
        <v>44886</v>
      </c>
    </row>
    <row r="1585" spans="38:40" ht="20.100000000000001" customHeight="1" x14ac:dyDescent="0.25">
      <c r="AL1585" s="166" t="s">
        <v>184</v>
      </c>
      <c r="AM1585" s="167">
        <v>1.4161999999999999</v>
      </c>
      <c r="AN1585" s="166">
        <v>44886</v>
      </c>
    </row>
    <row r="1586" spans="38:40" ht="20.100000000000001" customHeight="1" x14ac:dyDescent="0.25">
      <c r="AL1586" s="166" t="s">
        <v>190</v>
      </c>
      <c r="AM1586" s="167">
        <v>37.121000000000002</v>
      </c>
      <c r="AN1586" s="166">
        <v>44886</v>
      </c>
    </row>
    <row r="1587" spans="38:40" ht="20.100000000000001" customHeight="1" x14ac:dyDescent="0.25">
      <c r="AL1587" s="166" t="s">
        <v>240</v>
      </c>
      <c r="AM1587" s="167">
        <v>17.785799999999998</v>
      </c>
      <c r="AN1587" s="166">
        <v>44886</v>
      </c>
    </row>
    <row r="1588" spans="38:40" ht="20.100000000000001" customHeight="1" x14ac:dyDescent="0.25">
      <c r="AL1588" s="166"/>
      <c r="AM1588" s="167">
        <v>44883</v>
      </c>
      <c r="AN1588" s="166">
        <v>44883</v>
      </c>
    </row>
    <row r="1589" spans="38:40" ht="20.100000000000001" customHeight="1" x14ac:dyDescent="0.25">
      <c r="AL1589" s="166" t="s">
        <v>0</v>
      </c>
      <c r="AM1589" s="167">
        <v>1.0366</v>
      </c>
      <c r="AN1589" s="166">
        <v>44883</v>
      </c>
    </row>
    <row r="1590" spans="38:40" ht="20.100000000000001" customHeight="1" x14ac:dyDescent="0.25">
      <c r="AL1590" s="166" t="s">
        <v>5</v>
      </c>
      <c r="AM1590" s="167">
        <v>145.12</v>
      </c>
      <c r="AN1590" s="166">
        <v>44883</v>
      </c>
    </row>
    <row r="1591" spans="38:40" ht="20.100000000000001" customHeight="1" x14ac:dyDescent="0.25">
      <c r="AL1591" s="168" t="s">
        <v>73</v>
      </c>
      <c r="AM1591" s="167">
        <v>1.9558</v>
      </c>
      <c r="AN1591" s="166">
        <v>44883</v>
      </c>
    </row>
    <row r="1592" spans="38:40" ht="20.100000000000001" customHeight="1" x14ac:dyDescent="0.25">
      <c r="AL1592" s="168" t="s">
        <v>77</v>
      </c>
      <c r="AM1592" s="167">
        <v>24.350999999999999</v>
      </c>
      <c r="AN1592" s="166">
        <v>44883</v>
      </c>
    </row>
    <row r="1593" spans="38:40" ht="20.100000000000001" customHeight="1" x14ac:dyDescent="0.25">
      <c r="AL1593" s="166" t="s">
        <v>79</v>
      </c>
      <c r="AM1593" s="167">
        <v>7.4385000000000003</v>
      </c>
      <c r="AN1593" s="166">
        <v>44883</v>
      </c>
    </row>
    <row r="1594" spans="38:40" ht="20.100000000000001" customHeight="1" x14ac:dyDescent="0.25">
      <c r="AL1594" s="166" t="s">
        <v>71</v>
      </c>
      <c r="AM1594" s="167">
        <v>0.87063000000000001</v>
      </c>
      <c r="AN1594" s="166">
        <v>44883</v>
      </c>
    </row>
    <row r="1595" spans="38:40" ht="20.100000000000001" customHeight="1" x14ac:dyDescent="0.25">
      <c r="AL1595" s="166" t="s">
        <v>82</v>
      </c>
      <c r="AM1595" s="167">
        <v>407.41</v>
      </c>
      <c r="AN1595" s="166">
        <v>44883</v>
      </c>
    </row>
    <row r="1596" spans="38:40" ht="20.100000000000001" customHeight="1" x14ac:dyDescent="0.25">
      <c r="AL1596" s="166" t="s">
        <v>8</v>
      </c>
      <c r="AM1596" s="167">
        <v>4.7032999999999996</v>
      </c>
      <c r="AN1596" s="166">
        <v>44883</v>
      </c>
    </row>
    <row r="1597" spans="38:40" ht="20.100000000000001" customHeight="1" x14ac:dyDescent="0.25">
      <c r="AL1597" s="166" t="s">
        <v>93</v>
      </c>
      <c r="AM1597" s="167">
        <v>4.9413</v>
      </c>
      <c r="AN1597" s="166">
        <v>44883</v>
      </c>
    </row>
    <row r="1598" spans="38:40" ht="20.100000000000001" customHeight="1" x14ac:dyDescent="0.25">
      <c r="AL1598" s="166" t="s">
        <v>99</v>
      </c>
      <c r="AM1598" s="167">
        <v>10.980499999999999</v>
      </c>
      <c r="AN1598" s="166">
        <v>44883</v>
      </c>
    </row>
    <row r="1599" spans="38:40" ht="20.100000000000001" customHeight="1" x14ac:dyDescent="0.25">
      <c r="AL1599" s="166" t="s">
        <v>4</v>
      </c>
      <c r="AM1599" s="167">
        <v>0.98809999999999998</v>
      </c>
      <c r="AN1599" s="166">
        <v>44883</v>
      </c>
    </row>
    <row r="1600" spans="38:40" ht="20.100000000000001" customHeight="1" x14ac:dyDescent="0.25">
      <c r="AL1600" s="166" t="s">
        <v>84</v>
      </c>
      <c r="AM1600" s="167">
        <v>148.9</v>
      </c>
      <c r="AN1600" s="166">
        <v>44883</v>
      </c>
    </row>
    <row r="1601" spans="38:40" ht="20.100000000000001" customHeight="1" x14ac:dyDescent="0.25">
      <c r="AL1601" s="166" t="s">
        <v>90</v>
      </c>
      <c r="AM1601" s="167">
        <v>10.486000000000001</v>
      </c>
      <c r="AN1601" s="166">
        <v>44883</v>
      </c>
    </row>
    <row r="1602" spans="38:40" ht="20.100000000000001" customHeight="1" x14ac:dyDescent="0.25">
      <c r="AL1602" s="166" t="s">
        <v>75</v>
      </c>
      <c r="AM1602" s="167">
        <v>7.5415000000000001</v>
      </c>
      <c r="AN1602" s="166">
        <v>44883</v>
      </c>
    </row>
    <row r="1603" spans="38:40" ht="20.100000000000001" customHeight="1" x14ac:dyDescent="0.25">
      <c r="AL1603" s="166" t="s">
        <v>9</v>
      </c>
      <c r="AM1603" s="167">
        <v>19.300899999999999</v>
      </c>
      <c r="AN1603" s="166">
        <v>44883</v>
      </c>
    </row>
    <row r="1604" spans="38:40" ht="20.100000000000001" customHeight="1" x14ac:dyDescent="0.25">
      <c r="AL1604" s="166" t="s">
        <v>2</v>
      </c>
      <c r="AM1604" s="167">
        <v>1.5432999999999999</v>
      </c>
      <c r="AN1604" s="166">
        <v>44883</v>
      </c>
    </row>
    <row r="1605" spans="38:40" ht="20.100000000000001" customHeight="1" x14ac:dyDescent="0.25">
      <c r="AL1605" s="166" t="s">
        <v>22</v>
      </c>
      <c r="AM1605" s="167">
        <v>5.5469999999999997</v>
      </c>
      <c r="AN1605" s="166">
        <v>44883</v>
      </c>
    </row>
    <row r="1606" spans="38:40" ht="20.100000000000001" customHeight="1" x14ac:dyDescent="0.25">
      <c r="AL1606" s="166" t="s">
        <v>3</v>
      </c>
      <c r="AM1606" s="167">
        <v>1.3841000000000001</v>
      </c>
      <c r="AN1606" s="166">
        <v>44883</v>
      </c>
    </row>
    <row r="1607" spans="38:40" ht="20.100000000000001" customHeight="1" x14ac:dyDescent="0.25">
      <c r="AL1607" s="166" t="s">
        <v>154</v>
      </c>
      <c r="AM1607" s="167">
        <v>7.3789999999999996</v>
      </c>
      <c r="AN1607" s="166">
        <v>44883</v>
      </c>
    </row>
    <row r="1608" spans="38:40" ht="20.100000000000001" customHeight="1" x14ac:dyDescent="0.25">
      <c r="AL1608" s="166" t="s">
        <v>6</v>
      </c>
      <c r="AM1608" s="167">
        <v>8.1091999999999995</v>
      </c>
      <c r="AN1608" s="166">
        <v>44883</v>
      </c>
    </row>
    <row r="1609" spans="38:40" ht="20.100000000000001" customHeight="1" x14ac:dyDescent="0.25">
      <c r="AL1609" s="166" t="s">
        <v>161</v>
      </c>
      <c r="AM1609" s="167">
        <v>16224.36</v>
      </c>
      <c r="AN1609" s="166">
        <v>44883</v>
      </c>
    </row>
    <row r="1610" spans="38:40" ht="20.100000000000001" customHeight="1" x14ac:dyDescent="0.25">
      <c r="AL1610" s="166" t="s">
        <v>116</v>
      </c>
      <c r="AM1610" s="167">
        <v>3.5910000000000002</v>
      </c>
      <c r="AN1610" s="166">
        <v>44883</v>
      </c>
    </row>
    <row r="1611" spans="38:40" ht="20.100000000000001" customHeight="1" x14ac:dyDescent="0.25">
      <c r="AL1611" s="166" t="s">
        <v>159</v>
      </c>
      <c r="AM1611" s="167">
        <v>84.6875</v>
      </c>
      <c r="AN1611" s="166">
        <v>44883</v>
      </c>
    </row>
    <row r="1612" spans="38:40" ht="20.100000000000001" customHeight="1" x14ac:dyDescent="0.25">
      <c r="AL1612" s="166" t="s">
        <v>164</v>
      </c>
      <c r="AM1612" s="167">
        <v>1389.02</v>
      </c>
      <c r="AN1612" s="166">
        <v>44883</v>
      </c>
    </row>
    <row r="1613" spans="38:40" ht="20.100000000000001" customHeight="1" x14ac:dyDescent="0.25">
      <c r="AL1613" s="166" t="s">
        <v>47</v>
      </c>
      <c r="AM1613" s="167">
        <v>20.161999999999999</v>
      </c>
      <c r="AN1613" s="166">
        <v>44883</v>
      </c>
    </row>
    <row r="1614" spans="38:40" ht="20.100000000000001" customHeight="1" x14ac:dyDescent="0.25">
      <c r="AL1614" s="166" t="s">
        <v>170</v>
      </c>
      <c r="AM1614" s="167">
        <v>4.7202000000000002</v>
      </c>
      <c r="AN1614" s="166">
        <v>44883</v>
      </c>
    </row>
    <row r="1615" spans="38:40" ht="20.100000000000001" customHeight="1" x14ac:dyDescent="0.25">
      <c r="AL1615" s="166" t="s">
        <v>176</v>
      </c>
      <c r="AM1615" s="167">
        <v>1.6757</v>
      </c>
      <c r="AN1615" s="166">
        <v>44883</v>
      </c>
    </row>
    <row r="1616" spans="38:40" ht="20.100000000000001" customHeight="1" x14ac:dyDescent="0.25">
      <c r="AL1616" s="166" t="s">
        <v>180</v>
      </c>
      <c r="AM1616" s="167">
        <v>59.41</v>
      </c>
      <c r="AN1616" s="166">
        <v>44883</v>
      </c>
    </row>
    <row r="1617" spans="38:40" ht="20.100000000000001" customHeight="1" x14ac:dyDescent="0.25">
      <c r="AL1617" s="166" t="s">
        <v>184</v>
      </c>
      <c r="AM1617" s="167">
        <v>1.4229000000000001</v>
      </c>
      <c r="AN1617" s="166">
        <v>44883</v>
      </c>
    </row>
    <row r="1618" spans="38:40" ht="20.100000000000001" customHeight="1" x14ac:dyDescent="0.25">
      <c r="AL1618" s="166" t="s">
        <v>190</v>
      </c>
      <c r="AM1618" s="167">
        <v>37.069000000000003</v>
      </c>
      <c r="AN1618" s="166">
        <v>44883</v>
      </c>
    </row>
    <row r="1619" spans="38:40" ht="20.100000000000001" customHeight="1" x14ac:dyDescent="0.25">
      <c r="AL1619" s="166" t="s">
        <v>240</v>
      </c>
      <c r="AM1619" s="167">
        <v>17.908000000000001</v>
      </c>
      <c r="AN1619" s="166">
        <v>44883</v>
      </c>
    </row>
    <row r="1620" spans="38:40" ht="20.100000000000001" customHeight="1" x14ac:dyDescent="0.25">
      <c r="AL1620" s="166"/>
      <c r="AM1620" s="167">
        <v>44882</v>
      </c>
      <c r="AN1620" s="166">
        <v>44882</v>
      </c>
    </row>
    <row r="1621" spans="38:40" ht="20.100000000000001" customHeight="1" x14ac:dyDescent="0.25">
      <c r="AL1621" s="166" t="s">
        <v>0</v>
      </c>
      <c r="AM1621" s="167">
        <v>1.0319</v>
      </c>
      <c r="AN1621" s="166">
        <v>44882</v>
      </c>
    </row>
    <row r="1622" spans="38:40" ht="20.100000000000001" customHeight="1" x14ac:dyDescent="0.25">
      <c r="AL1622" s="166" t="s">
        <v>5</v>
      </c>
      <c r="AM1622" s="167">
        <v>144.80000000000001</v>
      </c>
      <c r="AN1622" s="166">
        <v>44882</v>
      </c>
    </row>
    <row r="1623" spans="38:40" ht="20.100000000000001" customHeight="1" x14ac:dyDescent="0.25">
      <c r="AL1623" s="166" t="s">
        <v>73</v>
      </c>
      <c r="AM1623" s="167">
        <v>1.9558</v>
      </c>
      <c r="AN1623" s="166">
        <v>44882</v>
      </c>
    </row>
    <row r="1624" spans="38:40" ht="20.100000000000001" customHeight="1" x14ac:dyDescent="0.25">
      <c r="AL1624" s="168" t="s">
        <v>77</v>
      </c>
      <c r="AM1624" s="167">
        <v>24.399000000000001</v>
      </c>
      <c r="AN1624" s="166">
        <v>44882</v>
      </c>
    </row>
    <row r="1625" spans="38:40" ht="20.100000000000001" customHeight="1" x14ac:dyDescent="0.25">
      <c r="AL1625" s="168" t="s">
        <v>79</v>
      </c>
      <c r="AM1625" s="167">
        <v>7.4382999999999999</v>
      </c>
      <c r="AN1625" s="166">
        <v>44882</v>
      </c>
    </row>
    <row r="1626" spans="38:40" ht="20.100000000000001" customHeight="1" x14ac:dyDescent="0.25">
      <c r="AL1626" s="166" t="s">
        <v>71</v>
      </c>
      <c r="AM1626" s="167">
        <v>0.87475000000000003</v>
      </c>
      <c r="AN1626" s="166">
        <v>44882</v>
      </c>
    </row>
    <row r="1627" spans="38:40" ht="20.100000000000001" customHeight="1" x14ac:dyDescent="0.25">
      <c r="AL1627" s="166" t="s">
        <v>82</v>
      </c>
      <c r="AM1627" s="167">
        <v>415.6</v>
      </c>
      <c r="AN1627" s="166">
        <v>44882</v>
      </c>
    </row>
    <row r="1628" spans="38:40" ht="20.100000000000001" customHeight="1" x14ac:dyDescent="0.25">
      <c r="AL1628" s="166" t="s">
        <v>8</v>
      </c>
      <c r="AM1628" s="167">
        <v>4.7153</v>
      </c>
      <c r="AN1628" s="166">
        <v>44882</v>
      </c>
    </row>
    <row r="1629" spans="38:40" ht="20.100000000000001" customHeight="1" x14ac:dyDescent="0.25">
      <c r="AL1629" s="166" t="s">
        <v>93</v>
      </c>
      <c r="AM1629" s="167">
        <v>4.9253999999999998</v>
      </c>
      <c r="AN1629" s="166">
        <v>44882</v>
      </c>
    </row>
    <row r="1630" spans="38:40" ht="20.100000000000001" customHeight="1" x14ac:dyDescent="0.25">
      <c r="AL1630" s="166" t="s">
        <v>99</v>
      </c>
      <c r="AM1630" s="167">
        <v>10.9871</v>
      </c>
      <c r="AN1630" s="166">
        <v>44882</v>
      </c>
    </row>
    <row r="1631" spans="38:40" ht="20.100000000000001" customHeight="1" x14ac:dyDescent="0.25">
      <c r="AL1631" s="166" t="s">
        <v>4</v>
      </c>
      <c r="AM1631" s="167">
        <v>0.98180000000000001</v>
      </c>
      <c r="AN1631" s="166">
        <v>44882</v>
      </c>
    </row>
    <row r="1632" spans="38:40" ht="20.100000000000001" customHeight="1" x14ac:dyDescent="0.25">
      <c r="AL1632" s="166" t="s">
        <v>84</v>
      </c>
      <c r="AM1632" s="167">
        <v>148.9</v>
      </c>
      <c r="AN1632" s="166">
        <v>44882</v>
      </c>
    </row>
    <row r="1633" spans="38:40" ht="20.100000000000001" customHeight="1" x14ac:dyDescent="0.25">
      <c r="AL1633" s="166" t="s">
        <v>90</v>
      </c>
      <c r="AM1633" s="167">
        <v>10.497999999999999</v>
      </c>
      <c r="AN1633" s="166">
        <v>44882</v>
      </c>
    </row>
    <row r="1634" spans="38:40" ht="20.100000000000001" customHeight="1" x14ac:dyDescent="0.25">
      <c r="AL1634" s="166" t="s">
        <v>75</v>
      </c>
      <c r="AM1634" s="167">
        <v>7.5410000000000004</v>
      </c>
      <c r="AN1634" s="166">
        <v>44882</v>
      </c>
    </row>
    <row r="1635" spans="38:40" ht="20.100000000000001" customHeight="1" x14ac:dyDescent="0.25">
      <c r="AL1635" s="166" t="s">
        <v>9</v>
      </c>
      <c r="AM1635" s="167">
        <v>19.212399999999999</v>
      </c>
      <c r="AN1635" s="166">
        <v>44882</v>
      </c>
    </row>
    <row r="1636" spans="38:40" ht="20.100000000000001" customHeight="1" x14ac:dyDescent="0.25">
      <c r="AL1636" s="166" t="s">
        <v>2</v>
      </c>
      <c r="AM1636" s="167">
        <v>1.5526</v>
      </c>
      <c r="AN1636" s="166">
        <v>44882</v>
      </c>
    </row>
    <row r="1637" spans="38:40" ht="20.100000000000001" customHeight="1" x14ac:dyDescent="0.25">
      <c r="AL1637" s="166" t="s">
        <v>22</v>
      </c>
      <c r="AM1637" s="167">
        <v>5.6535000000000002</v>
      </c>
      <c r="AN1637" s="166">
        <v>44882</v>
      </c>
    </row>
    <row r="1638" spans="38:40" ht="20.100000000000001" customHeight="1" x14ac:dyDescent="0.25">
      <c r="AL1638" s="166" t="s">
        <v>3</v>
      </c>
      <c r="AM1638" s="167">
        <v>1.3819999999999999</v>
      </c>
      <c r="AN1638" s="166">
        <v>44882</v>
      </c>
    </row>
    <row r="1639" spans="38:40" ht="20.100000000000001" customHeight="1" x14ac:dyDescent="0.25">
      <c r="AL1639" s="166" t="s">
        <v>154</v>
      </c>
      <c r="AM1639" s="167">
        <v>7.3859000000000004</v>
      </c>
      <c r="AN1639" s="166">
        <v>44882</v>
      </c>
    </row>
    <row r="1640" spans="38:40" ht="20.100000000000001" customHeight="1" x14ac:dyDescent="0.25">
      <c r="AL1640" s="166" t="s">
        <v>6</v>
      </c>
      <c r="AM1640" s="167">
        <v>8.077</v>
      </c>
      <c r="AN1640" s="166">
        <v>44882</v>
      </c>
    </row>
    <row r="1641" spans="38:40" ht="20.100000000000001" customHeight="1" x14ac:dyDescent="0.25">
      <c r="AL1641" s="166" t="s">
        <v>161</v>
      </c>
      <c r="AM1641" s="167">
        <v>16224.01</v>
      </c>
      <c r="AN1641" s="166">
        <v>44882</v>
      </c>
    </row>
    <row r="1642" spans="38:40" ht="20.100000000000001" customHeight="1" x14ac:dyDescent="0.25">
      <c r="AL1642" s="166" t="s">
        <v>116</v>
      </c>
      <c r="AM1642" s="167">
        <v>3.5796000000000001</v>
      </c>
      <c r="AN1642" s="166">
        <v>44882</v>
      </c>
    </row>
    <row r="1643" spans="38:40" ht="20.100000000000001" customHeight="1" x14ac:dyDescent="0.25">
      <c r="AL1643" s="166" t="s">
        <v>159</v>
      </c>
      <c r="AM1643" s="167">
        <v>84.394000000000005</v>
      </c>
      <c r="AN1643" s="166">
        <v>44882</v>
      </c>
    </row>
    <row r="1644" spans="38:40" ht="20.100000000000001" customHeight="1" x14ac:dyDescent="0.25">
      <c r="AL1644" s="166" t="s">
        <v>164</v>
      </c>
      <c r="AM1644" s="167">
        <v>1394.06</v>
      </c>
      <c r="AN1644" s="166">
        <v>44882</v>
      </c>
    </row>
    <row r="1645" spans="38:40" ht="20.100000000000001" customHeight="1" x14ac:dyDescent="0.25">
      <c r="AL1645" s="166" t="s">
        <v>47</v>
      </c>
      <c r="AM1645" s="167">
        <v>20.062000000000001</v>
      </c>
      <c r="AN1645" s="166">
        <v>44882</v>
      </c>
    </row>
    <row r="1646" spans="38:40" ht="20.100000000000001" customHeight="1" x14ac:dyDescent="0.25">
      <c r="AL1646" s="166" t="s">
        <v>170</v>
      </c>
      <c r="AM1646" s="167">
        <v>4.7122000000000002</v>
      </c>
      <c r="AN1646" s="166">
        <v>44882</v>
      </c>
    </row>
    <row r="1647" spans="38:40" ht="20.100000000000001" customHeight="1" x14ac:dyDescent="0.25">
      <c r="AL1647" s="166" t="s">
        <v>176</v>
      </c>
      <c r="AM1647" s="167">
        <v>1.6986000000000001</v>
      </c>
      <c r="AN1647" s="166">
        <v>44882</v>
      </c>
    </row>
    <row r="1648" spans="38:40" ht="20.100000000000001" customHeight="1" x14ac:dyDescent="0.25">
      <c r="AL1648" s="166" t="s">
        <v>180</v>
      </c>
      <c r="AM1648" s="167">
        <v>59.292999999999999</v>
      </c>
      <c r="AN1648" s="166">
        <v>44882</v>
      </c>
    </row>
    <row r="1649" spans="38:40" ht="20.100000000000001" customHeight="1" x14ac:dyDescent="0.25">
      <c r="AL1649" s="166" t="s">
        <v>184</v>
      </c>
      <c r="AM1649" s="167">
        <v>1.4220999999999999</v>
      </c>
      <c r="AN1649" s="166">
        <v>44882</v>
      </c>
    </row>
    <row r="1650" spans="38:40" ht="20.100000000000001" customHeight="1" x14ac:dyDescent="0.25">
      <c r="AL1650" s="166" t="s">
        <v>190</v>
      </c>
      <c r="AM1650" s="167">
        <v>37.122999999999998</v>
      </c>
      <c r="AN1650" s="166">
        <v>44882</v>
      </c>
    </row>
    <row r="1651" spans="38:40" ht="20.100000000000001" customHeight="1" x14ac:dyDescent="0.25">
      <c r="AL1651" s="166" t="s">
        <v>240</v>
      </c>
      <c r="AM1651" s="167">
        <v>18.0961</v>
      </c>
      <c r="AN1651" s="166">
        <v>44882</v>
      </c>
    </row>
    <row r="1652" spans="38:40" ht="20.100000000000001" customHeight="1" x14ac:dyDescent="0.25">
      <c r="AL1652" s="166"/>
      <c r="AM1652" s="167">
        <v>44881</v>
      </c>
      <c r="AN1652" s="166">
        <v>44881</v>
      </c>
    </row>
    <row r="1653" spans="38:40" ht="20.100000000000001" customHeight="1" x14ac:dyDescent="0.25">
      <c r="AL1653" s="166" t="s">
        <v>0</v>
      </c>
      <c r="AM1653" s="167">
        <v>1.0411999999999999</v>
      </c>
      <c r="AN1653" s="166">
        <v>44881</v>
      </c>
    </row>
    <row r="1654" spans="38:40" ht="20.100000000000001" customHeight="1" x14ac:dyDescent="0.25">
      <c r="AL1654" s="166" t="s">
        <v>5</v>
      </c>
      <c r="AM1654" s="167">
        <v>145.29</v>
      </c>
      <c r="AN1654" s="166">
        <v>44881</v>
      </c>
    </row>
    <row r="1655" spans="38:40" ht="20.100000000000001" customHeight="1" x14ac:dyDescent="0.25">
      <c r="AL1655" s="166" t="s">
        <v>73</v>
      </c>
      <c r="AM1655" s="167">
        <v>1.9558</v>
      </c>
      <c r="AN1655" s="166">
        <v>44881</v>
      </c>
    </row>
    <row r="1656" spans="38:40" ht="20.100000000000001" customHeight="1" x14ac:dyDescent="0.25">
      <c r="AL1656" s="166" t="s">
        <v>77</v>
      </c>
      <c r="AM1656" s="167">
        <v>24.355</v>
      </c>
      <c r="AN1656" s="166">
        <v>44881</v>
      </c>
    </row>
    <row r="1657" spans="38:40" ht="20.100000000000001" customHeight="1" x14ac:dyDescent="0.25">
      <c r="AL1657" s="168" t="s">
        <v>79</v>
      </c>
      <c r="AM1657" s="167">
        <v>7.4386000000000001</v>
      </c>
      <c r="AN1657" s="166">
        <v>44881</v>
      </c>
    </row>
    <row r="1658" spans="38:40" ht="20.100000000000001" customHeight="1" x14ac:dyDescent="0.25">
      <c r="AL1658" s="168" t="s">
        <v>71</v>
      </c>
      <c r="AM1658" s="167">
        <v>0.87483</v>
      </c>
      <c r="AN1658" s="166">
        <v>44881</v>
      </c>
    </row>
    <row r="1659" spans="38:40" ht="20.100000000000001" customHeight="1" x14ac:dyDescent="0.25">
      <c r="AL1659" s="166" t="s">
        <v>82</v>
      </c>
      <c r="AM1659" s="167">
        <v>408.18</v>
      </c>
      <c r="AN1659" s="166">
        <v>44881</v>
      </c>
    </row>
    <row r="1660" spans="38:40" ht="20.100000000000001" customHeight="1" x14ac:dyDescent="0.25">
      <c r="AL1660" s="166" t="s">
        <v>8</v>
      </c>
      <c r="AM1660" s="167">
        <v>4.7065000000000001</v>
      </c>
      <c r="AN1660" s="166">
        <v>44881</v>
      </c>
    </row>
    <row r="1661" spans="38:40" ht="20.100000000000001" customHeight="1" x14ac:dyDescent="0.25">
      <c r="AL1661" s="166" t="s">
        <v>93</v>
      </c>
      <c r="AM1661" s="167">
        <v>4.9206000000000003</v>
      </c>
      <c r="AN1661" s="166">
        <v>44881</v>
      </c>
    </row>
    <row r="1662" spans="38:40" ht="20.100000000000001" customHeight="1" x14ac:dyDescent="0.25">
      <c r="AL1662" s="166" t="s">
        <v>99</v>
      </c>
      <c r="AM1662" s="167">
        <v>10.875400000000001</v>
      </c>
      <c r="AN1662" s="166">
        <v>44881</v>
      </c>
    </row>
    <row r="1663" spans="38:40" ht="20.100000000000001" customHeight="1" x14ac:dyDescent="0.25">
      <c r="AL1663" s="166" t="s">
        <v>4</v>
      </c>
      <c r="AM1663" s="167">
        <v>0.97950000000000004</v>
      </c>
      <c r="AN1663" s="166">
        <v>44881</v>
      </c>
    </row>
    <row r="1664" spans="38:40" ht="20.100000000000001" customHeight="1" x14ac:dyDescent="0.25">
      <c r="AL1664" s="166" t="s">
        <v>84</v>
      </c>
      <c r="AM1664" s="167">
        <v>148.9</v>
      </c>
      <c r="AN1664" s="166">
        <v>44881</v>
      </c>
    </row>
    <row r="1665" spans="38:40" ht="20.100000000000001" customHeight="1" x14ac:dyDescent="0.25">
      <c r="AL1665" s="166" t="s">
        <v>90</v>
      </c>
      <c r="AM1665" s="167">
        <v>10.3675</v>
      </c>
      <c r="AN1665" s="166">
        <v>44881</v>
      </c>
    </row>
    <row r="1666" spans="38:40" ht="20.100000000000001" customHeight="1" x14ac:dyDescent="0.25">
      <c r="AL1666" s="166" t="s">
        <v>75</v>
      </c>
      <c r="AM1666" s="167">
        <v>7.5442999999999998</v>
      </c>
      <c r="AN1666" s="166">
        <v>44881</v>
      </c>
    </row>
    <row r="1667" spans="38:40" ht="20.100000000000001" customHeight="1" x14ac:dyDescent="0.25">
      <c r="AL1667" s="166" t="s">
        <v>9</v>
      </c>
      <c r="AM1667" s="167">
        <v>19.378299999999999</v>
      </c>
      <c r="AN1667" s="166">
        <v>44881</v>
      </c>
    </row>
    <row r="1668" spans="38:40" ht="20.100000000000001" customHeight="1" x14ac:dyDescent="0.25">
      <c r="AL1668" s="166" t="s">
        <v>2</v>
      </c>
      <c r="AM1668" s="167">
        <v>1.54</v>
      </c>
      <c r="AN1668" s="166">
        <v>44881</v>
      </c>
    </row>
    <row r="1669" spans="38:40" ht="20.100000000000001" customHeight="1" x14ac:dyDescent="0.25">
      <c r="AL1669" s="166" t="s">
        <v>22</v>
      </c>
      <c r="AM1669" s="167">
        <v>5.5438000000000001</v>
      </c>
      <c r="AN1669" s="166">
        <v>44881</v>
      </c>
    </row>
    <row r="1670" spans="38:40" ht="20.100000000000001" customHeight="1" x14ac:dyDescent="0.25">
      <c r="AL1670" s="166" t="s">
        <v>3</v>
      </c>
      <c r="AM1670" s="167">
        <v>1.3801000000000001</v>
      </c>
      <c r="AN1670" s="166">
        <v>44881</v>
      </c>
    </row>
    <row r="1671" spans="38:40" ht="20.100000000000001" customHeight="1" x14ac:dyDescent="0.25">
      <c r="AL1671" s="166" t="s">
        <v>154</v>
      </c>
      <c r="AM1671" s="167">
        <v>7.3719999999999999</v>
      </c>
      <c r="AN1671" s="166">
        <v>44881</v>
      </c>
    </row>
    <row r="1672" spans="38:40" ht="20.100000000000001" customHeight="1" x14ac:dyDescent="0.25">
      <c r="AL1672" s="166" t="s">
        <v>6</v>
      </c>
      <c r="AM1672" s="167">
        <v>8.1443999999999992</v>
      </c>
      <c r="AN1672" s="166">
        <v>44881</v>
      </c>
    </row>
    <row r="1673" spans="38:40" ht="20.100000000000001" customHeight="1" x14ac:dyDescent="0.25">
      <c r="AL1673" s="166" t="s">
        <v>161</v>
      </c>
      <c r="AM1673" s="167">
        <v>16248.37</v>
      </c>
      <c r="AN1673" s="166">
        <v>44881</v>
      </c>
    </row>
    <row r="1674" spans="38:40" ht="20.100000000000001" customHeight="1" x14ac:dyDescent="0.25">
      <c r="AL1674" s="166" t="s">
        <v>116</v>
      </c>
      <c r="AM1674" s="167">
        <v>3.5684</v>
      </c>
      <c r="AN1674" s="166">
        <v>44881</v>
      </c>
    </row>
    <row r="1675" spans="38:40" ht="20.100000000000001" customHeight="1" x14ac:dyDescent="0.25">
      <c r="AL1675" s="166" t="s">
        <v>159</v>
      </c>
      <c r="AM1675" s="167">
        <v>84.590500000000006</v>
      </c>
      <c r="AN1675" s="166">
        <v>44881</v>
      </c>
    </row>
    <row r="1676" spans="38:40" ht="20.100000000000001" customHeight="1" x14ac:dyDescent="0.25">
      <c r="AL1676" s="166" t="s">
        <v>164</v>
      </c>
      <c r="AM1676" s="167">
        <v>1378.1</v>
      </c>
      <c r="AN1676" s="166">
        <v>44881</v>
      </c>
    </row>
    <row r="1677" spans="38:40" ht="20.100000000000001" customHeight="1" x14ac:dyDescent="0.25">
      <c r="AL1677" s="166" t="s">
        <v>47</v>
      </c>
      <c r="AM1677" s="167">
        <v>20.122699999999998</v>
      </c>
      <c r="AN1677" s="166">
        <v>44881</v>
      </c>
    </row>
    <row r="1678" spans="38:40" ht="20.100000000000001" customHeight="1" x14ac:dyDescent="0.25">
      <c r="AL1678" s="166" t="s">
        <v>170</v>
      </c>
      <c r="AM1678" s="167">
        <v>4.7323000000000004</v>
      </c>
      <c r="AN1678" s="166">
        <v>44881</v>
      </c>
    </row>
    <row r="1679" spans="38:40" ht="20.100000000000001" customHeight="1" x14ac:dyDescent="0.25">
      <c r="AL1679" s="166" t="s">
        <v>176</v>
      </c>
      <c r="AM1679" s="167">
        <v>1.6897</v>
      </c>
      <c r="AN1679" s="166">
        <v>44881</v>
      </c>
    </row>
    <row r="1680" spans="38:40" ht="20.100000000000001" customHeight="1" x14ac:dyDescent="0.25">
      <c r="AL1680" s="166" t="s">
        <v>180</v>
      </c>
      <c r="AM1680" s="167">
        <v>59.677999999999997</v>
      </c>
      <c r="AN1680" s="166">
        <v>44881</v>
      </c>
    </row>
    <row r="1681" spans="38:40" ht="20.100000000000001" customHeight="1" x14ac:dyDescent="0.25">
      <c r="AL1681" s="166" t="s">
        <v>184</v>
      </c>
      <c r="AM1681" s="167">
        <v>1.425</v>
      </c>
      <c r="AN1681" s="166">
        <v>44881</v>
      </c>
    </row>
    <row r="1682" spans="38:40" ht="20.100000000000001" customHeight="1" x14ac:dyDescent="0.25">
      <c r="AL1682" s="166" t="s">
        <v>190</v>
      </c>
      <c r="AM1682" s="167">
        <v>37.103000000000002</v>
      </c>
      <c r="AN1682" s="166">
        <v>44881</v>
      </c>
    </row>
    <row r="1683" spans="38:40" ht="20.100000000000001" customHeight="1" x14ac:dyDescent="0.25">
      <c r="AL1683" s="166" t="s">
        <v>240</v>
      </c>
      <c r="AM1683" s="167">
        <v>18.019500000000001</v>
      </c>
      <c r="AN1683" s="166">
        <v>44881</v>
      </c>
    </row>
    <row r="1684" spans="38:40" ht="20.100000000000001" customHeight="1" x14ac:dyDescent="0.25">
      <c r="AL1684" s="166"/>
      <c r="AM1684" s="167">
        <v>44880</v>
      </c>
      <c r="AN1684" s="166">
        <v>44880</v>
      </c>
    </row>
    <row r="1685" spans="38:40" ht="20.100000000000001" customHeight="1" x14ac:dyDescent="0.25">
      <c r="AL1685" s="166" t="s">
        <v>0</v>
      </c>
      <c r="AM1685" s="167">
        <v>1.0404</v>
      </c>
      <c r="AN1685" s="166">
        <v>44880</v>
      </c>
    </row>
    <row r="1686" spans="38:40" ht="20.100000000000001" customHeight="1" x14ac:dyDescent="0.25">
      <c r="AL1686" s="166" t="s">
        <v>5</v>
      </c>
      <c r="AM1686" s="167">
        <v>144.84</v>
      </c>
      <c r="AN1686" s="166">
        <v>44880</v>
      </c>
    </row>
    <row r="1687" spans="38:40" ht="20.100000000000001" customHeight="1" x14ac:dyDescent="0.25">
      <c r="AL1687" s="166" t="s">
        <v>73</v>
      </c>
      <c r="AM1687" s="167">
        <v>1.9558</v>
      </c>
      <c r="AN1687" s="166">
        <v>44880</v>
      </c>
    </row>
    <row r="1688" spans="38:40" ht="20.100000000000001" customHeight="1" x14ac:dyDescent="0.25">
      <c r="AL1688" s="166" t="s">
        <v>77</v>
      </c>
      <c r="AM1688" s="167">
        <v>24.326000000000001</v>
      </c>
      <c r="AN1688" s="166">
        <v>44880</v>
      </c>
    </row>
    <row r="1689" spans="38:40" ht="20.100000000000001" customHeight="1" x14ac:dyDescent="0.25">
      <c r="AL1689" s="166" t="s">
        <v>79</v>
      </c>
      <c r="AM1689" s="167">
        <v>7.4387999999999996</v>
      </c>
      <c r="AN1689" s="166">
        <v>44880</v>
      </c>
    </row>
    <row r="1690" spans="38:40" ht="20.100000000000001" customHeight="1" x14ac:dyDescent="0.25">
      <c r="AL1690" s="168" t="s">
        <v>71</v>
      </c>
      <c r="AM1690" s="167">
        <v>0.87455000000000005</v>
      </c>
      <c r="AN1690" s="166">
        <v>44880</v>
      </c>
    </row>
    <row r="1691" spans="38:40" ht="20.100000000000001" customHeight="1" x14ac:dyDescent="0.25">
      <c r="AL1691" s="168" t="s">
        <v>82</v>
      </c>
      <c r="AM1691" s="167">
        <v>405.45</v>
      </c>
      <c r="AN1691" s="166">
        <v>44880</v>
      </c>
    </row>
    <row r="1692" spans="38:40" ht="20.100000000000001" customHeight="1" x14ac:dyDescent="0.25">
      <c r="AL1692" s="166" t="s">
        <v>8</v>
      </c>
      <c r="AM1692" s="167">
        <v>4.7073</v>
      </c>
      <c r="AN1692" s="166">
        <v>44880</v>
      </c>
    </row>
    <row r="1693" spans="38:40" ht="20.100000000000001" customHeight="1" x14ac:dyDescent="0.25">
      <c r="AL1693" s="166" t="s">
        <v>93</v>
      </c>
      <c r="AM1693" s="167">
        <v>4.9116</v>
      </c>
      <c r="AN1693" s="166">
        <v>44880</v>
      </c>
    </row>
    <row r="1694" spans="38:40" ht="20.100000000000001" customHeight="1" x14ac:dyDescent="0.25">
      <c r="AL1694" s="166" t="s">
        <v>99</v>
      </c>
      <c r="AM1694" s="167">
        <v>10.8081</v>
      </c>
      <c r="AN1694" s="166">
        <v>44880</v>
      </c>
    </row>
    <row r="1695" spans="38:40" ht="20.100000000000001" customHeight="1" x14ac:dyDescent="0.25">
      <c r="AL1695" s="166" t="s">
        <v>4</v>
      </c>
      <c r="AM1695" s="167">
        <v>0.97899999999999998</v>
      </c>
      <c r="AN1695" s="166">
        <v>44880</v>
      </c>
    </row>
    <row r="1696" spans="38:40" ht="20.100000000000001" customHeight="1" x14ac:dyDescent="0.25">
      <c r="AL1696" s="166" t="s">
        <v>84</v>
      </c>
      <c r="AM1696" s="167">
        <v>149.9</v>
      </c>
      <c r="AN1696" s="166">
        <v>44880</v>
      </c>
    </row>
    <row r="1697" spans="38:40" ht="20.100000000000001" customHeight="1" x14ac:dyDescent="0.25">
      <c r="AL1697" s="166" t="s">
        <v>90</v>
      </c>
      <c r="AM1697" s="167">
        <v>10.356999999999999</v>
      </c>
      <c r="AN1697" s="166">
        <v>44880</v>
      </c>
    </row>
    <row r="1698" spans="38:40" ht="20.100000000000001" customHeight="1" x14ac:dyDescent="0.25">
      <c r="AL1698" s="166" t="s">
        <v>75</v>
      </c>
      <c r="AM1698" s="167">
        <v>7.5458999999999996</v>
      </c>
      <c r="AN1698" s="166">
        <v>44880</v>
      </c>
    </row>
    <row r="1699" spans="38:40" ht="20.100000000000001" customHeight="1" x14ac:dyDescent="0.25">
      <c r="AL1699" s="166" t="s">
        <v>9</v>
      </c>
      <c r="AM1699" s="167">
        <v>19.360800000000001</v>
      </c>
      <c r="AN1699" s="166">
        <v>44880</v>
      </c>
    </row>
    <row r="1700" spans="38:40" ht="20.100000000000001" customHeight="1" x14ac:dyDescent="0.25">
      <c r="AL1700" s="166" t="s">
        <v>2</v>
      </c>
      <c r="AM1700" s="167">
        <v>1.5415000000000001</v>
      </c>
      <c r="AN1700" s="166">
        <v>44880</v>
      </c>
    </row>
    <row r="1701" spans="38:40" ht="20.100000000000001" customHeight="1" x14ac:dyDescent="0.25">
      <c r="AL1701" s="166" t="s">
        <v>22</v>
      </c>
      <c r="AM1701" s="167">
        <v>5.548</v>
      </c>
      <c r="AN1701" s="166">
        <v>44880</v>
      </c>
    </row>
    <row r="1702" spans="38:40" ht="20.100000000000001" customHeight="1" x14ac:dyDescent="0.25">
      <c r="AL1702" s="166" t="s">
        <v>3</v>
      </c>
      <c r="AM1702" s="167">
        <v>1.3815999999999999</v>
      </c>
      <c r="AN1702" s="166">
        <v>44880</v>
      </c>
    </row>
    <row r="1703" spans="38:40" ht="20.100000000000001" customHeight="1" x14ac:dyDescent="0.25">
      <c r="AL1703" s="166" t="s">
        <v>154</v>
      </c>
      <c r="AM1703" s="167">
        <v>7.3299000000000003</v>
      </c>
      <c r="AN1703" s="166">
        <v>44880</v>
      </c>
    </row>
    <row r="1704" spans="38:40" ht="20.100000000000001" customHeight="1" x14ac:dyDescent="0.25">
      <c r="AL1704" s="166" t="s">
        <v>6</v>
      </c>
      <c r="AM1704" s="167">
        <v>8.1430000000000007</v>
      </c>
      <c r="AN1704" s="166">
        <v>44880</v>
      </c>
    </row>
    <row r="1705" spans="38:40" ht="20.100000000000001" customHeight="1" x14ac:dyDescent="0.25">
      <c r="AL1705" s="166" t="s">
        <v>161</v>
      </c>
      <c r="AM1705" s="167">
        <v>16164.78</v>
      </c>
      <c r="AN1705" s="166">
        <v>44880</v>
      </c>
    </row>
    <row r="1706" spans="38:40" ht="20.100000000000001" customHeight="1" x14ac:dyDescent="0.25">
      <c r="AL1706" s="166" t="s">
        <v>116</v>
      </c>
      <c r="AM1706" s="167">
        <v>3.5693999999999999</v>
      </c>
      <c r="AN1706" s="166">
        <v>44880</v>
      </c>
    </row>
    <row r="1707" spans="38:40" ht="20.100000000000001" customHeight="1" x14ac:dyDescent="0.25">
      <c r="AL1707" s="166" t="s">
        <v>159</v>
      </c>
      <c r="AM1707" s="167">
        <v>84.130399999999995</v>
      </c>
      <c r="AN1707" s="166">
        <v>44880</v>
      </c>
    </row>
    <row r="1708" spans="38:40" ht="20.100000000000001" customHeight="1" x14ac:dyDescent="0.25">
      <c r="AL1708" s="166" t="s">
        <v>164</v>
      </c>
      <c r="AM1708" s="167">
        <v>1365.61</v>
      </c>
      <c r="AN1708" s="166">
        <v>44880</v>
      </c>
    </row>
    <row r="1709" spans="38:40" ht="20.100000000000001" customHeight="1" x14ac:dyDescent="0.25">
      <c r="AL1709" s="166" t="s">
        <v>47</v>
      </c>
      <c r="AM1709" s="167">
        <v>20.079499999999999</v>
      </c>
      <c r="AN1709" s="166">
        <v>44880</v>
      </c>
    </row>
    <row r="1710" spans="38:40" ht="20.100000000000001" customHeight="1" x14ac:dyDescent="0.25">
      <c r="AL1710" s="166" t="s">
        <v>170</v>
      </c>
      <c r="AM1710" s="167">
        <v>4.7207999999999997</v>
      </c>
      <c r="AN1710" s="166">
        <v>44880</v>
      </c>
    </row>
    <row r="1711" spans="38:40" ht="20.100000000000001" customHeight="1" x14ac:dyDescent="0.25">
      <c r="AL1711" s="166" t="s">
        <v>176</v>
      </c>
      <c r="AM1711" s="167">
        <v>1.6897</v>
      </c>
      <c r="AN1711" s="166">
        <v>44880</v>
      </c>
    </row>
    <row r="1712" spans="38:40" ht="20.100000000000001" customHeight="1" x14ac:dyDescent="0.25">
      <c r="AL1712" s="166" t="s">
        <v>180</v>
      </c>
      <c r="AM1712" s="167">
        <v>59.531999999999996</v>
      </c>
      <c r="AN1712" s="166">
        <v>44880</v>
      </c>
    </row>
    <row r="1713" spans="38:40" ht="20.100000000000001" customHeight="1" x14ac:dyDescent="0.25">
      <c r="AL1713" s="166" t="s">
        <v>184</v>
      </c>
      <c r="AM1713" s="167">
        <v>1.4238</v>
      </c>
      <c r="AN1713" s="166">
        <v>44880</v>
      </c>
    </row>
    <row r="1714" spans="38:40" ht="20.100000000000001" customHeight="1" x14ac:dyDescent="0.25">
      <c r="AL1714" s="166" t="s">
        <v>190</v>
      </c>
      <c r="AM1714" s="167">
        <v>36.939</v>
      </c>
      <c r="AN1714" s="166">
        <v>44880</v>
      </c>
    </row>
    <row r="1715" spans="38:40" ht="20.100000000000001" customHeight="1" x14ac:dyDescent="0.25">
      <c r="AL1715" s="166" t="s">
        <v>240</v>
      </c>
      <c r="AM1715" s="167">
        <v>17.882200000000001</v>
      </c>
      <c r="AN1715" s="166">
        <v>44880</v>
      </c>
    </row>
    <row r="1716" spans="38:40" ht="20.100000000000001" customHeight="1" x14ac:dyDescent="0.25">
      <c r="AL1716" s="166"/>
      <c r="AM1716" s="167">
        <v>44879</v>
      </c>
      <c r="AN1716" s="166">
        <v>44879</v>
      </c>
    </row>
    <row r="1717" spans="38:40" ht="20.100000000000001" customHeight="1" x14ac:dyDescent="0.25">
      <c r="AL1717" s="166" t="s">
        <v>0</v>
      </c>
      <c r="AM1717" s="167">
        <v>1.0319</v>
      </c>
      <c r="AN1717" s="166">
        <v>44879</v>
      </c>
    </row>
    <row r="1718" spans="38:40" ht="20.100000000000001" customHeight="1" x14ac:dyDescent="0.25">
      <c r="AL1718" s="166" t="s">
        <v>5</v>
      </c>
      <c r="AM1718" s="167">
        <v>144.86000000000001</v>
      </c>
      <c r="AN1718" s="166">
        <v>44879</v>
      </c>
    </row>
    <row r="1719" spans="38:40" ht="20.100000000000001" customHeight="1" x14ac:dyDescent="0.25">
      <c r="AL1719" s="166" t="s">
        <v>73</v>
      </c>
      <c r="AM1719" s="167">
        <v>1.9558</v>
      </c>
      <c r="AN1719" s="166">
        <v>44879</v>
      </c>
    </row>
    <row r="1720" spans="38:40" ht="20.100000000000001" customHeight="1" x14ac:dyDescent="0.25">
      <c r="AL1720" s="166" t="s">
        <v>77</v>
      </c>
      <c r="AM1720" s="167">
        <v>24.289000000000001</v>
      </c>
      <c r="AN1720" s="166">
        <v>44879</v>
      </c>
    </row>
    <row r="1721" spans="38:40" ht="20.100000000000001" customHeight="1" x14ac:dyDescent="0.25">
      <c r="AL1721" s="166" t="s">
        <v>79</v>
      </c>
      <c r="AM1721" s="167">
        <v>7.4382000000000001</v>
      </c>
      <c r="AN1721" s="166">
        <v>44879</v>
      </c>
    </row>
    <row r="1722" spans="38:40" ht="20.100000000000001" customHeight="1" x14ac:dyDescent="0.25">
      <c r="AL1722" s="166" t="s">
        <v>71</v>
      </c>
      <c r="AM1722" s="167">
        <v>0.87512999999999996</v>
      </c>
      <c r="AN1722" s="166">
        <v>44879</v>
      </c>
    </row>
    <row r="1723" spans="38:40" ht="20.100000000000001" customHeight="1" x14ac:dyDescent="0.25">
      <c r="AL1723" s="168" t="s">
        <v>82</v>
      </c>
      <c r="AM1723" s="167">
        <v>407.28</v>
      </c>
      <c r="AN1723" s="166">
        <v>44879</v>
      </c>
    </row>
    <row r="1724" spans="38:40" ht="20.100000000000001" customHeight="1" x14ac:dyDescent="0.25">
      <c r="AL1724" s="168" t="s">
        <v>8</v>
      </c>
      <c r="AM1724" s="167">
        <v>4.6898</v>
      </c>
      <c r="AN1724" s="166">
        <v>44879</v>
      </c>
    </row>
    <row r="1725" spans="38:40" ht="20.100000000000001" customHeight="1" x14ac:dyDescent="0.25">
      <c r="AL1725" s="166" t="s">
        <v>93</v>
      </c>
      <c r="AM1725" s="167">
        <v>4.9043000000000001</v>
      </c>
      <c r="AN1725" s="166">
        <v>44879</v>
      </c>
    </row>
    <row r="1726" spans="38:40" ht="20.100000000000001" customHeight="1" x14ac:dyDescent="0.25">
      <c r="AL1726" s="166" t="s">
        <v>99</v>
      </c>
      <c r="AM1726" s="167">
        <v>10.7713</v>
      </c>
      <c r="AN1726" s="166">
        <v>44879</v>
      </c>
    </row>
    <row r="1727" spans="38:40" ht="20.100000000000001" customHeight="1" x14ac:dyDescent="0.25">
      <c r="AL1727" s="166" t="s">
        <v>4</v>
      </c>
      <c r="AM1727" s="167">
        <v>0.97509999999999997</v>
      </c>
      <c r="AN1727" s="166">
        <v>44879</v>
      </c>
    </row>
    <row r="1728" spans="38:40" ht="20.100000000000001" customHeight="1" x14ac:dyDescent="0.25">
      <c r="AL1728" s="166" t="s">
        <v>84</v>
      </c>
      <c r="AM1728" s="167">
        <v>150.30000000000001</v>
      </c>
      <c r="AN1728" s="166">
        <v>44879</v>
      </c>
    </row>
    <row r="1729" spans="38:40" ht="20.100000000000001" customHeight="1" x14ac:dyDescent="0.25">
      <c r="AL1729" s="166" t="s">
        <v>90</v>
      </c>
      <c r="AM1729" s="167">
        <v>10.314299999999999</v>
      </c>
      <c r="AN1729" s="166">
        <v>44879</v>
      </c>
    </row>
    <row r="1730" spans="38:40" ht="20.100000000000001" customHeight="1" x14ac:dyDescent="0.25">
      <c r="AL1730" s="166" t="s">
        <v>75</v>
      </c>
      <c r="AM1730" s="167">
        <v>7.5465</v>
      </c>
      <c r="AN1730" s="166">
        <v>44879</v>
      </c>
    </row>
    <row r="1731" spans="38:40" ht="20.100000000000001" customHeight="1" x14ac:dyDescent="0.25">
      <c r="AL1731" s="166" t="s">
        <v>9</v>
      </c>
      <c r="AM1731" s="167">
        <v>19.192299999999999</v>
      </c>
      <c r="AN1731" s="166">
        <v>44879</v>
      </c>
    </row>
    <row r="1732" spans="38:40" ht="20.100000000000001" customHeight="1" x14ac:dyDescent="0.25">
      <c r="AL1732" s="166" t="s">
        <v>2</v>
      </c>
      <c r="AM1732" s="167">
        <v>1.5427</v>
      </c>
      <c r="AN1732" s="166">
        <v>44879</v>
      </c>
    </row>
    <row r="1733" spans="38:40" ht="20.100000000000001" customHeight="1" x14ac:dyDescent="0.25">
      <c r="AL1733" s="166" t="s">
        <v>22</v>
      </c>
      <c r="AM1733" s="167">
        <v>5.4604999999999997</v>
      </c>
      <c r="AN1733" s="166">
        <v>44879</v>
      </c>
    </row>
    <row r="1734" spans="38:40" ht="20.100000000000001" customHeight="1" x14ac:dyDescent="0.25">
      <c r="AL1734" s="166" t="s">
        <v>3</v>
      </c>
      <c r="AM1734" s="167">
        <v>1.3706</v>
      </c>
      <c r="AN1734" s="166">
        <v>44879</v>
      </c>
    </row>
    <row r="1735" spans="38:40" ht="20.100000000000001" customHeight="1" x14ac:dyDescent="0.25">
      <c r="AL1735" s="166" t="s">
        <v>154</v>
      </c>
      <c r="AM1735" s="167">
        <v>7.2906000000000004</v>
      </c>
      <c r="AN1735" s="166">
        <v>44879</v>
      </c>
    </row>
    <row r="1736" spans="38:40" ht="20.100000000000001" customHeight="1" x14ac:dyDescent="0.25">
      <c r="AL1736" s="166" t="s">
        <v>6</v>
      </c>
      <c r="AM1736" s="167">
        <v>8.0852000000000004</v>
      </c>
      <c r="AN1736" s="166">
        <v>44879</v>
      </c>
    </row>
    <row r="1737" spans="38:40" ht="20.100000000000001" customHeight="1" x14ac:dyDescent="0.25">
      <c r="AL1737" s="166" t="s">
        <v>161</v>
      </c>
      <c r="AM1737" s="167">
        <v>16052.12</v>
      </c>
      <c r="AN1737" s="166">
        <v>44879</v>
      </c>
    </row>
    <row r="1738" spans="38:40" ht="20.100000000000001" customHeight="1" x14ac:dyDescent="0.25">
      <c r="AL1738" s="166" t="s">
        <v>116</v>
      </c>
      <c r="AM1738" s="167">
        <v>3.5409999999999999</v>
      </c>
      <c r="AN1738" s="166">
        <v>44879</v>
      </c>
    </row>
    <row r="1739" spans="38:40" ht="20.100000000000001" customHeight="1" x14ac:dyDescent="0.25">
      <c r="AL1739" s="166" t="s">
        <v>159</v>
      </c>
      <c r="AM1739" s="167">
        <v>83.777900000000002</v>
      </c>
      <c r="AN1739" s="166">
        <v>44879</v>
      </c>
    </row>
    <row r="1740" spans="38:40" ht="20.100000000000001" customHeight="1" x14ac:dyDescent="0.25">
      <c r="AL1740" s="166" t="s">
        <v>164</v>
      </c>
      <c r="AM1740" s="167">
        <v>1369.32</v>
      </c>
      <c r="AN1740" s="166">
        <v>44879</v>
      </c>
    </row>
    <row r="1741" spans="38:40" ht="20.100000000000001" customHeight="1" x14ac:dyDescent="0.25">
      <c r="AL1741" s="166" t="s">
        <v>47</v>
      </c>
      <c r="AM1741" s="167">
        <v>20.098500000000001</v>
      </c>
      <c r="AN1741" s="166">
        <v>44879</v>
      </c>
    </row>
    <row r="1742" spans="38:40" ht="20.100000000000001" customHeight="1" x14ac:dyDescent="0.25">
      <c r="AL1742" s="166" t="s">
        <v>170</v>
      </c>
      <c r="AM1742" s="167">
        <v>4.7428999999999997</v>
      </c>
      <c r="AN1742" s="166">
        <v>44879</v>
      </c>
    </row>
    <row r="1743" spans="38:40" ht="20.100000000000001" customHeight="1" x14ac:dyDescent="0.25">
      <c r="AL1743" s="166" t="s">
        <v>176</v>
      </c>
      <c r="AM1743" s="167">
        <v>1.6957</v>
      </c>
      <c r="AN1743" s="166">
        <v>44879</v>
      </c>
    </row>
    <row r="1744" spans="38:40" ht="20.100000000000001" customHeight="1" x14ac:dyDescent="0.25">
      <c r="AL1744" s="166" t="s">
        <v>180</v>
      </c>
      <c r="AM1744" s="167">
        <v>59.04</v>
      </c>
      <c r="AN1744" s="166">
        <v>44879</v>
      </c>
    </row>
    <row r="1745" spans="38:40" ht="20.100000000000001" customHeight="1" x14ac:dyDescent="0.25">
      <c r="AL1745" s="166" t="s">
        <v>184</v>
      </c>
      <c r="AM1745" s="167">
        <v>1.4177</v>
      </c>
      <c r="AN1745" s="166">
        <v>44879</v>
      </c>
    </row>
    <row r="1746" spans="38:40" ht="20.100000000000001" customHeight="1" x14ac:dyDescent="0.25">
      <c r="AL1746" s="166" t="s">
        <v>190</v>
      </c>
      <c r="AM1746" s="167">
        <v>36.978000000000002</v>
      </c>
      <c r="AN1746" s="166">
        <v>44879</v>
      </c>
    </row>
    <row r="1747" spans="38:40" ht="20.100000000000001" customHeight="1" x14ac:dyDescent="0.25">
      <c r="AL1747" s="166" t="s">
        <v>240</v>
      </c>
      <c r="AM1747" s="167">
        <v>17.839300000000001</v>
      </c>
      <c r="AN1747" s="166">
        <v>44879</v>
      </c>
    </row>
    <row r="1748" spans="38:40" ht="20.100000000000001" customHeight="1" x14ac:dyDescent="0.25">
      <c r="AL1748" s="166"/>
      <c r="AM1748" s="167">
        <v>44876</v>
      </c>
      <c r="AN1748" s="166">
        <v>44876</v>
      </c>
    </row>
    <row r="1749" spans="38:40" ht="20.100000000000001" customHeight="1" x14ac:dyDescent="0.25">
      <c r="AL1749" s="166" t="s">
        <v>0</v>
      </c>
      <c r="AM1749" s="167">
        <v>1.0307999999999999</v>
      </c>
      <c r="AN1749" s="166">
        <v>44876</v>
      </c>
    </row>
    <row r="1750" spans="38:40" ht="20.100000000000001" customHeight="1" x14ac:dyDescent="0.25">
      <c r="AL1750" s="166" t="s">
        <v>5</v>
      </c>
      <c r="AM1750" s="167">
        <v>143.88999999999999</v>
      </c>
      <c r="AN1750" s="166">
        <v>44876</v>
      </c>
    </row>
    <row r="1751" spans="38:40" ht="20.100000000000001" customHeight="1" x14ac:dyDescent="0.25">
      <c r="AL1751" s="166" t="s">
        <v>73</v>
      </c>
      <c r="AM1751" s="167">
        <v>1.9558</v>
      </c>
      <c r="AN1751" s="166">
        <v>44876</v>
      </c>
    </row>
    <row r="1752" spans="38:40" ht="20.100000000000001" customHeight="1" x14ac:dyDescent="0.25">
      <c r="AL1752" s="166" t="s">
        <v>77</v>
      </c>
      <c r="AM1752" s="167">
        <v>24.277999999999999</v>
      </c>
      <c r="AN1752" s="166">
        <v>44876</v>
      </c>
    </row>
    <row r="1753" spans="38:40" ht="20.100000000000001" customHeight="1" x14ac:dyDescent="0.25">
      <c r="AL1753" s="166" t="s">
        <v>79</v>
      </c>
      <c r="AM1753" s="167">
        <v>7.4383999999999997</v>
      </c>
      <c r="AN1753" s="166">
        <v>44876</v>
      </c>
    </row>
    <row r="1754" spans="38:40" ht="20.100000000000001" customHeight="1" x14ac:dyDescent="0.25">
      <c r="AL1754" s="166" t="s">
        <v>71</v>
      </c>
      <c r="AM1754" s="167">
        <v>0.87538000000000005</v>
      </c>
      <c r="AN1754" s="166">
        <v>44876</v>
      </c>
    </row>
    <row r="1755" spans="38:40" ht="20.100000000000001" customHeight="1" x14ac:dyDescent="0.25">
      <c r="AL1755" s="166" t="s">
        <v>82</v>
      </c>
      <c r="AM1755" s="167">
        <v>402.08</v>
      </c>
      <c r="AN1755" s="166">
        <v>44876</v>
      </c>
    </row>
    <row r="1756" spans="38:40" ht="20.100000000000001" customHeight="1" x14ac:dyDescent="0.25">
      <c r="AL1756" s="168" t="s">
        <v>8</v>
      </c>
      <c r="AM1756" s="167">
        <v>4.6764999999999999</v>
      </c>
      <c r="AN1756" s="166">
        <v>44876</v>
      </c>
    </row>
    <row r="1757" spans="38:40" ht="20.100000000000001" customHeight="1" x14ac:dyDescent="0.25">
      <c r="AL1757" s="168" t="s">
        <v>93</v>
      </c>
      <c r="AM1757" s="167">
        <v>4.8940000000000001</v>
      </c>
      <c r="AN1757" s="166">
        <v>44876</v>
      </c>
    </row>
    <row r="1758" spans="38:40" ht="20.100000000000001" customHeight="1" x14ac:dyDescent="0.25">
      <c r="AL1758" s="166" t="s">
        <v>99</v>
      </c>
      <c r="AM1758" s="167">
        <v>10.7241</v>
      </c>
      <c r="AN1758" s="166">
        <v>44876</v>
      </c>
    </row>
    <row r="1759" spans="38:40" ht="20.100000000000001" customHeight="1" x14ac:dyDescent="0.25">
      <c r="AL1759" s="166" t="s">
        <v>4</v>
      </c>
      <c r="AM1759" s="167">
        <v>0.98440000000000005</v>
      </c>
      <c r="AN1759" s="166">
        <v>44876</v>
      </c>
    </row>
    <row r="1760" spans="38:40" ht="20.100000000000001" customHeight="1" x14ac:dyDescent="0.25">
      <c r="AL1760" s="166" t="s">
        <v>84</v>
      </c>
      <c r="AM1760" s="167">
        <v>148.69999999999999</v>
      </c>
      <c r="AN1760" s="166">
        <v>44876</v>
      </c>
    </row>
    <row r="1761" spans="38:40" ht="20.100000000000001" customHeight="1" x14ac:dyDescent="0.25">
      <c r="AL1761" s="166" t="s">
        <v>90</v>
      </c>
      <c r="AM1761" s="167">
        <v>10.263500000000001</v>
      </c>
      <c r="AN1761" s="166">
        <v>44876</v>
      </c>
    </row>
    <row r="1762" spans="38:40" ht="20.100000000000001" customHeight="1" x14ac:dyDescent="0.25">
      <c r="AL1762" s="166" t="s">
        <v>75</v>
      </c>
      <c r="AM1762" s="167">
        <v>7.5445000000000002</v>
      </c>
      <c r="AN1762" s="166">
        <v>44876</v>
      </c>
    </row>
    <row r="1763" spans="38:40" ht="20.100000000000001" customHeight="1" x14ac:dyDescent="0.25">
      <c r="AL1763" s="166" t="s">
        <v>9</v>
      </c>
      <c r="AM1763" s="167">
        <v>19.098700000000001</v>
      </c>
      <c r="AN1763" s="166">
        <v>44876</v>
      </c>
    </row>
    <row r="1764" spans="38:40" ht="20.100000000000001" customHeight="1" x14ac:dyDescent="0.25">
      <c r="AL1764" s="166" t="s">
        <v>2</v>
      </c>
      <c r="AM1764" s="167">
        <v>1.5459000000000001</v>
      </c>
      <c r="AN1764" s="166">
        <v>44876</v>
      </c>
    </row>
    <row r="1765" spans="38:40" ht="20.100000000000001" customHeight="1" x14ac:dyDescent="0.25">
      <c r="AL1765" s="166" t="s">
        <v>22</v>
      </c>
      <c r="AM1765" s="167">
        <v>5.5147000000000004</v>
      </c>
      <c r="AN1765" s="166">
        <v>44876</v>
      </c>
    </row>
    <row r="1766" spans="38:40" ht="20.100000000000001" customHeight="1" x14ac:dyDescent="0.25">
      <c r="AL1766" s="166" t="s">
        <v>3</v>
      </c>
      <c r="AM1766" s="167">
        <v>1.3697999999999999</v>
      </c>
      <c r="AN1766" s="166">
        <v>44876</v>
      </c>
    </row>
    <row r="1767" spans="38:40" ht="20.100000000000001" customHeight="1" x14ac:dyDescent="0.25">
      <c r="AL1767" s="166" t="s">
        <v>154</v>
      </c>
      <c r="AM1767" s="167">
        <v>7.3266999999999998</v>
      </c>
      <c r="AN1767" s="166">
        <v>44876</v>
      </c>
    </row>
    <row r="1768" spans="38:40" ht="20.100000000000001" customHeight="1" x14ac:dyDescent="0.25">
      <c r="AL1768" s="166" t="s">
        <v>6</v>
      </c>
      <c r="AM1768" s="167">
        <v>8.0757999999999992</v>
      </c>
      <c r="AN1768" s="166">
        <v>44876</v>
      </c>
    </row>
    <row r="1769" spans="38:40" ht="20.100000000000001" customHeight="1" x14ac:dyDescent="0.25">
      <c r="AL1769" s="166" t="s">
        <v>161</v>
      </c>
      <c r="AM1769" s="167">
        <v>15979.45</v>
      </c>
      <c r="AN1769" s="166">
        <v>44876</v>
      </c>
    </row>
    <row r="1770" spans="38:40" ht="20.100000000000001" customHeight="1" x14ac:dyDescent="0.25">
      <c r="AL1770" s="166" t="s">
        <v>116</v>
      </c>
      <c r="AM1770" s="167">
        <v>3.5255000000000001</v>
      </c>
      <c r="AN1770" s="166">
        <v>44876</v>
      </c>
    </row>
    <row r="1771" spans="38:40" ht="20.100000000000001" customHeight="1" x14ac:dyDescent="0.25">
      <c r="AL1771" s="166" t="s">
        <v>159</v>
      </c>
      <c r="AM1771" s="167">
        <v>83.225300000000004</v>
      </c>
      <c r="AN1771" s="166">
        <v>44876</v>
      </c>
    </row>
    <row r="1772" spans="38:40" ht="20.100000000000001" customHeight="1" x14ac:dyDescent="0.25">
      <c r="AL1772" s="166" t="s">
        <v>164</v>
      </c>
      <c r="AM1772" s="167">
        <v>1359.2</v>
      </c>
      <c r="AN1772" s="166">
        <v>44876</v>
      </c>
    </row>
    <row r="1773" spans="38:40" ht="20.100000000000001" customHeight="1" x14ac:dyDescent="0.25">
      <c r="AL1773" s="166" t="s">
        <v>47</v>
      </c>
      <c r="AM1773" s="167">
        <v>20.023900000000001</v>
      </c>
      <c r="AN1773" s="166">
        <v>44876</v>
      </c>
    </row>
    <row r="1774" spans="38:40" ht="20.100000000000001" customHeight="1" x14ac:dyDescent="0.25">
      <c r="AL1774" s="166" t="s">
        <v>170</v>
      </c>
      <c r="AM1774" s="167">
        <v>4.7699999999999996</v>
      </c>
      <c r="AN1774" s="166">
        <v>44876</v>
      </c>
    </row>
    <row r="1775" spans="38:40" ht="20.100000000000001" customHeight="1" x14ac:dyDescent="0.25">
      <c r="AL1775" s="166" t="s">
        <v>176</v>
      </c>
      <c r="AM1775" s="167">
        <v>1.702</v>
      </c>
      <c r="AN1775" s="166">
        <v>44876</v>
      </c>
    </row>
    <row r="1776" spans="38:40" ht="20.100000000000001" customHeight="1" x14ac:dyDescent="0.25">
      <c r="AL1776" s="166" t="s">
        <v>180</v>
      </c>
      <c r="AM1776" s="167">
        <v>59.106000000000002</v>
      </c>
      <c r="AN1776" s="166">
        <v>44876</v>
      </c>
    </row>
    <row r="1777" spans="38:40" ht="20.100000000000001" customHeight="1" x14ac:dyDescent="0.25">
      <c r="AL1777" s="166" t="s">
        <v>184</v>
      </c>
      <c r="AM1777" s="167">
        <v>1.4198999999999999</v>
      </c>
      <c r="AN1777" s="166">
        <v>44876</v>
      </c>
    </row>
    <row r="1778" spans="38:40" ht="20.100000000000001" customHeight="1" x14ac:dyDescent="0.25">
      <c r="AL1778" s="166" t="s">
        <v>190</v>
      </c>
      <c r="AM1778" s="167">
        <v>37.088000000000001</v>
      </c>
      <c r="AN1778" s="166">
        <v>44876</v>
      </c>
    </row>
    <row r="1779" spans="38:40" ht="20.100000000000001" customHeight="1" x14ac:dyDescent="0.25">
      <c r="AL1779" s="166" t="s">
        <v>240</v>
      </c>
      <c r="AM1779" s="167">
        <v>17.7944</v>
      </c>
      <c r="AN1779" s="166">
        <v>44876</v>
      </c>
    </row>
    <row r="1780" spans="38:40" ht="20.100000000000001" customHeight="1" x14ac:dyDescent="0.25">
      <c r="AL1780" s="166"/>
      <c r="AM1780" s="167">
        <v>44875</v>
      </c>
      <c r="AN1780" s="166">
        <v>44875</v>
      </c>
    </row>
    <row r="1781" spans="38:40" ht="20.100000000000001" customHeight="1" x14ac:dyDescent="0.25">
      <c r="AL1781" s="166" t="s">
        <v>0</v>
      </c>
      <c r="AM1781" s="167">
        <v>0.99539999999999995</v>
      </c>
      <c r="AN1781" s="166">
        <v>44875</v>
      </c>
    </row>
    <row r="1782" spans="38:40" ht="20.100000000000001" customHeight="1" x14ac:dyDescent="0.25">
      <c r="AL1782" s="166" t="s">
        <v>5</v>
      </c>
      <c r="AM1782" s="167">
        <v>145.47</v>
      </c>
      <c r="AN1782" s="166">
        <v>44875</v>
      </c>
    </row>
    <row r="1783" spans="38:40" ht="20.100000000000001" customHeight="1" x14ac:dyDescent="0.25">
      <c r="AL1783" s="166" t="s">
        <v>73</v>
      </c>
      <c r="AM1783" s="167">
        <v>1.9558</v>
      </c>
      <c r="AN1783" s="166">
        <v>44875</v>
      </c>
    </row>
    <row r="1784" spans="38:40" ht="20.100000000000001" customHeight="1" x14ac:dyDescent="0.25">
      <c r="AL1784" s="166" t="s">
        <v>77</v>
      </c>
      <c r="AM1784" s="167">
        <v>24.361000000000001</v>
      </c>
      <c r="AN1784" s="166">
        <v>44875</v>
      </c>
    </row>
    <row r="1785" spans="38:40" ht="20.100000000000001" customHeight="1" x14ac:dyDescent="0.25">
      <c r="AL1785" s="166" t="s">
        <v>79</v>
      </c>
      <c r="AM1785" s="167">
        <v>7.4381000000000004</v>
      </c>
      <c r="AN1785" s="166">
        <v>44875</v>
      </c>
    </row>
    <row r="1786" spans="38:40" ht="20.100000000000001" customHeight="1" x14ac:dyDescent="0.25">
      <c r="AL1786" s="166" t="s">
        <v>71</v>
      </c>
      <c r="AM1786" s="167">
        <v>0.87297999999999998</v>
      </c>
      <c r="AN1786" s="166">
        <v>44875</v>
      </c>
    </row>
    <row r="1787" spans="38:40" ht="20.100000000000001" customHeight="1" x14ac:dyDescent="0.25">
      <c r="AL1787" s="166" t="s">
        <v>82</v>
      </c>
      <c r="AM1787" s="167">
        <v>400.95</v>
      </c>
      <c r="AN1787" s="166">
        <v>44875</v>
      </c>
    </row>
    <row r="1788" spans="38:40" ht="20.100000000000001" customHeight="1" x14ac:dyDescent="0.25">
      <c r="AL1788" s="166" t="s">
        <v>8</v>
      </c>
      <c r="AM1788" s="167">
        <v>4.7060000000000004</v>
      </c>
      <c r="AN1788" s="166">
        <v>44875</v>
      </c>
    </row>
    <row r="1789" spans="38:40" ht="20.100000000000001" customHeight="1" x14ac:dyDescent="0.25">
      <c r="AL1789" s="168" t="s">
        <v>93</v>
      </c>
      <c r="AM1789" s="167">
        <v>4.8913000000000002</v>
      </c>
      <c r="AN1789" s="166">
        <v>44875</v>
      </c>
    </row>
    <row r="1790" spans="38:40" ht="20.100000000000001" customHeight="1" x14ac:dyDescent="0.25">
      <c r="AL1790" s="168" t="s">
        <v>99</v>
      </c>
      <c r="AM1790" s="167">
        <v>10.8743</v>
      </c>
      <c r="AN1790" s="166">
        <v>44875</v>
      </c>
    </row>
    <row r="1791" spans="38:40" ht="20.100000000000001" customHeight="1" x14ac:dyDescent="0.25">
      <c r="AL1791" s="166" t="s">
        <v>4</v>
      </c>
      <c r="AM1791" s="167">
        <v>0.98340000000000005</v>
      </c>
      <c r="AN1791" s="166">
        <v>44875</v>
      </c>
    </row>
    <row r="1792" spans="38:40" ht="20.100000000000001" customHeight="1" x14ac:dyDescent="0.25">
      <c r="AL1792" s="166" t="s">
        <v>84</v>
      </c>
      <c r="AM1792" s="167">
        <v>147.5</v>
      </c>
      <c r="AN1792" s="166">
        <v>44875</v>
      </c>
    </row>
    <row r="1793" spans="38:40" ht="20.100000000000001" customHeight="1" x14ac:dyDescent="0.25">
      <c r="AL1793" s="166" t="s">
        <v>90</v>
      </c>
      <c r="AM1793" s="167">
        <v>10.361499999999999</v>
      </c>
      <c r="AN1793" s="166">
        <v>44875</v>
      </c>
    </row>
    <row r="1794" spans="38:40" ht="20.100000000000001" customHeight="1" x14ac:dyDescent="0.25">
      <c r="AL1794" s="166" t="s">
        <v>75</v>
      </c>
      <c r="AM1794" s="167">
        <v>7.5427</v>
      </c>
      <c r="AN1794" s="166">
        <v>44875</v>
      </c>
    </row>
    <row r="1795" spans="38:40" ht="20.100000000000001" customHeight="1" x14ac:dyDescent="0.25">
      <c r="AL1795" s="166" t="s">
        <v>9</v>
      </c>
      <c r="AM1795" s="167">
        <v>18.510000000000002</v>
      </c>
      <c r="AN1795" s="166">
        <v>44875</v>
      </c>
    </row>
    <row r="1796" spans="38:40" ht="20.100000000000001" customHeight="1" x14ac:dyDescent="0.25">
      <c r="AL1796" s="166" t="s">
        <v>2</v>
      </c>
      <c r="AM1796" s="167">
        <v>1.5525</v>
      </c>
      <c r="AN1796" s="166">
        <v>44875</v>
      </c>
    </row>
    <row r="1797" spans="38:40" ht="20.100000000000001" customHeight="1" x14ac:dyDescent="0.25">
      <c r="AL1797" s="166" t="s">
        <v>22</v>
      </c>
      <c r="AM1797" s="167">
        <v>5.2859999999999996</v>
      </c>
      <c r="AN1797" s="166">
        <v>44875</v>
      </c>
    </row>
    <row r="1798" spans="38:40" ht="20.100000000000001" customHeight="1" x14ac:dyDescent="0.25">
      <c r="AL1798" s="166" t="s">
        <v>3</v>
      </c>
      <c r="AM1798" s="167">
        <v>1.3467</v>
      </c>
      <c r="AN1798" s="166">
        <v>44875</v>
      </c>
    </row>
    <row r="1799" spans="38:40" ht="20.100000000000001" customHeight="1" x14ac:dyDescent="0.25">
      <c r="AL1799" s="166" t="s">
        <v>154</v>
      </c>
      <c r="AM1799" s="167">
        <v>7.2183999999999999</v>
      </c>
      <c r="AN1799" s="166">
        <v>44875</v>
      </c>
    </row>
    <row r="1800" spans="38:40" ht="20.100000000000001" customHeight="1" x14ac:dyDescent="0.25">
      <c r="AL1800" s="166" t="s">
        <v>6</v>
      </c>
      <c r="AM1800" s="167">
        <v>7.8128000000000002</v>
      </c>
      <c r="AN1800" s="166">
        <v>44875</v>
      </c>
    </row>
    <row r="1801" spans="38:40" ht="20.100000000000001" customHeight="1" x14ac:dyDescent="0.25">
      <c r="AL1801" s="166" t="s">
        <v>161</v>
      </c>
      <c r="AM1801" s="167">
        <v>15615.6</v>
      </c>
      <c r="AN1801" s="166">
        <v>44875</v>
      </c>
    </row>
    <row r="1802" spans="38:40" ht="20.100000000000001" customHeight="1" x14ac:dyDescent="0.25">
      <c r="AL1802" s="166" t="s">
        <v>116</v>
      </c>
      <c r="AM1802" s="167">
        <v>3.5453000000000001</v>
      </c>
      <c r="AN1802" s="166">
        <v>44875</v>
      </c>
    </row>
    <row r="1803" spans="38:40" ht="20.100000000000001" customHeight="1" x14ac:dyDescent="0.25">
      <c r="AL1803" s="166" t="s">
        <v>159</v>
      </c>
      <c r="AM1803" s="167">
        <v>81.305800000000005</v>
      </c>
      <c r="AN1803" s="166">
        <v>44875</v>
      </c>
    </row>
    <row r="1804" spans="38:40" ht="20.100000000000001" customHeight="1" x14ac:dyDescent="0.25">
      <c r="AL1804" s="166" t="s">
        <v>164</v>
      </c>
      <c r="AM1804" s="167">
        <v>1373.96</v>
      </c>
      <c r="AN1804" s="166">
        <v>44875</v>
      </c>
    </row>
    <row r="1805" spans="38:40" ht="20.100000000000001" customHeight="1" x14ac:dyDescent="0.25">
      <c r="AL1805" s="166" t="s">
        <v>47</v>
      </c>
      <c r="AM1805" s="167">
        <v>19.456199999999999</v>
      </c>
      <c r="AN1805" s="166">
        <v>44875</v>
      </c>
    </row>
    <row r="1806" spans="38:40" ht="20.100000000000001" customHeight="1" x14ac:dyDescent="0.25">
      <c r="AL1806" s="166" t="s">
        <v>170</v>
      </c>
      <c r="AM1806" s="167">
        <v>4.6788999999999996</v>
      </c>
      <c r="AN1806" s="166">
        <v>44875</v>
      </c>
    </row>
    <row r="1807" spans="38:40" ht="20.100000000000001" customHeight="1" x14ac:dyDescent="0.25">
      <c r="AL1807" s="166" t="s">
        <v>176</v>
      </c>
      <c r="AM1807" s="167">
        <v>1.6983999999999999</v>
      </c>
      <c r="AN1807" s="166">
        <v>44875</v>
      </c>
    </row>
    <row r="1808" spans="38:40" ht="20.100000000000001" customHeight="1" x14ac:dyDescent="0.25">
      <c r="AL1808" s="166" t="s">
        <v>180</v>
      </c>
      <c r="AM1808" s="167">
        <v>57.792999999999999</v>
      </c>
      <c r="AN1808" s="166">
        <v>44875</v>
      </c>
    </row>
    <row r="1809" spans="38:40" ht="20.100000000000001" customHeight="1" x14ac:dyDescent="0.25">
      <c r="AL1809" s="166" t="s">
        <v>184</v>
      </c>
      <c r="AM1809" s="167">
        <v>1.3963000000000001</v>
      </c>
      <c r="AN1809" s="166">
        <v>44875</v>
      </c>
    </row>
    <row r="1810" spans="38:40" ht="20.100000000000001" customHeight="1" x14ac:dyDescent="0.25">
      <c r="AL1810" s="166" t="s">
        <v>190</v>
      </c>
      <c r="AM1810" s="167">
        <v>36.700000000000003</v>
      </c>
      <c r="AN1810" s="166">
        <v>44875</v>
      </c>
    </row>
    <row r="1811" spans="38:40" ht="20.100000000000001" customHeight="1" x14ac:dyDescent="0.25">
      <c r="AL1811" s="166" t="s">
        <v>240</v>
      </c>
      <c r="AM1811" s="167">
        <v>17.688199999999998</v>
      </c>
      <c r="AN1811" s="166">
        <v>44875</v>
      </c>
    </row>
    <row r="1812" spans="38:40" ht="20.100000000000001" customHeight="1" x14ac:dyDescent="0.25">
      <c r="AL1812" s="166"/>
      <c r="AM1812" s="167">
        <v>44874</v>
      </c>
      <c r="AN1812" s="166">
        <v>44874</v>
      </c>
    </row>
    <row r="1813" spans="38:40" ht="20.100000000000001" customHeight="1" x14ac:dyDescent="0.25">
      <c r="AL1813" s="166" t="s">
        <v>0</v>
      </c>
      <c r="AM1813" s="167">
        <v>1.0039</v>
      </c>
      <c r="AN1813" s="166">
        <v>44874</v>
      </c>
    </row>
    <row r="1814" spans="38:40" ht="20.100000000000001" customHeight="1" x14ac:dyDescent="0.25">
      <c r="AL1814" s="166" t="s">
        <v>5</v>
      </c>
      <c r="AM1814" s="167">
        <v>146.82</v>
      </c>
      <c r="AN1814" s="166">
        <v>44874</v>
      </c>
    </row>
    <row r="1815" spans="38:40" ht="20.100000000000001" customHeight="1" x14ac:dyDescent="0.25">
      <c r="AL1815" s="166" t="s">
        <v>73</v>
      </c>
      <c r="AM1815" s="167">
        <v>1.9558</v>
      </c>
      <c r="AN1815" s="166">
        <v>44874</v>
      </c>
    </row>
    <row r="1816" spans="38:40" ht="20.100000000000001" customHeight="1" x14ac:dyDescent="0.25">
      <c r="AL1816" s="166" t="s">
        <v>77</v>
      </c>
      <c r="AM1816" s="167">
        <v>24.337</v>
      </c>
      <c r="AN1816" s="166">
        <v>44874</v>
      </c>
    </row>
    <row r="1817" spans="38:40" ht="20.100000000000001" customHeight="1" x14ac:dyDescent="0.25">
      <c r="AL1817" s="166" t="s">
        <v>79</v>
      </c>
      <c r="AM1817" s="167">
        <v>7.4382000000000001</v>
      </c>
      <c r="AN1817" s="166">
        <v>44874</v>
      </c>
    </row>
    <row r="1818" spans="38:40" ht="20.100000000000001" customHeight="1" x14ac:dyDescent="0.25">
      <c r="AL1818" s="166" t="s">
        <v>71</v>
      </c>
      <c r="AM1818" s="167">
        <v>0.87773999999999996</v>
      </c>
      <c r="AN1818" s="166">
        <v>44874</v>
      </c>
    </row>
    <row r="1819" spans="38:40" ht="20.100000000000001" customHeight="1" x14ac:dyDescent="0.25">
      <c r="AL1819" s="166" t="s">
        <v>82</v>
      </c>
      <c r="AM1819" s="167">
        <v>403.53</v>
      </c>
      <c r="AN1819" s="166">
        <v>44874</v>
      </c>
    </row>
    <row r="1820" spans="38:40" ht="20.100000000000001" customHeight="1" x14ac:dyDescent="0.25">
      <c r="AL1820" s="166" t="s">
        <v>8</v>
      </c>
      <c r="AM1820" s="167">
        <v>4.7009999999999996</v>
      </c>
      <c r="AN1820" s="166">
        <v>44874</v>
      </c>
    </row>
    <row r="1821" spans="38:40" ht="20.100000000000001" customHeight="1" x14ac:dyDescent="0.25">
      <c r="AL1821" s="166" t="s">
        <v>93</v>
      </c>
      <c r="AM1821" s="167">
        <v>4.9044999999999996</v>
      </c>
      <c r="AN1821" s="166">
        <v>44874</v>
      </c>
    </row>
    <row r="1822" spans="38:40" ht="20.100000000000001" customHeight="1" x14ac:dyDescent="0.25">
      <c r="AL1822" s="168" t="s">
        <v>99</v>
      </c>
      <c r="AM1822" s="167">
        <v>10.845000000000001</v>
      </c>
      <c r="AN1822" s="166">
        <v>44874</v>
      </c>
    </row>
    <row r="1823" spans="38:40" ht="20.100000000000001" customHeight="1" x14ac:dyDescent="0.25">
      <c r="AL1823" s="168" t="s">
        <v>4</v>
      </c>
      <c r="AM1823" s="167">
        <v>0.98799999999999999</v>
      </c>
      <c r="AN1823" s="166">
        <v>44874</v>
      </c>
    </row>
    <row r="1824" spans="38:40" ht="20.100000000000001" customHeight="1" x14ac:dyDescent="0.25">
      <c r="AL1824" s="166" t="s">
        <v>84</v>
      </c>
      <c r="AM1824" s="167">
        <v>146.69999999999999</v>
      </c>
      <c r="AN1824" s="166">
        <v>44874</v>
      </c>
    </row>
    <row r="1825" spans="38:40" ht="20.100000000000001" customHeight="1" x14ac:dyDescent="0.25">
      <c r="AL1825" s="166" t="s">
        <v>90</v>
      </c>
      <c r="AM1825" s="167">
        <v>10.321999999999999</v>
      </c>
      <c r="AN1825" s="166">
        <v>44874</v>
      </c>
    </row>
    <row r="1826" spans="38:40" ht="20.100000000000001" customHeight="1" x14ac:dyDescent="0.25">
      <c r="AL1826" s="166" t="s">
        <v>75</v>
      </c>
      <c r="AM1826" s="167">
        <v>7.5425000000000004</v>
      </c>
      <c r="AN1826" s="166">
        <v>44874</v>
      </c>
    </row>
    <row r="1827" spans="38:40" ht="20.100000000000001" customHeight="1" x14ac:dyDescent="0.25">
      <c r="AL1827" s="166" t="s">
        <v>9</v>
      </c>
      <c r="AM1827" s="167">
        <v>18.672799999999999</v>
      </c>
      <c r="AN1827" s="166">
        <v>44874</v>
      </c>
    </row>
    <row r="1828" spans="38:40" ht="20.100000000000001" customHeight="1" x14ac:dyDescent="0.25">
      <c r="AL1828" s="166" t="s">
        <v>2</v>
      </c>
      <c r="AM1828" s="167">
        <v>1.5538000000000001</v>
      </c>
      <c r="AN1828" s="166">
        <v>44874</v>
      </c>
    </row>
    <row r="1829" spans="38:40" ht="20.100000000000001" customHeight="1" x14ac:dyDescent="0.25">
      <c r="AL1829" s="166" t="s">
        <v>22</v>
      </c>
      <c r="AM1829" s="167">
        <v>5.1947000000000001</v>
      </c>
      <c r="AN1829" s="166">
        <v>44874</v>
      </c>
    </row>
    <row r="1830" spans="38:40" ht="20.100000000000001" customHeight="1" x14ac:dyDescent="0.25">
      <c r="AL1830" s="166" t="s">
        <v>3</v>
      </c>
      <c r="AM1830" s="167">
        <v>1.3501000000000001</v>
      </c>
      <c r="AN1830" s="166">
        <v>44874</v>
      </c>
    </row>
    <row r="1831" spans="38:40" ht="20.100000000000001" customHeight="1" x14ac:dyDescent="0.25">
      <c r="AL1831" s="166" t="s">
        <v>154</v>
      </c>
      <c r="AM1831" s="167">
        <v>7.2812999999999999</v>
      </c>
      <c r="AN1831" s="166">
        <v>44874</v>
      </c>
    </row>
    <row r="1832" spans="38:40" ht="20.100000000000001" customHeight="1" x14ac:dyDescent="0.25">
      <c r="AL1832" s="166" t="s">
        <v>6</v>
      </c>
      <c r="AM1832" s="167">
        <v>7.8800999999999997</v>
      </c>
      <c r="AN1832" s="166">
        <v>44874</v>
      </c>
    </row>
    <row r="1833" spans="38:40" ht="20.100000000000001" customHeight="1" x14ac:dyDescent="0.25">
      <c r="AL1833" s="166" t="s">
        <v>161</v>
      </c>
      <c r="AM1833" s="167">
        <v>15717.07</v>
      </c>
      <c r="AN1833" s="166">
        <v>44874</v>
      </c>
    </row>
    <row r="1834" spans="38:40" ht="20.100000000000001" customHeight="1" x14ac:dyDescent="0.25">
      <c r="AL1834" s="166" t="s">
        <v>116</v>
      </c>
      <c r="AM1834" s="167">
        <v>3.5621</v>
      </c>
      <c r="AN1834" s="166">
        <v>44874</v>
      </c>
    </row>
    <row r="1835" spans="38:40" ht="20.100000000000001" customHeight="1" x14ac:dyDescent="0.25">
      <c r="AL1835" s="166" t="s">
        <v>159</v>
      </c>
      <c r="AM1835" s="167">
        <v>81.657499999999999</v>
      </c>
      <c r="AN1835" s="166">
        <v>44874</v>
      </c>
    </row>
    <row r="1836" spans="38:40" ht="20.100000000000001" customHeight="1" x14ac:dyDescent="0.25">
      <c r="AL1836" s="166" t="s">
        <v>164</v>
      </c>
      <c r="AM1836" s="167">
        <v>1369.73</v>
      </c>
      <c r="AN1836" s="166">
        <v>44874</v>
      </c>
    </row>
    <row r="1837" spans="38:40" ht="20.100000000000001" customHeight="1" x14ac:dyDescent="0.25">
      <c r="AL1837" s="166" t="s">
        <v>47</v>
      </c>
      <c r="AM1837" s="167">
        <v>19.6554</v>
      </c>
      <c r="AN1837" s="166">
        <v>44874</v>
      </c>
    </row>
    <row r="1838" spans="38:40" ht="20.100000000000001" customHeight="1" x14ac:dyDescent="0.25">
      <c r="AL1838" s="166" t="s">
        <v>170</v>
      </c>
      <c r="AM1838" s="167">
        <v>4.7098000000000004</v>
      </c>
      <c r="AN1838" s="166">
        <v>44874</v>
      </c>
    </row>
    <row r="1839" spans="38:40" ht="20.100000000000001" customHeight="1" x14ac:dyDescent="0.25">
      <c r="AL1839" s="166" t="s">
        <v>176</v>
      </c>
      <c r="AM1839" s="167">
        <v>1.7033</v>
      </c>
      <c r="AN1839" s="166">
        <v>44874</v>
      </c>
    </row>
    <row r="1840" spans="38:40" ht="20.100000000000001" customHeight="1" x14ac:dyDescent="0.25">
      <c r="AL1840" s="166" t="s">
        <v>180</v>
      </c>
      <c r="AM1840" s="167">
        <v>58.235999999999997</v>
      </c>
      <c r="AN1840" s="166">
        <v>44874</v>
      </c>
    </row>
    <row r="1841" spans="38:40" ht="20.100000000000001" customHeight="1" x14ac:dyDescent="0.25">
      <c r="AL1841" s="166" t="s">
        <v>184</v>
      </c>
      <c r="AM1841" s="167">
        <v>1.4060999999999999</v>
      </c>
      <c r="AN1841" s="166">
        <v>44874</v>
      </c>
    </row>
    <row r="1842" spans="38:40" ht="20.100000000000001" customHeight="1" x14ac:dyDescent="0.25">
      <c r="AL1842" s="166" t="s">
        <v>190</v>
      </c>
      <c r="AM1842" s="167">
        <v>36.999000000000002</v>
      </c>
      <c r="AN1842" s="166">
        <v>44874</v>
      </c>
    </row>
    <row r="1843" spans="38:40" ht="20.100000000000001" customHeight="1" x14ac:dyDescent="0.25">
      <c r="AL1843" s="166" t="s">
        <v>240</v>
      </c>
      <c r="AM1843" s="167">
        <v>17.876999999999999</v>
      </c>
      <c r="AN1843" s="166">
        <v>44874</v>
      </c>
    </row>
    <row r="1844" spans="38:40" ht="20.100000000000001" customHeight="1" x14ac:dyDescent="0.25">
      <c r="AL1844" s="166"/>
      <c r="AM1844" s="167">
        <v>44873</v>
      </c>
      <c r="AN1844" s="166">
        <v>44873</v>
      </c>
    </row>
    <row r="1845" spans="38:40" ht="20.100000000000001" customHeight="1" x14ac:dyDescent="0.25">
      <c r="AL1845" s="166" t="s">
        <v>0</v>
      </c>
      <c r="AM1845" s="167">
        <v>0.99960000000000004</v>
      </c>
      <c r="AN1845" s="166">
        <v>44873</v>
      </c>
    </row>
    <row r="1846" spans="38:40" ht="20.100000000000001" customHeight="1" x14ac:dyDescent="0.25">
      <c r="AL1846" s="166" t="s">
        <v>5</v>
      </c>
      <c r="AM1846" s="167">
        <v>146.25</v>
      </c>
      <c r="AN1846" s="166">
        <v>44873</v>
      </c>
    </row>
    <row r="1847" spans="38:40" ht="20.100000000000001" customHeight="1" x14ac:dyDescent="0.25">
      <c r="AL1847" s="166" t="s">
        <v>73</v>
      </c>
      <c r="AM1847" s="167">
        <v>1.9558</v>
      </c>
      <c r="AN1847" s="166">
        <v>44873</v>
      </c>
    </row>
    <row r="1848" spans="38:40" ht="20.100000000000001" customHeight="1" x14ac:dyDescent="0.25">
      <c r="AL1848" s="166" t="s">
        <v>77</v>
      </c>
      <c r="AM1848" s="167">
        <v>24.326000000000001</v>
      </c>
      <c r="AN1848" s="166">
        <v>44873</v>
      </c>
    </row>
    <row r="1849" spans="38:40" ht="20.100000000000001" customHeight="1" x14ac:dyDescent="0.25">
      <c r="AL1849" s="166" t="s">
        <v>79</v>
      </c>
      <c r="AM1849" s="167">
        <v>7.4378000000000002</v>
      </c>
      <c r="AN1849" s="166">
        <v>44873</v>
      </c>
    </row>
    <row r="1850" spans="38:40" ht="20.100000000000001" customHeight="1" x14ac:dyDescent="0.25">
      <c r="AL1850" s="166" t="s">
        <v>71</v>
      </c>
      <c r="AM1850" s="167">
        <v>0.87378</v>
      </c>
      <c r="AN1850" s="166">
        <v>44873</v>
      </c>
    </row>
    <row r="1851" spans="38:40" ht="20.100000000000001" customHeight="1" x14ac:dyDescent="0.25">
      <c r="AL1851" s="166" t="s">
        <v>82</v>
      </c>
      <c r="AM1851" s="167">
        <v>400.75</v>
      </c>
      <c r="AN1851" s="166">
        <v>44873</v>
      </c>
    </row>
    <row r="1852" spans="38:40" ht="20.100000000000001" customHeight="1" x14ac:dyDescent="0.25">
      <c r="AL1852" s="166" t="s">
        <v>8</v>
      </c>
      <c r="AM1852" s="167">
        <v>4.6917999999999997</v>
      </c>
      <c r="AN1852" s="166">
        <v>44873</v>
      </c>
    </row>
    <row r="1853" spans="38:40" ht="20.100000000000001" customHeight="1" x14ac:dyDescent="0.25">
      <c r="AL1853" s="166" t="s">
        <v>93</v>
      </c>
      <c r="AM1853" s="167">
        <v>4.8978000000000002</v>
      </c>
      <c r="AN1853" s="166">
        <v>44873</v>
      </c>
    </row>
    <row r="1854" spans="38:40" ht="20.100000000000001" customHeight="1" x14ac:dyDescent="0.25">
      <c r="AL1854" s="166" t="s">
        <v>99</v>
      </c>
      <c r="AM1854" s="167">
        <v>10.837300000000001</v>
      </c>
      <c r="AN1854" s="166">
        <v>44873</v>
      </c>
    </row>
    <row r="1855" spans="38:40" ht="20.100000000000001" customHeight="1" x14ac:dyDescent="0.25">
      <c r="AL1855" s="168" t="s">
        <v>4</v>
      </c>
      <c r="AM1855" s="167">
        <v>0.99109999999999998</v>
      </c>
      <c r="AN1855" s="166">
        <v>44873</v>
      </c>
    </row>
    <row r="1856" spans="38:40" ht="20.100000000000001" customHeight="1" x14ac:dyDescent="0.25">
      <c r="AL1856" s="168" t="s">
        <v>84</v>
      </c>
      <c r="AM1856" s="167">
        <v>146.30000000000001</v>
      </c>
      <c r="AN1856" s="166">
        <v>44873</v>
      </c>
    </row>
    <row r="1857" spans="38:40" ht="20.100000000000001" customHeight="1" x14ac:dyDescent="0.25">
      <c r="AL1857" s="166" t="s">
        <v>90</v>
      </c>
      <c r="AM1857" s="167">
        <v>10.279500000000001</v>
      </c>
      <c r="AN1857" s="166">
        <v>44873</v>
      </c>
    </row>
    <row r="1858" spans="38:40" ht="20.100000000000001" customHeight="1" x14ac:dyDescent="0.25">
      <c r="AL1858" s="166" t="s">
        <v>75</v>
      </c>
      <c r="AM1858" s="167">
        <v>7.5389999999999997</v>
      </c>
      <c r="AN1858" s="166">
        <v>44873</v>
      </c>
    </row>
    <row r="1859" spans="38:40" ht="20.100000000000001" customHeight="1" x14ac:dyDescent="0.25">
      <c r="AL1859" s="166" t="s">
        <v>9</v>
      </c>
      <c r="AM1859" s="167">
        <v>18.5991</v>
      </c>
      <c r="AN1859" s="166">
        <v>44873</v>
      </c>
    </row>
    <row r="1860" spans="38:40" ht="20.100000000000001" customHeight="1" x14ac:dyDescent="0.25">
      <c r="AL1860" s="166" t="s">
        <v>2</v>
      </c>
      <c r="AM1860" s="167">
        <v>1.5435000000000001</v>
      </c>
      <c r="AN1860" s="166">
        <v>44873</v>
      </c>
    </row>
    <row r="1861" spans="38:40" ht="20.100000000000001" customHeight="1" x14ac:dyDescent="0.25">
      <c r="AL1861" s="166" t="s">
        <v>22</v>
      </c>
      <c r="AM1861" s="167">
        <v>5.2030000000000003</v>
      </c>
      <c r="AN1861" s="166">
        <v>44873</v>
      </c>
    </row>
    <row r="1862" spans="38:40" ht="20.100000000000001" customHeight="1" x14ac:dyDescent="0.25">
      <c r="AL1862" s="166" t="s">
        <v>3</v>
      </c>
      <c r="AM1862" s="167">
        <v>1.3489</v>
      </c>
      <c r="AN1862" s="166">
        <v>44873</v>
      </c>
    </row>
    <row r="1863" spans="38:40" ht="20.100000000000001" customHeight="1" x14ac:dyDescent="0.25">
      <c r="AL1863" s="166" t="s">
        <v>154</v>
      </c>
      <c r="AM1863" s="167">
        <v>7.2495000000000003</v>
      </c>
      <c r="AN1863" s="166">
        <v>44873</v>
      </c>
    </row>
    <row r="1864" spans="38:40" ht="20.100000000000001" customHeight="1" x14ac:dyDescent="0.25">
      <c r="AL1864" s="166" t="s">
        <v>6</v>
      </c>
      <c r="AM1864" s="167">
        <v>7.8468</v>
      </c>
      <c r="AN1864" s="166">
        <v>44873</v>
      </c>
    </row>
    <row r="1865" spans="38:40" ht="20.100000000000001" customHeight="1" x14ac:dyDescent="0.25">
      <c r="AL1865" s="166" t="s">
        <v>161</v>
      </c>
      <c r="AM1865" s="167">
        <v>15652.76</v>
      </c>
      <c r="AN1865" s="166">
        <v>44873</v>
      </c>
    </row>
    <row r="1866" spans="38:40" ht="20.100000000000001" customHeight="1" x14ac:dyDescent="0.25">
      <c r="AL1866" s="166" t="s">
        <v>116</v>
      </c>
      <c r="AM1866" s="167">
        <v>3.5436000000000001</v>
      </c>
      <c r="AN1866" s="166">
        <v>44873</v>
      </c>
    </row>
    <row r="1867" spans="38:40" ht="20.100000000000001" customHeight="1" x14ac:dyDescent="0.25">
      <c r="AL1867" s="166" t="s">
        <v>159</v>
      </c>
      <c r="AM1867" s="167">
        <v>81.518000000000001</v>
      </c>
      <c r="AN1867" s="166">
        <v>44873</v>
      </c>
    </row>
    <row r="1868" spans="38:40" ht="20.100000000000001" customHeight="1" x14ac:dyDescent="0.25">
      <c r="AL1868" s="166" t="s">
        <v>164</v>
      </c>
      <c r="AM1868" s="167">
        <v>1377.94</v>
      </c>
      <c r="AN1868" s="166">
        <v>44873</v>
      </c>
    </row>
    <row r="1869" spans="38:40" ht="20.100000000000001" customHeight="1" x14ac:dyDescent="0.25">
      <c r="AL1869" s="166" t="s">
        <v>47</v>
      </c>
      <c r="AM1869" s="167">
        <v>19.4495</v>
      </c>
      <c r="AN1869" s="166">
        <v>44873</v>
      </c>
    </row>
    <row r="1870" spans="38:40" ht="20.100000000000001" customHeight="1" x14ac:dyDescent="0.25">
      <c r="AL1870" s="166" t="s">
        <v>170</v>
      </c>
      <c r="AM1870" s="167">
        <v>4.7346000000000004</v>
      </c>
      <c r="AN1870" s="166">
        <v>44873</v>
      </c>
    </row>
    <row r="1871" spans="38:40" ht="20.100000000000001" customHeight="1" x14ac:dyDescent="0.25">
      <c r="AL1871" s="166" t="s">
        <v>176</v>
      </c>
      <c r="AM1871" s="167">
        <v>1.6859999999999999</v>
      </c>
      <c r="AN1871" s="166">
        <v>44873</v>
      </c>
    </row>
    <row r="1872" spans="38:40" ht="20.100000000000001" customHeight="1" x14ac:dyDescent="0.25">
      <c r="AL1872" s="166" t="s">
        <v>180</v>
      </c>
      <c r="AM1872" s="167">
        <v>58.186999999999998</v>
      </c>
      <c r="AN1872" s="166">
        <v>44873</v>
      </c>
    </row>
    <row r="1873" spans="38:40" ht="20.100000000000001" customHeight="1" x14ac:dyDescent="0.25">
      <c r="AL1873" s="166" t="s">
        <v>184</v>
      </c>
      <c r="AM1873" s="167">
        <v>1.4021999999999999</v>
      </c>
      <c r="AN1873" s="166">
        <v>44873</v>
      </c>
    </row>
    <row r="1874" spans="38:40" ht="20.100000000000001" customHeight="1" x14ac:dyDescent="0.25">
      <c r="AL1874" s="166" t="s">
        <v>190</v>
      </c>
      <c r="AM1874" s="167">
        <v>37.22</v>
      </c>
      <c r="AN1874" s="166">
        <v>44873</v>
      </c>
    </row>
    <row r="1875" spans="38:40" ht="20.100000000000001" customHeight="1" x14ac:dyDescent="0.25">
      <c r="AL1875" s="166" t="s">
        <v>240</v>
      </c>
      <c r="AM1875" s="167">
        <v>17.839700000000001</v>
      </c>
      <c r="AN1875" s="166">
        <v>44873</v>
      </c>
    </row>
    <row r="1876" spans="38:40" ht="20.100000000000001" customHeight="1" x14ac:dyDescent="0.25">
      <c r="AL1876" s="166"/>
      <c r="AM1876" s="167">
        <v>44872</v>
      </c>
      <c r="AN1876" s="166">
        <v>44872</v>
      </c>
    </row>
    <row r="1877" spans="38:40" ht="20.100000000000001" customHeight="1" x14ac:dyDescent="0.25">
      <c r="AL1877" s="166" t="s">
        <v>0</v>
      </c>
      <c r="AM1877" s="167">
        <v>0.99929999999999997</v>
      </c>
      <c r="AN1877" s="166">
        <v>44872</v>
      </c>
    </row>
    <row r="1878" spans="38:40" ht="20.100000000000001" customHeight="1" x14ac:dyDescent="0.25">
      <c r="AL1878" s="166" t="s">
        <v>5</v>
      </c>
      <c r="AM1878" s="167">
        <v>146.18</v>
      </c>
      <c r="AN1878" s="166">
        <v>44872</v>
      </c>
    </row>
    <row r="1879" spans="38:40" ht="20.100000000000001" customHeight="1" x14ac:dyDescent="0.25">
      <c r="AL1879" s="166" t="s">
        <v>73</v>
      </c>
      <c r="AM1879" s="167">
        <v>1.9558</v>
      </c>
      <c r="AN1879" s="166">
        <v>44872</v>
      </c>
    </row>
    <row r="1880" spans="38:40" ht="20.100000000000001" customHeight="1" x14ac:dyDescent="0.25">
      <c r="AL1880" s="166" t="s">
        <v>77</v>
      </c>
      <c r="AM1880" s="167">
        <v>24.300999999999998</v>
      </c>
      <c r="AN1880" s="166">
        <v>44872</v>
      </c>
    </row>
    <row r="1881" spans="38:40" ht="20.100000000000001" customHeight="1" x14ac:dyDescent="0.25">
      <c r="AL1881" s="166" t="s">
        <v>79</v>
      </c>
      <c r="AM1881" s="167">
        <v>7.4393000000000002</v>
      </c>
      <c r="AN1881" s="166">
        <v>44872</v>
      </c>
    </row>
    <row r="1882" spans="38:40" ht="20.100000000000001" customHeight="1" x14ac:dyDescent="0.25">
      <c r="AL1882" s="166" t="s">
        <v>71</v>
      </c>
      <c r="AM1882" s="167">
        <v>0.87134999999999996</v>
      </c>
      <c r="AN1882" s="166">
        <v>44872</v>
      </c>
    </row>
    <row r="1883" spans="38:40" ht="20.100000000000001" customHeight="1" x14ac:dyDescent="0.25">
      <c r="AL1883" s="166" t="s">
        <v>82</v>
      </c>
      <c r="AM1883" s="167">
        <v>401.03</v>
      </c>
      <c r="AN1883" s="166">
        <v>44872</v>
      </c>
    </row>
    <row r="1884" spans="38:40" ht="20.100000000000001" customHeight="1" x14ac:dyDescent="0.25">
      <c r="AL1884" s="166" t="s">
        <v>8</v>
      </c>
      <c r="AM1884" s="167">
        <v>4.6864999999999997</v>
      </c>
      <c r="AN1884" s="166">
        <v>44872</v>
      </c>
    </row>
    <row r="1885" spans="38:40" ht="20.100000000000001" customHeight="1" x14ac:dyDescent="0.25">
      <c r="AL1885" s="166" t="s">
        <v>93</v>
      </c>
      <c r="AM1885" s="167">
        <v>4.8855000000000004</v>
      </c>
      <c r="AN1885" s="166">
        <v>44872</v>
      </c>
    </row>
    <row r="1886" spans="38:40" ht="20.100000000000001" customHeight="1" x14ac:dyDescent="0.25">
      <c r="AL1886" s="166" t="s">
        <v>99</v>
      </c>
      <c r="AM1886" s="167">
        <v>10.832000000000001</v>
      </c>
      <c r="AN1886" s="166">
        <v>44872</v>
      </c>
    </row>
    <row r="1887" spans="38:40" ht="20.100000000000001" customHeight="1" x14ac:dyDescent="0.25">
      <c r="AL1887" s="166" t="s">
        <v>4</v>
      </c>
      <c r="AM1887" s="167">
        <v>0.98740000000000006</v>
      </c>
      <c r="AN1887" s="166">
        <v>44872</v>
      </c>
    </row>
    <row r="1888" spans="38:40" ht="20.100000000000001" customHeight="1" x14ac:dyDescent="0.25">
      <c r="AL1888" s="168" t="s">
        <v>84</v>
      </c>
      <c r="AM1888" s="167">
        <v>145.9</v>
      </c>
      <c r="AN1888" s="166">
        <v>44872</v>
      </c>
    </row>
    <row r="1889" spans="38:40" ht="20.100000000000001" customHeight="1" x14ac:dyDescent="0.25">
      <c r="AL1889" s="168" t="s">
        <v>90</v>
      </c>
      <c r="AM1889" s="167">
        <v>10.2555</v>
      </c>
      <c r="AN1889" s="166">
        <v>44872</v>
      </c>
    </row>
    <row r="1890" spans="38:40" ht="20.100000000000001" customHeight="1" x14ac:dyDescent="0.25">
      <c r="AL1890" s="166" t="s">
        <v>75</v>
      </c>
      <c r="AM1890" s="167">
        <v>7.5374999999999996</v>
      </c>
      <c r="AN1890" s="166">
        <v>44872</v>
      </c>
    </row>
    <row r="1891" spans="38:40" ht="20.100000000000001" customHeight="1" x14ac:dyDescent="0.25">
      <c r="AL1891" s="166" t="s">
        <v>9</v>
      </c>
      <c r="AM1891" s="167">
        <v>18.587499999999999</v>
      </c>
      <c r="AN1891" s="166">
        <v>44872</v>
      </c>
    </row>
    <row r="1892" spans="38:40" ht="20.100000000000001" customHeight="1" x14ac:dyDescent="0.25">
      <c r="AL1892" s="166" t="s">
        <v>2</v>
      </c>
      <c r="AM1892" s="167">
        <v>1.5427999999999999</v>
      </c>
      <c r="AN1892" s="166">
        <v>44872</v>
      </c>
    </row>
    <row r="1893" spans="38:40" ht="20.100000000000001" customHeight="1" x14ac:dyDescent="0.25">
      <c r="AL1893" s="166" t="s">
        <v>22</v>
      </c>
      <c r="AM1893" s="167">
        <v>5.07</v>
      </c>
      <c r="AN1893" s="166">
        <v>44872</v>
      </c>
    </row>
    <row r="1894" spans="38:40" ht="20.100000000000001" customHeight="1" x14ac:dyDescent="0.25">
      <c r="AL1894" s="166" t="s">
        <v>3</v>
      </c>
      <c r="AM1894" s="167">
        <v>1.3464</v>
      </c>
      <c r="AN1894" s="166">
        <v>44872</v>
      </c>
    </row>
    <row r="1895" spans="38:40" ht="20.100000000000001" customHeight="1" x14ac:dyDescent="0.25">
      <c r="AL1895" s="166" t="s">
        <v>154</v>
      </c>
      <c r="AM1895" s="167">
        <v>7.2188999999999997</v>
      </c>
      <c r="AN1895" s="166">
        <v>44872</v>
      </c>
    </row>
    <row r="1896" spans="38:40" ht="20.100000000000001" customHeight="1" x14ac:dyDescent="0.25">
      <c r="AL1896" s="166" t="s">
        <v>6</v>
      </c>
      <c r="AM1896" s="167">
        <v>7.8444000000000003</v>
      </c>
      <c r="AN1896" s="166">
        <v>44872</v>
      </c>
    </row>
    <row r="1897" spans="38:40" ht="20.100000000000001" customHeight="1" x14ac:dyDescent="0.25">
      <c r="AL1897" s="166" t="s">
        <v>161</v>
      </c>
      <c r="AM1897" s="167">
        <v>15648.95</v>
      </c>
      <c r="AN1897" s="166">
        <v>44872</v>
      </c>
    </row>
    <row r="1898" spans="38:40" ht="20.100000000000001" customHeight="1" x14ac:dyDescent="0.25">
      <c r="AL1898" s="166" t="s">
        <v>116</v>
      </c>
      <c r="AM1898" s="167">
        <v>3.5402</v>
      </c>
      <c r="AN1898" s="166">
        <v>44872</v>
      </c>
    </row>
    <row r="1899" spans="38:40" ht="20.100000000000001" customHeight="1" x14ac:dyDescent="0.25">
      <c r="AL1899" s="166" t="s">
        <v>159</v>
      </c>
      <c r="AM1899" s="167">
        <v>81.840699999999998</v>
      </c>
      <c r="AN1899" s="166">
        <v>44872</v>
      </c>
    </row>
    <row r="1900" spans="38:40" ht="20.100000000000001" customHeight="1" x14ac:dyDescent="0.25">
      <c r="AL1900" s="166" t="s">
        <v>164</v>
      </c>
      <c r="AM1900" s="167">
        <v>1391.25</v>
      </c>
      <c r="AN1900" s="166">
        <v>44872</v>
      </c>
    </row>
    <row r="1901" spans="38:40" ht="20.100000000000001" customHeight="1" x14ac:dyDescent="0.25">
      <c r="AL1901" s="166" t="s">
        <v>47</v>
      </c>
      <c r="AM1901" s="167">
        <v>19.439499999999999</v>
      </c>
      <c r="AN1901" s="166">
        <v>44872</v>
      </c>
    </row>
    <row r="1902" spans="38:40" ht="20.100000000000001" customHeight="1" x14ac:dyDescent="0.25">
      <c r="AL1902" s="166" t="s">
        <v>170</v>
      </c>
      <c r="AM1902" s="167">
        <v>4.7362000000000002</v>
      </c>
      <c r="AN1902" s="166">
        <v>44872</v>
      </c>
    </row>
    <row r="1903" spans="38:40" ht="20.100000000000001" customHeight="1" x14ac:dyDescent="0.25">
      <c r="AL1903" s="166" t="s">
        <v>176</v>
      </c>
      <c r="AM1903" s="167">
        <v>1.6834</v>
      </c>
      <c r="AN1903" s="166">
        <v>44872</v>
      </c>
    </row>
    <row r="1904" spans="38:40" ht="20.100000000000001" customHeight="1" x14ac:dyDescent="0.25">
      <c r="AL1904" s="166" t="s">
        <v>180</v>
      </c>
      <c r="AM1904" s="167">
        <v>58.360999999999997</v>
      </c>
      <c r="AN1904" s="166">
        <v>44872</v>
      </c>
    </row>
    <row r="1905" spans="38:40" ht="20.100000000000001" customHeight="1" x14ac:dyDescent="0.25">
      <c r="AL1905" s="166" t="s">
        <v>184</v>
      </c>
      <c r="AM1905" s="167">
        <v>1.4021999999999999</v>
      </c>
      <c r="AN1905" s="166">
        <v>44872</v>
      </c>
    </row>
    <row r="1906" spans="38:40" ht="20.100000000000001" customHeight="1" x14ac:dyDescent="0.25">
      <c r="AL1906" s="166" t="s">
        <v>190</v>
      </c>
      <c r="AM1906" s="167">
        <v>37.283999999999999</v>
      </c>
      <c r="AN1906" s="166">
        <v>44872</v>
      </c>
    </row>
    <row r="1907" spans="38:40" ht="20.100000000000001" customHeight="1" x14ac:dyDescent="0.25">
      <c r="AL1907" s="166" t="s">
        <v>240</v>
      </c>
      <c r="AM1907" s="167">
        <v>17.758299999999998</v>
      </c>
      <c r="AN1907" s="166">
        <v>44872</v>
      </c>
    </row>
    <row r="1908" spans="38:40" ht="20.100000000000001" customHeight="1" x14ac:dyDescent="0.25">
      <c r="AL1908" s="166"/>
      <c r="AM1908" s="167">
        <v>44869</v>
      </c>
      <c r="AN1908" s="166">
        <v>44869</v>
      </c>
    </row>
    <row r="1909" spans="38:40" ht="20.100000000000001" customHeight="1" x14ac:dyDescent="0.25">
      <c r="AL1909" s="166" t="s">
        <v>0</v>
      </c>
      <c r="AM1909" s="167">
        <v>0.98719999999999997</v>
      </c>
      <c r="AN1909" s="166">
        <v>44869</v>
      </c>
    </row>
    <row r="1910" spans="38:40" ht="20.100000000000001" customHeight="1" x14ac:dyDescent="0.25">
      <c r="AL1910" s="166" t="s">
        <v>5</v>
      </c>
      <c r="AM1910" s="167">
        <v>145.19</v>
      </c>
      <c r="AN1910" s="166">
        <v>44869</v>
      </c>
    </row>
    <row r="1911" spans="38:40" ht="20.100000000000001" customHeight="1" x14ac:dyDescent="0.25">
      <c r="AL1911" s="166" t="s">
        <v>73</v>
      </c>
      <c r="AM1911" s="167">
        <v>1.9558</v>
      </c>
      <c r="AN1911" s="166">
        <v>44869</v>
      </c>
    </row>
    <row r="1912" spans="38:40" ht="20.100000000000001" customHeight="1" x14ac:dyDescent="0.25">
      <c r="AL1912" s="166" t="s">
        <v>77</v>
      </c>
      <c r="AM1912" s="167">
        <v>24.422000000000001</v>
      </c>
      <c r="AN1912" s="166">
        <v>44869</v>
      </c>
    </row>
    <row r="1913" spans="38:40" ht="20.100000000000001" customHeight="1" x14ac:dyDescent="0.25">
      <c r="AL1913" s="166" t="s">
        <v>79</v>
      </c>
      <c r="AM1913" s="167">
        <v>7.4419000000000004</v>
      </c>
      <c r="AN1913" s="166">
        <v>44869</v>
      </c>
    </row>
    <row r="1914" spans="38:40" ht="20.100000000000001" customHeight="1" x14ac:dyDescent="0.25">
      <c r="AL1914" s="166" t="s">
        <v>71</v>
      </c>
      <c r="AM1914" s="167">
        <v>0.87478</v>
      </c>
      <c r="AN1914" s="166">
        <v>44869</v>
      </c>
    </row>
    <row r="1915" spans="38:40" ht="20.100000000000001" customHeight="1" x14ac:dyDescent="0.25">
      <c r="AL1915" s="166" t="s">
        <v>82</v>
      </c>
      <c r="AM1915" s="167">
        <v>401.15</v>
      </c>
      <c r="AN1915" s="166">
        <v>44869</v>
      </c>
    </row>
    <row r="1916" spans="38:40" ht="20.100000000000001" customHeight="1" x14ac:dyDescent="0.25">
      <c r="AL1916" s="166" t="s">
        <v>8</v>
      </c>
      <c r="AM1916" s="167">
        <v>4.6825000000000001</v>
      </c>
      <c r="AN1916" s="166">
        <v>44869</v>
      </c>
    </row>
    <row r="1917" spans="38:40" ht="20.100000000000001" customHeight="1" x14ac:dyDescent="0.25">
      <c r="AL1917" s="166" t="s">
        <v>93</v>
      </c>
      <c r="AM1917" s="167">
        <v>4.8893000000000004</v>
      </c>
      <c r="AN1917" s="166">
        <v>44869</v>
      </c>
    </row>
    <row r="1918" spans="38:40" ht="20.100000000000001" customHeight="1" x14ac:dyDescent="0.25">
      <c r="AL1918" s="166" t="s">
        <v>99</v>
      </c>
      <c r="AM1918" s="167">
        <v>10.8538</v>
      </c>
      <c r="AN1918" s="166">
        <v>44869</v>
      </c>
    </row>
    <row r="1919" spans="38:40" ht="20.100000000000001" customHeight="1" x14ac:dyDescent="0.25">
      <c r="AL1919" s="166" t="s">
        <v>4</v>
      </c>
      <c r="AM1919" s="167">
        <v>0.98629999999999995</v>
      </c>
      <c r="AN1919" s="166">
        <v>44869</v>
      </c>
    </row>
    <row r="1920" spans="38:40" ht="20.100000000000001" customHeight="1" x14ac:dyDescent="0.25">
      <c r="AL1920" s="166" t="s">
        <v>84</v>
      </c>
      <c r="AM1920" s="167">
        <v>145.5</v>
      </c>
      <c r="AN1920" s="166">
        <v>44869</v>
      </c>
    </row>
    <row r="1921" spans="38:40" ht="20.100000000000001" customHeight="1" x14ac:dyDescent="0.25">
      <c r="AL1921" s="168" t="s">
        <v>90</v>
      </c>
      <c r="AM1921" s="167">
        <v>10.2019</v>
      </c>
      <c r="AN1921" s="166">
        <v>44869</v>
      </c>
    </row>
    <row r="1922" spans="38:40" ht="20.100000000000001" customHeight="1" x14ac:dyDescent="0.25">
      <c r="AL1922" s="168" t="s">
        <v>75</v>
      </c>
      <c r="AM1922" s="167">
        <v>7.5353000000000003</v>
      </c>
      <c r="AN1922" s="166">
        <v>44869</v>
      </c>
    </row>
    <row r="1923" spans="38:40" ht="20.100000000000001" customHeight="1" x14ac:dyDescent="0.25">
      <c r="AL1923" s="166" t="s">
        <v>9</v>
      </c>
      <c r="AM1923" s="167">
        <v>18.384499999999999</v>
      </c>
      <c r="AN1923" s="166">
        <v>44869</v>
      </c>
    </row>
    <row r="1924" spans="38:40" ht="20.100000000000001" customHeight="1" x14ac:dyDescent="0.25">
      <c r="AL1924" s="166" t="s">
        <v>2</v>
      </c>
      <c r="AM1924" s="167">
        <v>1.5310999999999999</v>
      </c>
      <c r="AN1924" s="166">
        <v>44869</v>
      </c>
    </row>
    <row r="1925" spans="38:40" ht="20.100000000000001" customHeight="1" x14ac:dyDescent="0.25">
      <c r="AL1925" s="166" t="s">
        <v>22</v>
      </c>
      <c r="AM1925" s="167">
        <v>4.9682000000000004</v>
      </c>
      <c r="AN1925" s="166">
        <v>44869</v>
      </c>
    </row>
    <row r="1926" spans="38:40" ht="20.100000000000001" customHeight="1" x14ac:dyDescent="0.25">
      <c r="AL1926" s="166" t="s">
        <v>3</v>
      </c>
      <c r="AM1926" s="167">
        <v>1.3351</v>
      </c>
      <c r="AN1926" s="166">
        <v>44869</v>
      </c>
    </row>
    <row r="1927" spans="38:40" ht="20.100000000000001" customHeight="1" x14ac:dyDescent="0.25">
      <c r="AL1927" s="166" t="s">
        <v>154</v>
      </c>
      <c r="AM1927" s="167">
        <v>7.0894000000000004</v>
      </c>
      <c r="AN1927" s="166">
        <v>44869</v>
      </c>
    </row>
    <row r="1928" spans="38:40" ht="20.100000000000001" customHeight="1" x14ac:dyDescent="0.25">
      <c r="AL1928" s="166" t="s">
        <v>6</v>
      </c>
      <c r="AM1928" s="167">
        <v>7.7492999999999999</v>
      </c>
      <c r="AN1928" s="166">
        <v>44869</v>
      </c>
    </row>
    <row r="1929" spans="38:40" ht="20.100000000000001" customHeight="1" x14ac:dyDescent="0.25">
      <c r="AL1929" s="166" t="s">
        <v>161</v>
      </c>
      <c r="AM1929" s="167">
        <v>15491.81</v>
      </c>
      <c r="AN1929" s="166">
        <v>44869</v>
      </c>
    </row>
    <row r="1930" spans="38:40" ht="20.100000000000001" customHeight="1" x14ac:dyDescent="0.25">
      <c r="AL1930" s="166" t="s">
        <v>116</v>
      </c>
      <c r="AM1930" s="167">
        <v>3.5065</v>
      </c>
      <c r="AN1930" s="166">
        <v>44869</v>
      </c>
    </row>
    <row r="1931" spans="38:40" ht="20.100000000000001" customHeight="1" x14ac:dyDescent="0.25">
      <c r="AL1931" s="166" t="s">
        <v>159</v>
      </c>
      <c r="AM1931" s="167">
        <v>81.02</v>
      </c>
      <c r="AN1931" s="166">
        <v>44869</v>
      </c>
    </row>
    <row r="1932" spans="38:40" ht="20.100000000000001" customHeight="1" x14ac:dyDescent="0.25">
      <c r="AL1932" s="166" t="s">
        <v>164</v>
      </c>
      <c r="AM1932" s="167">
        <v>1397.7</v>
      </c>
      <c r="AN1932" s="166">
        <v>44869</v>
      </c>
    </row>
    <row r="1933" spans="38:40" ht="20.100000000000001" customHeight="1" x14ac:dyDescent="0.25">
      <c r="AL1933" s="166" t="s">
        <v>47</v>
      </c>
      <c r="AM1933" s="167">
        <v>19.261099999999999</v>
      </c>
      <c r="AN1933" s="166">
        <v>44869</v>
      </c>
    </row>
    <row r="1934" spans="38:40" ht="20.100000000000001" customHeight="1" x14ac:dyDescent="0.25">
      <c r="AL1934" s="166" t="s">
        <v>170</v>
      </c>
      <c r="AM1934" s="167">
        <v>4.6871999999999998</v>
      </c>
      <c r="AN1934" s="166">
        <v>44869</v>
      </c>
    </row>
    <row r="1935" spans="38:40" ht="20.100000000000001" customHeight="1" x14ac:dyDescent="0.25">
      <c r="AL1935" s="166" t="s">
        <v>176</v>
      </c>
      <c r="AM1935" s="167">
        <v>1.6769000000000001</v>
      </c>
      <c r="AN1935" s="166">
        <v>44869</v>
      </c>
    </row>
    <row r="1936" spans="38:40" ht="20.100000000000001" customHeight="1" x14ac:dyDescent="0.25">
      <c r="AL1936" s="166" t="s">
        <v>180</v>
      </c>
      <c r="AM1936" s="167">
        <v>57.671999999999997</v>
      </c>
      <c r="AN1936" s="166">
        <v>44869</v>
      </c>
    </row>
    <row r="1937" spans="38:40" ht="20.100000000000001" customHeight="1" x14ac:dyDescent="0.25">
      <c r="AL1937" s="166" t="s">
        <v>184</v>
      </c>
      <c r="AM1937" s="167">
        <v>1.3891</v>
      </c>
      <c r="AN1937" s="166">
        <v>44869</v>
      </c>
    </row>
    <row r="1938" spans="38:40" ht="20.100000000000001" customHeight="1" x14ac:dyDescent="0.25">
      <c r="AL1938" s="166" t="s">
        <v>190</v>
      </c>
      <c r="AM1938" s="167">
        <v>36.905999999999999</v>
      </c>
      <c r="AN1938" s="166">
        <v>44869</v>
      </c>
    </row>
    <row r="1939" spans="38:40" ht="20.100000000000001" customHeight="1" x14ac:dyDescent="0.25">
      <c r="AL1939" s="166" t="s">
        <v>240</v>
      </c>
      <c r="AM1939" s="167">
        <v>17.798300000000001</v>
      </c>
      <c r="AN1939" s="166">
        <v>44869</v>
      </c>
    </row>
    <row r="1940" spans="38:40" ht="20.100000000000001" customHeight="1" x14ac:dyDescent="0.25">
      <c r="AL1940" s="166"/>
      <c r="AM1940" s="167">
        <v>44868</v>
      </c>
      <c r="AN1940" s="166">
        <v>44868</v>
      </c>
    </row>
    <row r="1941" spans="38:40" ht="20.100000000000001" customHeight="1" x14ac:dyDescent="0.25">
      <c r="AL1941" s="166" t="s">
        <v>0</v>
      </c>
      <c r="AM1941" s="167">
        <v>0.97529999999999994</v>
      </c>
      <c r="AN1941" s="166">
        <v>44868</v>
      </c>
    </row>
    <row r="1942" spans="38:40" ht="20.100000000000001" customHeight="1" x14ac:dyDescent="0.25">
      <c r="AL1942" s="166" t="s">
        <v>5</v>
      </c>
      <c r="AM1942" s="167">
        <v>144.58000000000001</v>
      </c>
      <c r="AN1942" s="166">
        <v>44868</v>
      </c>
    </row>
    <row r="1943" spans="38:40" ht="20.100000000000001" customHeight="1" x14ac:dyDescent="0.25">
      <c r="AL1943" s="166" t="s">
        <v>73</v>
      </c>
      <c r="AM1943" s="167">
        <v>1.9558</v>
      </c>
      <c r="AN1943" s="166">
        <v>44868</v>
      </c>
    </row>
    <row r="1944" spans="38:40" ht="20.100000000000001" customHeight="1" x14ac:dyDescent="0.25">
      <c r="AL1944" s="166" t="s">
        <v>77</v>
      </c>
      <c r="AM1944" s="167">
        <v>24.539000000000001</v>
      </c>
      <c r="AN1944" s="166">
        <v>44868</v>
      </c>
    </row>
    <row r="1945" spans="38:40" ht="20.100000000000001" customHeight="1" x14ac:dyDescent="0.25">
      <c r="AL1945" s="166" t="s">
        <v>79</v>
      </c>
      <c r="AM1945" s="167">
        <v>7.4432999999999998</v>
      </c>
      <c r="AN1945" s="166">
        <v>44868</v>
      </c>
    </row>
    <row r="1946" spans="38:40" ht="20.100000000000001" customHeight="1" x14ac:dyDescent="0.25">
      <c r="AL1946" s="166" t="s">
        <v>71</v>
      </c>
      <c r="AM1946" s="167">
        <v>0.87228000000000006</v>
      </c>
      <c r="AN1946" s="166">
        <v>44868</v>
      </c>
    </row>
    <row r="1947" spans="38:40" ht="20.100000000000001" customHeight="1" x14ac:dyDescent="0.25">
      <c r="AL1947" s="166" t="s">
        <v>82</v>
      </c>
      <c r="AM1947" s="167">
        <v>407.87</v>
      </c>
      <c r="AN1947" s="166">
        <v>44868</v>
      </c>
    </row>
    <row r="1948" spans="38:40" ht="20.100000000000001" customHeight="1" x14ac:dyDescent="0.25">
      <c r="AL1948" s="166" t="s">
        <v>8</v>
      </c>
      <c r="AM1948" s="167">
        <v>4.7089999999999996</v>
      </c>
      <c r="AN1948" s="166">
        <v>44868</v>
      </c>
    </row>
    <row r="1949" spans="38:40" ht="20.100000000000001" customHeight="1" x14ac:dyDescent="0.25">
      <c r="AL1949" s="166" t="s">
        <v>93</v>
      </c>
      <c r="AM1949" s="167">
        <v>4.9013</v>
      </c>
      <c r="AN1949" s="166">
        <v>44868</v>
      </c>
    </row>
    <row r="1950" spans="38:40" ht="20.100000000000001" customHeight="1" x14ac:dyDescent="0.25">
      <c r="AL1950" s="166" t="s">
        <v>99</v>
      </c>
      <c r="AM1950" s="167">
        <v>10.932</v>
      </c>
      <c r="AN1950" s="166">
        <v>44868</v>
      </c>
    </row>
    <row r="1951" spans="38:40" ht="20.100000000000001" customHeight="1" x14ac:dyDescent="0.25">
      <c r="AL1951" s="166" t="s">
        <v>4</v>
      </c>
      <c r="AM1951" s="167">
        <v>0.9889</v>
      </c>
      <c r="AN1951" s="166">
        <v>44868</v>
      </c>
    </row>
    <row r="1952" spans="38:40" ht="20.100000000000001" customHeight="1" x14ac:dyDescent="0.25">
      <c r="AL1952" s="166" t="s">
        <v>84</v>
      </c>
      <c r="AM1952" s="167">
        <v>144.9</v>
      </c>
      <c r="AN1952" s="166">
        <v>44868</v>
      </c>
    </row>
    <row r="1953" spans="38:40" ht="20.100000000000001" customHeight="1" x14ac:dyDescent="0.25">
      <c r="AL1953" s="166" t="s">
        <v>90</v>
      </c>
      <c r="AM1953" s="167">
        <v>10.3543</v>
      </c>
      <c r="AN1953" s="166">
        <v>44868</v>
      </c>
    </row>
    <row r="1954" spans="38:40" ht="20.100000000000001" customHeight="1" x14ac:dyDescent="0.25">
      <c r="AL1954" s="168" t="s">
        <v>75</v>
      </c>
      <c r="AM1954" s="167">
        <v>7.5374999999999996</v>
      </c>
      <c r="AN1954" s="166">
        <v>44868</v>
      </c>
    </row>
    <row r="1955" spans="38:40" ht="20.100000000000001" customHeight="1" x14ac:dyDescent="0.25">
      <c r="AL1955" s="168" t="s">
        <v>9</v>
      </c>
      <c r="AM1955" s="167">
        <v>18.1602</v>
      </c>
      <c r="AN1955" s="166">
        <v>44868</v>
      </c>
    </row>
    <row r="1956" spans="38:40" ht="20.100000000000001" customHeight="1" x14ac:dyDescent="0.25">
      <c r="AL1956" s="166" t="s">
        <v>2</v>
      </c>
      <c r="AM1956" s="167">
        <v>1.5517000000000001</v>
      </c>
      <c r="AN1956" s="166">
        <v>44868</v>
      </c>
    </row>
    <row r="1957" spans="38:40" ht="20.100000000000001" customHeight="1" x14ac:dyDescent="0.25">
      <c r="AL1957" s="166" t="s">
        <v>22</v>
      </c>
      <c r="AM1957" s="167">
        <v>5.0262000000000002</v>
      </c>
      <c r="AN1957" s="166">
        <v>44868</v>
      </c>
    </row>
    <row r="1958" spans="38:40" ht="20.100000000000001" customHeight="1" x14ac:dyDescent="0.25">
      <c r="AL1958" s="166" t="s">
        <v>3</v>
      </c>
      <c r="AM1958" s="167">
        <v>1.3452</v>
      </c>
      <c r="AN1958" s="166">
        <v>44868</v>
      </c>
    </row>
    <row r="1959" spans="38:40" ht="20.100000000000001" customHeight="1" x14ac:dyDescent="0.25">
      <c r="AL1959" s="166" t="s">
        <v>154</v>
      </c>
      <c r="AM1959" s="167">
        <v>7.1367000000000003</v>
      </c>
      <c r="AN1959" s="166">
        <v>44868</v>
      </c>
    </row>
    <row r="1960" spans="38:40" ht="20.100000000000001" customHeight="1" x14ac:dyDescent="0.25">
      <c r="AL1960" s="166" t="s">
        <v>6</v>
      </c>
      <c r="AM1960" s="167">
        <v>7.6559999999999997</v>
      </c>
      <c r="AN1960" s="166">
        <v>44868</v>
      </c>
    </row>
    <row r="1961" spans="38:40" ht="20.100000000000001" customHeight="1" x14ac:dyDescent="0.25">
      <c r="AL1961" s="166" t="s">
        <v>161</v>
      </c>
      <c r="AM1961" s="167">
        <v>15400.2</v>
      </c>
      <c r="AN1961" s="166">
        <v>44868</v>
      </c>
    </row>
    <row r="1962" spans="38:40" ht="20.100000000000001" customHeight="1" x14ac:dyDescent="0.25">
      <c r="AL1962" s="166" t="s">
        <v>116</v>
      </c>
      <c r="AM1962" s="167">
        <v>3.4847000000000001</v>
      </c>
      <c r="AN1962" s="166">
        <v>44868</v>
      </c>
    </row>
    <row r="1963" spans="38:40" ht="20.100000000000001" customHeight="1" x14ac:dyDescent="0.25">
      <c r="AL1963" s="166" t="s">
        <v>159</v>
      </c>
      <c r="AM1963" s="167">
        <v>80.884500000000003</v>
      </c>
      <c r="AN1963" s="166">
        <v>44868</v>
      </c>
    </row>
    <row r="1964" spans="38:40" ht="20.100000000000001" customHeight="1" x14ac:dyDescent="0.25">
      <c r="AL1964" s="166" t="s">
        <v>164</v>
      </c>
      <c r="AM1964" s="167">
        <v>1391.75</v>
      </c>
      <c r="AN1964" s="166">
        <v>44868</v>
      </c>
    </row>
    <row r="1965" spans="38:40" ht="20.100000000000001" customHeight="1" x14ac:dyDescent="0.25">
      <c r="AL1965" s="166" t="s">
        <v>47</v>
      </c>
      <c r="AM1965" s="167">
        <v>19.2363</v>
      </c>
      <c r="AN1965" s="166">
        <v>44868</v>
      </c>
    </row>
    <row r="1966" spans="38:40" ht="20.100000000000001" customHeight="1" x14ac:dyDescent="0.25">
      <c r="AL1966" s="166" t="e">
        <v>#N/A</v>
      </c>
      <c r="AM1966" s="167" t="e">
        <v>#N/A</v>
      </c>
      <c r="AN1966" s="166" t="e">
        <v>#N/A</v>
      </c>
    </row>
    <row r="1967" spans="38:40" ht="20.100000000000001" customHeight="1" x14ac:dyDescent="0.25">
      <c r="AL1967" s="166" t="e">
        <v>#N/A</v>
      </c>
      <c r="AM1967" s="167" t="e">
        <v>#N/A</v>
      </c>
      <c r="AN1967" s="166" t="e">
        <v>#N/A</v>
      </c>
    </row>
    <row r="1968" spans="38:40" ht="20.100000000000001" customHeight="1" x14ac:dyDescent="0.25">
      <c r="AL1968" s="166" t="e">
        <v>#N/A</v>
      </c>
      <c r="AM1968" s="167" t="e">
        <v>#N/A</v>
      </c>
      <c r="AN1968" s="166" t="e">
        <v>#N/A</v>
      </c>
    </row>
    <row r="1969" spans="38:40" ht="20.100000000000001" customHeight="1" x14ac:dyDescent="0.25">
      <c r="AL1969" s="166" t="e">
        <v>#N/A</v>
      </c>
      <c r="AM1969" s="167" t="e">
        <v>#N/A</v>
      </c>
      <c r="AN1969" s="166" t="e">
        <v>#N/A</v>
      </c>
    </row>
    <row r="1970" spans="38:40" ht="20.100000000000001" customHeight="1" x14ac:dyDescent="0.25">
      <c r="AL1970" s="166" t="e">
        <v>#N/A</v>
      </c>
      <c r="AM1970" s="167" t="e">
        <v>#N/A</v>
      </c>
      <c r="AN1970" s="166" t="e">
        <v>#N/A</v>
      </c>
    </row>
    <row r="1971" spans="38:40" ht="20.100000000000001" customHeight="1" x14ac:dyDescent="0.25">
      <c r="AL1971" s="166" t="e">
        <v>#N/A</v>
      </c>
      <c r="AM1971" s="167" t="e">
        <v>#N/A</v>
      </c>
      <c r="AN1971" s="166" t="e">
        <v>#N/A</v>
      </c>
    </row>
    <row r="1972" spans="38:40" ht="20.100000000000001" customHeight="1" x14ac:dyDescent="0.25">
      <c r="AL1972" s="166"/>
      <c r="AM1972" s="167"/>
      <c r="AN1972" s="166"/>
    </row>
    <row r="1973" spans="38:40" ht="20.100000000000001" customHeight="1" x14ac:dyDescent="0.25">
      <c r="AL1973" s="166"/>
      <c r="AM1973" s="167"/>
      <c r="AN1973" s="166"/>
    </row>
    <row r="1974" spans="38:40" ht="20.100000000000001" customHeight="1" x14ac:dyDescent="0.25">
      <c r="AL1974" s="166"/>
      <c r="AM1974" s="167"/>
      <c r="AN1974" s="166"/>
    </row>
    <row r="1975" spans="38:40" ht="20.100000000000001" customHeight="1" x14ac:dyDescent="0.25">
      <c r="AL1975" s="166"/>
      <c r="AM1975" s="167"/>
      <c r="AN1975" s="166"/>
    </row>
    <row r="1976" spans="38:40" ht="20.100000000000001" customHeight="1" x14ac:dyDescent="0.25">
      <c r="AL1976" s="166"/>
      <c r="AM1976" s="167"/>
      <c r="AN1976" s="166"/>
    </row>
    <row r="1977" spans="38:40" ht="20.100000000000001" customHeight="1" x14ac:dyDescent="0.25">
      <c r="AL1977" s="166"/>
      <c r="AM1977" s="167"/>
      <c r="AN1977" s="166"/>
    </row>
    <row r="1978" spans="38:40" ht="20.100000000000001" customHeight="1" x14ac:dyDescent="0.25">
      <c r="AL1978" s="166"/>
      <c r="AM1978" s="167"/>
      <c r="AN1978" s="166"/>
    </row>
    <row r="1979" spans="38:40" ht="20.100000000000001" customHeight="1" x14ac:dyDescent="0.25">
      <c r="AL1979" s="166"/>
      <c r="AM1979" s="167"/>
      <c r="AN1979" s="166"/>
    </row>
    <row r="1980" spans="38:40" ht="20.100000000000001" customHeight="1" x14ac:dyDescent="0.25">
      <c r="AL1980" s="166"/>
      <c r="AM1980" s="167"/>
      <c r="AN1980" s="166"/>
    </row>
    <row r="1981" spans="38:40" ht="20.100000000000001" customHeight="1" x14ac:dyDescent="0.25">
      <c r="AL1981" s="166"/>
      <c r="AM1981" s="167"/>
      <c r="AN1981" s="166"/>
    </row>
    <row r="1982" spans="38:40" ht="20.100000000000001" customHeight="1" x14ac:dyDescent="0.25">
      <c r="AL1982" s="166"/>
      <c r="AM1982" s="167"/>
      <c r="AN1982" s="166"/>
    </row>
    <row r="1983" spans="38:40" ht="20.100000000000001" customHeight="1" x14ac:dyDescent="0.25">
      <c r="AL1983" s="166"/>
      <c r="AM1983" s="167"/>
      <c r="AN1983" s="166"/>
    </row>
    <row r="1984" spans="38:40" ht="20.100000000000001" customHeight="1" x14ac:dyDescent="0.25">
      <c r="AL1984" s="166"/>
      <c r="AM1984" s="167"/>
      <c r="AN1984" s="166"/>
    </row>
    <row r="1985" spans="38:40" ht="20.100000000000001" customHeight="1" x14ac:dyDescent="0.25">
      <c r="AL1985" s="166"/>
      <c r="AM1985" s="167"/>
      <c r="AN1985" s="166"/>
    </row>
    <row r="1986" spans="38:40" ht="20.100000000000001" customHeight="1" x14ac:dyDescent="0.25">
      <c r="AL1986" s="166"/>
      <c r="AM1986" s="167"/>
      <c r="AN1986" s="166"/>
    </row>
    <row r="1987" spans="38:40" ht="20.100000000000001" customHeight="1" x14ac:dyDescent="0.25">
      <c r="AL1987" s="168"/>
      <c r="AM1987" s="167"/>
      <c r="AN1987" s="166"/>
    </row>
    <row r="1988" spans="38:40" ht="20.100000000000001" customHeight="1" x14ac:dyDescent="0.25">
      <c r="AL1988" s="168"/>
      <c r="AM1988" s="167"/>
      <c r="AN1988" s="166"/>
    </row>
    <row r="1989" spans="38:40" ht="20.100000000000001" customHeight="1" x14ac:dyDescent="0.25">
      <c r="AL1989" s="166"/>
      <c r="AM1989" s="167"/>
      <c r="AN1989" s="166"/>
    </row>
    <row r="1990" spans="38:40" ht="20.100000000000001" customHeight="1" x14ac:dyDescent="0.25">
      <c r="AL1990" s="166"/>
      <c r="AM1990" s="167"/>
      <c r="AN1990" s="166"/>
    </row>
    <row r="1991" spans="38:40" ht="20.100000000000001" customHeight="1" x14ac:dyDescent="0.25">
      <c r="AL1991" s="166"/>
      <c r="AM1991" s="167"/>
      <c r="AN1991" s="166"/>
    </row>
    <row r="1992" spans="38:40" ht="20.100000000000001" customHeight="1" x14ac:dyDescent="0.25">
      <c r="AL1992" s="166"/>
      <c r="AM1992" s="167"/>
      <c r="AN1992" s="166"/>
    </row>
    <row r="1993" spans="38:40" ht="20.100000000000001" customHeight="1" x14ac:dyDescent="0.25">
      <c r="AL1993" s="166"/>
      <c r="AM1993" s="167"/>
      <c r="AN1993" s="166"/>
    </row>
    <row r="1994" spans="38:40" ht="20.100000000000001" customHeight="1" x14ac:dyDescent="0.25">
      <c r="AL1994" s="166"/>
      <c r="AM1994" s="167"/>
      <c r="AN1994" s="166"/>
    </row>
    <row r="1995" spans="38:40" ht="20.100000000000001" customHeight="1" x14ac:dyDescent="0.25">
      <c r="AL1995" s="166"/>
      <c r="AM1995" s="167"/>
      <c r="AN1995" s="166"/>
    </row>
    <row r="1996" spans="38:40" ht="20.100000000000001" customHeight="1" x14ac:dyDescent="0.25">
      <c r="AL1996" s="166"/>
      <c r="AM1996" s="167"/>
      <c r="AN1996" s="166"/>
    </row>
    <row r="1997" spans="38:40" ht="20.100000000000001" customHeight="1" x14ac:dyDescent="0.25">
      <c r="AL1997" s="166"/>
      <c r="AM1997" s="167"/>
      <c r="AN1997" s="166"/>
    </row>
    <row r="1998" spans="38:40" ht="20.100000000000001" customHeight="1" x14ac:dyDescent="0.25">
      <c r="AL1998" s="166"/>
      <c r="AM1998" s="167"/>
      <c r="AN1998" s="166"/>
    </row>
    <row r="1999" spans="38:40" ht="20.100000000000001" customHeight="1" x14ac:dyDescent="0.25">
      <c r="AL1999" s="166"/>
      <c r="AM1999" s="167"/>
      <c r="AN1999" s="166"/>
    </row>
    <row r="2000" spans="38:40" ht="20.100000000000001" customHeight="1" x14ac:dyDescent="0.25">
      <c r="AL2000" s="166"/>
      <c r="AM2000" s="167"/>
      <c r="AN2000" s="166"/>
    </row>
    <row r="2001" spans="38:40" ht="20.100000000000001" customHeight="1" x14ac:dyDescent="0.25">
      <c r="AL2001" s="166"/>
      <c r="AM2001" s="167"/>
      <c r="AN2001" s="166"/>
    </row>
    <row r="2002" spans="38:40" ht="20.100000000000001" customHeight="1" x14ac:dyDescent="0.25">
      <c r="AL2002" s="166"/>
      <c r="AM2002" s="167"/>
      <c r="AN2002" s="166"/>
    </row>
    <row r="2003" spans="38:40" ht="20.100000000000001" customHeight="1" x14ac:dyDescent="0.25">
      <c r="AL2003" s="166"/>
      <c r="AM2003" s="167"/>
      <c r="AN2003" s="166"/>
    </row>
    <row r="2004" spans="38:40" ht="20.100000000000001" customHeight="1" x14ac:dyDescent="0.25">
      <c r="AL2004" s="166"/>
      <c r="AM2004" s="167"/>
      <c r="AN2004" s="166"/>
    </row>
    <row r="2005" spans="38:40" ht="20.100000000000001" customHeight="1" x14ac:dyDescent="0.25">
      <c r="AL2005" s="166"/>
      <c r="AM2005" s="167"/>
      <c r="AN2005" s="166"/>
    </row>
    <row r="2006" spans="38:40" ht="20.100000000000001" customHeight="1" x14ac:dyDescent="0.25">
      <c r="AL2006" s="166"/>
      <c r="AM2006" s="167"/>
      <c r="AN2006" s="166"/>
    </row>
    <row r="2007" spans="38:40" ht="20.100000000000001" customHeight="1" x14ac:dyDescent="0.25">
      <c r="AL2007" s="166"/>
      <c r="AM2007" s="167"/>
      <c r="AN2007" s="166"/>
    </row>
    <row r="2008" spans="38:40" ht="20.100000000000001" customHeight="1" x14ac:dyDescent="0.25">
      <c r="AL2008" s="166"/>
      <c r="AM2008" s="167"/>
      <c r="AN2008" s="166"/>
    </row>
    <row r="2009" spans="38:40" ht="20.100000000000001" customHeight="1" x14ac:dyDescent="0.25">
      <c r="AL2009" s="166"/>
      <c r="AM2009" s="167"/>
      <c r="AN2009" s="166"/>
    </row>
    <row r="2010" spans="38:40" ht="20.100000000000001" customHeight="1" x14ac:dyDescent="0.25">
      <c r="AL2010" s="166"/>
      <c r="AM2010" s="167"/>
      <c r="AN2010" s="166"/>
    </row>
    <row r="2011" spans="38:40" ht="20.100000000000001" customHeight="1" x14ac:dyDescent="0.25">
      <c r="AL2011" s="166"/>
      <c r="AM2011" s="167"/>
      <c r="AN2011" s="166"/>
    </row>
    <row r="2012" spans="38:40" ht="20.100000000000001" customHeight="1" x14ac:dyDescent="0.25">
      <c r="AL2012" s="166"/>
      <c r="AM2012" s="167"/>
      <c r="AN2012" s="166"/>
    </row>
    <row r="2013" spans="38:40" ht="20.100000000000001" customHeight="1" x14ac:dyDescent="0.25">
      <c r="AL2013" s="166"/>
      <c r="AM2013" s="167"/>
      <c r="AN2013" s="166"/>
    </row>
    <row r="2014" spans="38:40" ht="20.100000000000001" customHeight="1" x14ac:dyDescent="0.25">
      <c r="AL2014" s="166"/>
      <c r="AM2014" s="167"/>
      <c r="AN2014" s="166"/>
    </row>
    <row r="2015" spans="38:40" ht="20.100000000000001" customHeight="1" x14ac:dyDescent="0.25">
      <c r="AL2015" s="166"/>
      <c r="AM2015" s="167"/>
      <c r="AN2015" s="166"/>
    </row>
    <row r="2016" spans="38:40" ht="20.100000000000001" customHeight="1" x14ac:dyDescent="0.25">
      <c r="AL2016" s="166"/>
      <c r="AM2016" s="167"/>
      <c r="AN2016" s="166"/>
    </row>
    <row r="2017" spans="38:40" ht="20.100000000000001" customHeight="1" x14ac:dyDescent="0.25">
      <c r="AL2017" s="166"/>
      <c r="AM2017" s="167"/>
      <c r="AN2017" s="166"/>
    </row>
    <row r="2018" spans="38:40" ht="20.100000000000001" customHeight="1" x14ac:dyDescent="0.25">
      <c r="AL2018" s="166"/>
      <c r="AM2018" s="167"/>
      <c r="AN2018" s="166"/>
    </row>
    <row r="2019" spans="38:40" ht="20.100000000000001" customHeight="1" x14ac:dyDescent="0.25">
      <c r="AL2019" s="166"/>
      <c r="AM2019" s="167"/>
      <c r="AN2019" s="166"/>
    </row>
    <row r="2020" spans="38:40" ht="20.100000000000001" customHeight="1" x14ac:dyDescent="0.25">
      <c r="AL2020" s="168"/>
      <c r="AM2020" s="167"/>
      <c r="AN2020" s="166"/>
    </row>
    <row r="2021" spans="38:40" ht="20.100000000000001" customHeight="1" x14ac:dyDescent="0.25">
      <c r="AL2021" s="168"/>
      <c r="AM2021" s="167"/>
      <c r="AN2021" s="166"/>
    </row>
    <row r="2022" spans="38:40" ht="20.100000000000001" customHeight="1" x14ac:dyDescent="0.25">
      <c r="AL2022" s="166"/>
      <c r="AM2022" s="167"/>
      <c r="AN2022" s="166"/>
    </row>
    <row r="2023" spans="38:40" ht="20.100000000000001" customHeight="1" x14ac:dyDescent="0.25">
      <c r="AL2023" s="166"/>
      <c r="AM2023" s="167"/>
      <c r="AN2023" s="166"/>
    </row>
    <row r="2024" spans="38:40" ht="20.100000000000001" customHeight="1" x14ac:dyDescent="0.25">
      <c r="AL2024" s="166"/>
      <c r="AM2024" s="167"/>
      <c r="AN2024" s="166"/>
    </row>
    <row r="2025" spans="38:40" ht="20.100000000000001" customHeight="1" x14ac:dyDescent="0.25">
      <c r="AL2025" s="166"/>
      <c r="AM2025" s="167"/>
      <c r="AN2025" s="166"/>
    </row>
    <row r="2026" spans="38:40" ht="20.100000000000001" customHeight="1" x14ac:dyDescent="0.25">
      <c r="AL2026" s="166"/>
      <c r="AM2026" s="167"/>
      <c r="AN2026" s="166"/>
    </row>
    <row r="2027" spans="38:40" ht="20.100000000000001" customHeight="1" x14ac:dyDescent="0.25">
      <c r="AL2027" s="166"/>
      <c r="AM2027" s="167"/>
      <c r="AN2027" s="166"/>
    </row>
    <row r="2028" spans="38:40" ht="20.100000000000001" customHeight="1" x14ac:dyDescent="0.25">
      <c r="AL2028" s="166"/>
      <c r="AM2028" s="167"/>
      <c r="AN2028" s="166"/>
    </row>
    <row r="2029" spans="38:40" ht="20.100000000000001" customHeight="1" x14ac:dyDescent="0.25">
      <c r="AL2029" s="166"/>
      <c r="AM2029" s="167"/>
      <c r="AN2029" s="166"/>
    </row>
    <row r="2030" spans="38:40" ht="20.100000000000001" customHeight="1" x14ac:dyDescent="0.25">
      <c r="AL2030" s="166"/>
      <c r="AM2030" s="167"/>
      <c r="AN2030" s="166"/>
    </row>
    <row r="2031" spans="38:40" ht="20.100000000000001" customHeight="1" x14ac:dyDescent="0.25">
      <c r="AL2031" s="166"/>
      <c r="AM2031" s="167"/>
      <c r="AN2031" s="166"/>
    </row>
    <row r="2032" spans="38:40" ht="20.100000000000001" customHeight="1" x14ac:dyDescent="0.25">
      <c r="AL2032" s="166"/>
      <c r="AM2032" s="167"/>
      <c r="AN2032" s="166"/>
    </row>
    <row r="2033" spans="38:40" ht="20.100000000000001" customHeight="1" x14ac:dyDescent="0.25">
      <c r="AL2033" s="166"/>
      <c r="AM2033" s="167"/>
      <c r="AN2033" s="166"/>
    </row>
    <row r="2034" spans="38:40" ht="20.100000000000001" customHeight="1" x14ac:dyDescent="0.25">
      <c r="AL2034" s="166"/>
      <c r="AM2034" s="167"/>
      <c r="AN2034" s="166"/>
    </row>
    <row r="2035" spans="38:40" ht="20.100000000000001" customHeight="1" x14ac:dyDescent="0.25">
      <c r="AL2035" s="166"/>
      <c r="AM2035" s="167"/>
      <c r="AN2035" s="166"/>
    </row>
    <row r="2036" spans="38:40" ht="20.100000000000001" customHeight="1" x14ac:dyDescent="0.25">
      <c r="AL2036" s="166"/>
      <c r="AM2036" s="167"/>
      <c r="AN2036" s="166"/>
    </row>
    <row r="2037" spans="38:40" ht="20.100000000000001" customHeight="1" x14ac:dyDescent="0.25">
      <c r="AL2037" s="166"/>
      <c r="AM2037" s="167"/>
      <c r="AN2037" s="166"/>
    </row>
    <row r="2038" spans="38:40" ht="20.100000000000001" customHeight="1" x14ac:dyDescent="0.25">
      <c r="AL2038" s="166"/>
      <c r="AM2038" s="167"/>
      <c r="AN2038" s="166"/>
    </row>
    <row r="2039" spans="38:40" ht="20.100000000000001" customHeight="1" x14ac:dyDescent="0.25">
      <c r="AL2039" s="166"/>
      <c r="AM2039" s="167"/>
      <c r="AN2039" s="166"/>
    </row>
    <row r="2040" spans="38:40" ht="20.100000000000001" customHeight="1" x14ac:dyDescent="0.25">
      <c r="AL2040" s="166"/>
      <c r="AM2040" s="167"/>
      <c r="AN2040" s="166"/>
    </row>
    <row r="2041" spans="38:40" ht="20.100000000000001" customHeight="1" x14ac:dyDescent="0.25">
      <c r="AL2041" s="166"/>
      <c r="AM2041" s="167"/>
      <c r="AN2041" s="166"/>
    </row>
    <row r="2042" spans="38:40" ht="20.100000000000001" customHeight="1" x14ac:dyDescent="0.25">
      <c r="AL2042" s="166"/>
      <c r="AM2042" s="167"/>
      <c r="AN2042" s="166"/>
    </row>
    <row r="2043" spans="38:40" ht="20.100000000000001" customHeight="1" x14ac:dyDescent="0.25">
      <c r="AL2043" s="166"/>
      <c r="AM2043" s="167"/>
      <c r="AN2043" s="166"/>
    </row>
    <row r="2044" spans="38:40" ht="20.100000000000001" customHeight="1" x14ac:dyDescent="0.25">
      <c r="AL2044" s="166"/>
      <c r="AM2044" s="167"/>
      <c r="AN2044" s="166"/>
    </row>
    <row r="2045" spans="38:40" ht="20.100000000000001" customHeight="1" x14ac:dyDescent="0.25">
      <c r="AL2045" s="166"/>
      <c r="AM2045" s="167"/>
      <c r="AN2045" s="166"/>
    </row>
    <row r="2046" spans="38:40" ht="20.100000000000001" customHeight="1" x14ac:dyDescent="0.25">
      <c r="AL2046" s="166"/>
      <c r="AM2046" s="167"/>
      <c r="AN2046" s="166"/>
    </row>
    <row r="2047" spans="38:40" ht="20.100000000000001" customHeight="1" x14ac:dyDescent="0.25">
      <c r="AL2047" s="166"/>
      <c r="AM2047" s="167"/>
      <c r="AN2047" s="166"/>
    </row>
    <row r="2048" spans="38:40" ht="20.100000000000001" customHeight="1" x14ac:dyDescent="0.25">
      <c r="AL2048" s="166"/>
      <c r="AM2048" s="167"/>
      <c r="AN2048" s="166"/>
    </row>
    <row r="2049" spans="38:40" ht="20.100000000000001" customHeight="1" x14ac:dyDescent="0.25">
      <c r="AL2049" s="166"/>
      <c r="AM2049" s="167"/>
      <c r="AN2049" s="166"/>
    </row>
    <row r="2050" spans="38:40" ht="20.100000000000001" customHeight="1" x14ac:dyDescent="0.25">
      <c r="AL2050" s="166"/>
      <c r="AM2050" s="167"/>
      <c r="AN2050" s="166"/>
    </row>
    <row r="2051" spans="38:40" ht="20.100000000000001" customHeight="1" x14ac:dyDescent="0.25">
      <c r="AL2051" s="166"/>
      <c r="AM2051" s="167"/>
      <c r="AN2051" s="166"/>
    </row>
    <row r="2052" spans="38:40" ht="20.100000000000001" customHeight="1" x14ac:dyDescent="0.25">
      <c r="AL2052" s="166"/>
      <c r="AM2052" s="167"/>
      <c r="AN2052" s="166"/>
    </row>
    <row r="2053" spans="38:40" ht="20.100000000000001" customHeight="1" x14ac:dyDescent="0.25">
      <c r="AL2053" s="168"/>
      <c r="AM2053" s="167"/>
      <c r="AN2053" s="166"/>
    </row>
    <row r="2054" spans="38:40" ht="20.100000000000001" customHeight="1" x14ac:dyDescent="0.25">
      <c r="AL2054" s="168"/>
      <c r="AM2054" s="167"/>
      <c r="AN2054" s="166"/>
    </row>
    <row r="2055" spans="38:40" ht="20.100000000000001" customHeight="1" x14ac:dyDescent="0.25">
      <c r="AL2055" s="166"/>
      <c r="AM2055" s="167"/>
      <c r="AN2055" s="166"/>
    </row>
    <row r="2056" spans="38:40" ht="20.100000000000001" customHeight="1" x14ac:dyDescent="0.25">
      <c r="AL2056" s="166"/>
      <c r="AM2056" s="167"/>
      <c r="AN2056" s="166"/>
    </row>
    <row r="2057" spans="38:40" ht="20.100000000000001" customHeight="1" x14ac:dyDescent="0.25">
      <c r="AL2057" s="166"/>
      <c r="AM2057" s="167"/>
      <c r="AN2057" s="166"/>
    </row>
    <row r="2058" spans="38:40" ht="20.100000000000001" customHeight="1" x14ac:dyDescent="0.25">
      <c r="AL2058" s="166"/>
      <c r="AM2058" s="167"/>
      <c r="AN2058" s="166"/>
    </row>
    <row r="2059" spans="38:40" ht="20.100000000000001" customHeight="1" x14ac:dyDescent="0.25">
      <c r="AL2059" s="166"/>
      <c r="AM2059" s="167"/>
      <c r="AN2059" s="166"/>
    </row>
    <row r="2060" spans="38:40" ht="20.100000000000001" customHeight="1" x14ac:dyDescent="0.25">
      <c r="AL2060" s="166"/>
      <c r="AM2060" s="167"/>
      <c r="AN2060" s="166"/>
    </row>
    <row r="2061" spans="38:40" ht="20.100000000000001" customHeight="1" x14ac:dyDescent="0.25">
      <c r="AL2061" s="166"/>
      <c r="AM2061" s="167"/>
      <c r="AN2061" s="166"/>
    </row>
    <row r="2062" spans="38:40" ht="20.100000000000001" customHeight="1" x14ac:dyDescent="0.25">
      <c r="AL2062" s="166"/>
      <c r="AM2062" s="167"/>
      <c r="AN2062" s="166"/>
    </row>
    <row r="2063" spans="38:40" ht="20.100000000000001" customHeight="1" x14ac:dyDescent="0.25">
      <c r="AL2063" s="166"/>
      <c r="AM2063" s="167"/>
      <c r="AN2063" s="166"/>
    </row>
    <row r="2064" spans="38:40" ht="20.100000000000001" customHeight="1" x14ac:dyDescent="0.25">
      <c r="AL2064" s="166"/>
      <c r="AM2064" s="167"/>
      <c r="AN2064" s="166"/>
    </row>
    <row r="2065" spans="38:40" ht="20.100000000000001" customHeight="1" x14ac:dyDescent="0.25">
      <c r="AL2065" s="166"/>
      <c r="AM2065" s="167"/>
      <c r="AN2065" s="166"/>
    </row>
    <row r="2066" spans="38:40" ht="20.100000000000001" customHeight="1" x14ac:dyDescent="0.25">
      <c r="AL2066" s="166"/>
      <c r="AM2066" s="167"/>
      <c r="AN2066" s="166"/>
    </row>
    <row r="2067" spans="38:40" ht="20.100000000000001" customHeight="1" x14ac:dyDescent="0.25">
      <c r="AL2067" s="166"/>
      <c r="AM2067" s="167"/>
      <c r="AN2067" s="166"/>
    </row>
    <row r="2068" spans="38:40" ht="20.100000000000001" customHeight="1" x14ac:dyDescent="0.25">
      <c r="AL2068" s="166"/>
      <c r="AM2068" s="167"/>
      <c r="AN2068" s="166"/>
    </row>
    <row r="2069" spans="38:40" ht="20.100000000000001" customHeight="1" x14ac:dyDescent="0.25">
      <c r="AL2069" s="166"/>
      <c r="AM2069" s="167"/>
      <c r="AN2069" s="166"/>
    </row>
    <row r="2070" spans="38:40" ht="20.100000000000001" customHeight="1" x14ac:dyDescent="0.25">
      <c r="AL2070" s="166"/>
      <c r="AM2070" s="167"/>
      <c r="AN2070" s="166"/>
    </row>
    <row r="2071" spans="38:40" ht="20.100000000000001" customHeight="1" x14ac:dyDescent="0.25">
      <c r="AL2071" s="166"/>
      <c r="AM2071" s="167"/>
      <c r="AN2071" s="166"/>
    </row>
    <row r="2072" spans="38:40" ht="20.100000000000001" customHeight="1" x14ac:dyDescent="0.25">
      <c r="AL2072" s="166"/>
      <c r="AM2072" s="167"/>
      <c r="AN2072" s="166"/>
    </row>
    <row r="2073" spans="38:40" ht="20.100000000000001" customHeight="1" x14ac:dyDescent="0.25">
      <c r="AL2073" s="166"/>
      <c r="AM2073" s="167"/>
      <c r="AN2073" s="166"/>
    </row>
    <row r="2074" spans="38:40" ht="20.100000000000001" customHeight="1" x14ac:dyDescent="0.25">
      <c r="AL2074" s="166"/>
      <c r="AM2074" s="167"/>
      <c r="AN2074" s="166"/>
    </row>
    <row r="2075" spans="38:40" ht="20.100000000000001" customHeight="1" x14ac:dyDescent="0.25">
      <c r="AL2075" s="166"/>
      <c r="AM2075" s="167"/>
      <c r="AN2075" s="166"/>
    </row>
    <row r="2076" spans="38:40" ht="20.100000000000001" customHeight="1" x14ac:dyDescent="0.25">
      <c r="AL2076" s="166"/>
      <c r="AM2076" s="167"/>
      <c r="AN2076" s="166"/>
    </row>
    <row r="2077" spans="38:40" ht="20.100000000000001" customHeight="1" x14ac:dyDescent="0.25">
      <c r="AL2077" s="166"/>
      <c r="AM2077" s="167"/>
      <c r="AN2077" s="166"/>
    </row>
    <row r="2078" spans="38:40" ht="20.100000000000001" customHeight="1" x14ac:dyDescent="0.25">
      <c r="AL2078" s="166"/>
      <c r="AM2078" s="167"/>
      <c r="AN2078" s="166"/>
    </row>
    <row r="2079" spans="38:40" ht="20.100000000000001" customHeight="1" x14ac:dyDescent="0.25">
      <c r="AL2079" s="166"/>
      <c r="AM2079" s="167"/>
      <c r="AN2079" s="166"/>
    </row>
    <row r="2080" spans="38:40" ht="20.100000000000001" customHeight="1" x14ac:dyDescent="0.25">
      <c r="AL2080" s="166"/>
      <c r="AM2080" s="167"/>
      <c r="AN2080" s="166"/>
    </row>
    <row r="2081" spans="38:40" ht="20.100000000000001" customHeight="1" x14ac:dyDescent="0.25">
      <c r="AL2081" s="166"/>
      <c r="AM2081" s="167"/>
      <c r="AN2081" s="166"/>
    </row>
    <row r="2082" spans="38:40" ht="20.100000000000001" customHeight="1" x14ac:dyDescent="0.25">
      <c r="AL2082" s="166"/>
      <c r="AM2082" s="167"/>
      <c r="AN2082" s="166"/>
    </row>
    <row r="2083" spans="38:40" ht="20.100000000000001" customHeight="1" x14ac:dyDescent="0.25">
      <c r="AL2083" s="166"/>
      <c r="AM2083" s="167"/>
      <c r="AN2083" s="166"/>
    </row>
    <row r="2084" spans="38:40" ht="20.100000000000001" customHeight="1" x14ac:dyDescent="0.25">
      <c r="AL2084" s="166"/>
      <c r="AM2084" s="167"/>
      <c r="AN2084" s="166"/>
    </row>
    <row r="2085" spans="38:40" ht="20.100000000000001" customHeight="1" x14ac:dyDescent="0.25">
      <c r="AL2085" s="166"/>
      <c r="AM2085" s="167"/>
      <c r="AN2085" s="166"/>
    </row>
    <row r="2086" spans="38:40" ht="20.100000000000001" customHeight="1" x14ac:dyDescent="0.25">
      <c r="AL2086" s="166"/>
      <c r="AM2086" s="167"/>
      <c r="AN2086" s="166"/>
    </row>
    <row r="2087" spans="38:40" ht="20.100000000000001" customHeight="1" x14ac:dyDescent="0.25">
      <c r="AL2087" s="166"/>
      <c r="AM2087" s="167"/>
      <c r="AN2087" s="166"/>
    </row>
    <row r="2088" spans="38:40" ht="20.100000000000001" customHeight="1" x14ac:dyDescent="0.25">
      <c r="AL2088" s="166"/>
      <c r="AM2088" s="167"/>
      <c r="AN2088" s="166"/>
    </row>
    <row r="2089" spans="38:40" ht="20.100000000000001" customHeight="1" x14ac:dyDescent="0.25">
      <c r="AL2089" s="166"/>
      <c r="AM2089" s="167"/>
      <c r="AN2089" s="166"/>
    </row>
    <row r="2090" spans="38:40" ht="20.100000000000001" customHeight="1" x14ac:dyDescent="0.25">
      <c r="AL2090" s="166"/>
      <c r="AM2090" s="167"/>
      <c r="AN2090" s="166"/>
    </row>
    <row r="2091" spans="38:40" ht="20.100000000000001" customHeight="1" x14ac:dyDescent="0.25">
      <c r="AL2091" s="166"/>
      <c r="AM2091" s="167"/>
      <c r="AN2091" s="166"/>
    </row>
    <row r="2092" spans="38:40" ht="20.100000000000001" customHeight="1" x14ac:dyDescent="0.25">
      <c r="AL2092" s="166"/>
      <c r="AM2092" s="167"/>
      <c r="AN2092" s="166"/>
    </row>
    <row r="2093" spans="38:40" ht="20.100000000000001" customHeight="1" x14ac:dyDescent="0.25">
      <c r="AL2093" s="166"/>
      <c r="AM2093" s="167"/>
      <c r="AN2093" s="166"/>
    </row>
    <row r="2094" spans="38:40" ht="20.100000000000001" customHeight="1" x14ac:dyDescent="0.25">
      <c r="AL2094" s="166"/>
      <c r="AM2094" s="167"/>
      <c r="AN2094" s="166"/>
    </row>
    <row r="2095" spans="38:40" ht="20.100000000000001" customHeight="1" x14ac:dyDescent="0.25">
      <c r="AL2095" s="166"/>
      <c r="AM2095" s="167"/>
      <c r="AN2095" s="166"/>
    </row>
    <row r="2096" spans="38:40" ht="20.100000000000001" customHeight="1" x14ac:dyDescent="0.25">
      <c r="AL2096" s="166"/>
      <c r="AM2096" s="167"/>
      <c r="AN2096" s="166"/>
    </row>
    <row r="2097" spans="38:40" ht="20.100000000000001" customHeight="1" x14ac:dyDescent="0.25">
      <c r="AL2097" s="166"/>
      <c r="AM2097" s="167"/>
      <c r="AN2097" s="166"/>
    </row>
    <row r="2098" spans="38:40" ht="20.100000000000001" customHeight="1" x14ac:dyDescent="0.25">
      <c r="AL2098" s="166"/>
      <c r="AM2098" s="167"/>
      <c r="AN2098" s="166"/>
    </row>
    <row r="2099" spans="38:40" ht="20.100000000000001" customHeight="1" x14ac:dyDescent="0.25">
      <c r="AL2099" s="166"/>
      <c r="AM2099" s="167"/>
      <c r="AN2099" s="166"/>
    </row>
    <row r="2100" spans="38:40" ht="20.100000000000001" customHeight="1" x14ac:dyDescent="0.25">
      <c r="AL2100" s="166"/>
      <c r="AM2100" s="167"/>
      <c r="AN2100" s="166"/>
    </row>
    <row r="2101" spans="38:40" ht="20.100000000000001" customHeight="1" x14ac:dyDescent="0.25">
      <c r="AL2101" s="166"/>
      <c r="AM2101" s="167"/>
      <c r="AN2101" s="166"/>
    </row>
    <row r="2102" spans="38:40" ht="20.100000000000001" customHeight="1" x14ac:dyDescent="0.25">
      <c r="AL2102" s="166"/>
      <c r="AM2102" s="167"/>
      <c r="AN2102" s="166"/>
    </row>
    <row r="2103" spans="38:40" ht="20.100000000000001" customHeight="1" x14ac:dyDescent="0.25">
      <c r="AL2103" s="166"/>
      <c r="AM2103" s="167"/>
      <c r="AN2103" s="166"/>
    </row>
    <row r="2104" spans="38:40" ht="20.100000000000001" customHeight="1" x14ac:dyDescent="0.25">
      <c r="AL2104" s="166"/>
      <c r="AM2104" s="167"/>
      <c r="AN2104" s="166"/>
    </row>
    <row r="2105" spans="38:40" ht="20.100000000000001" customHeight="1" x14ac:dyDescent="0.25">
      <c r="AL2105" s="166"/>
      <c r="AM2105" s="167"/>
      <c r="AN2105" s="166"/>
    </row>
    <row r="2106" spans="38:40" ht="20.100000000000001" customHeight="1" x14ac:dyDescent="0.25">
      <c r="AL2106" s="166"/>
      <c r="AM2106" s="167"/>
      <c r="AN2106" s="166"/>
    </row>
    <row r="2107" spans="38:40" ht="20.100000000000001" customHeight="1" x14ac:dyDescent="0.25">
      <c r="AL2107" s="166"/>
      <c r="AM2107" s="167"/>
      <c r="AN2107" s="166"/>
    </row>
    <row r="2108" spans="38:40" ht="20.100000000000001" customHeight="1" x14ac:dyDescent="0.25">
      <c r="AL2108" s="166"/>
      <c r="AM2108" s="167"/>
      <c r="AN2108" s="166"/>
    </row>
    <row r="2109" spans="38:40" ht="20.100000000000001" customHeight="1" x14ac:dyDescent="0.25">
      <c r="AL2109" s="166"/>
      <c r="AM2109" s="167"/>
      <c r="AN2109" s="166"/>
    </row>
    <row r="2110" spans="38:40" ht="20.100000000000001" customHeight="1" x14ac:dyDescent="0.25">
      <c r="AL2110" s="166"/>
      <c r="AM2110" s="167"/>
      <c r="AN2110" s="166"/>
    </row>
    <row r="2111" spans="38:40" ht="20.100000000000001" customHeight="1" x14ac:dyDescent="0.25">
      <c r="AL2111" s="166"/>
      <c r="AM2111" s="167"/>
      <c r="AN2111" s="166"/>
    </row>
    <row r="2112" spans="38:40" ht="20.100000000000001" customHeight="1" x14ac:dyDescent="0.25">
      <c r="AL2112" s="166"/>
      <c r="AM2112" s="167"/>
      <c r="AN2112" s="166"/>
    </row>
    <row r="2113" spans="38:40" ht="20.100000000000001" customHeight="1" x14ac:dyDescent="0.25">
      <c r="AL2113" s="166"/>
      <c r="AM2113" s="167"/>
      <c r="AN2113" s="166"/>
    </row>
    <row r="2114" spans="38:40" ht="20.100000000000001" customHeight="1" x14ac:dyDescent="0.25">
      <c r="AL2114" s="166"/>
      <c r="AM2114" s="167"/>
      <c r="AN2114" s="166"/>
    </row>
    <row r="2115" spans="38:40" ht="20.100000000000001" customHeight="1" x14ac:dyDescent="0.25">
      <c r="AL2115" s="166"/>
      <c r="AM2115" s="167"/>
      <c r="AN2115" s="166"/>
    </row>
    <row r="2116" spans="38:40" ht="20.100000000000001" customHeight="1" x14ac:dyDescent="0.25">
      <c r="AL2116" s="166"/>
      <c r="AM2116" s="167"/>
      <c r="AN2116" s="166"/>
    </row>
    <row r="2117" spans="38:40" ht="20.100000000000001" customHeight="1" x14ac:dyDescent="0.25">
      <c r="AL2117" s="166"/>
      <c r="AM2117" s="167"/>
      <c r="AN2117" s="166"/>
    </row>
    <row r="2118" spans="38:40" ht="20.100000000000001" customHeight="1" x14ac:dyDescent="0.25">
      <c r="AL2118" s="166"/>
      <c r="AM2118" s="167"/>
      <c r="AN2118" s="166"/>
    </row>
    <row r="2119" spans="38:40" ht="20.100000000000001" customHeight="1" x14ac:dyDescent="0.25">
      <c r="AL2119" s="166"/>
      <c r="AM2119" s="167"/>
      <c r="AN2119" s="166"/>
    </row>
    <row r="2120" spans="38:40" ht="20.100000000000001" customHeight="1" x14ac:dyDescent="0.25">
      <c r="AL2120" s="166"/>
      <c r="AM2120" s="167"/>
      <c r="AN2120" s="166"/>
    </row>
    <row r="2121" spans="38:40" ht="20.100000000000001" customHeight="1" x14ac:dyDescent="0.25">
      <c r="AL2121" s="166"/>
      <c r="AM2121" s="167"/>
      <c r="AN2121" s="166"/>
    </row>
  </sheetData>
  <sheetProtection algorithmName="SHA-512" hashValue="7UuvfSEZpIQtz7T0TXyqbPBg1f9x/1zN4XReXL65V/+ZqvxrdVAbwvjSIlV0//6UMdPbHplUXUJx9c3UkPl1tg==" saltValue="IGnjpcn2jtFFK438hbZVuQ==" spinCount="100000" sheet="1" objects="1" scenarios="1"/>
  <mergeCells count="2">
    <mergeCell ref="D5:G5"/>
    <mergeCell ref="D6:G6"/>
  </mergeCells>
  <phoneticPr fontId="1" type="noConversion"/>
  <printOptions horizontalCentered="1"/>
  <pageMargins left="0.31496062992125984" right="0.31496062992125984" top="0.31496062992125984" bottom="0.31496062992125984" header="0.31496062992125984" footer="0.31496062992125984"/>
  <pageSetup scale="81" orientation="portrait" r:id="rId1"/>
  <colBreaks count="2" manualBreakCount="2">
    <brk id="13" min="7" max="97" man="1"/>
    <brk id="24" min="7" max="97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38F0B-10D6-4B9C-9F5E-597D43ABBA56}">
  <sheetPr codeName="Sheet12">
    <pageSetUpPr fitToPage="1"/>
  </sheetPr>
  <dimension ref="B1:O140"/>
  <sheetViews>
    <sheetView showGridLines="0" showRowColHeaders="0" zoomScaleNormal="100" workbookViewId="0">
      <pane ySplit="8" topLeftCell="A9" activePane="bottomLeft" state="frozen"/>
      <selection pane="bottomLeft" activeCell="A9" sqref="A9"/>
    </sheetView>
  </sheetViews>
  <sheetFormatPr defaultColWidth="9.140625" defaultRowHeight="15" x14ac:dyDescent="0.25"/>
  <cols>
    <col min="1" max="1" width="3.7109375" style="120" customWidth="1"/>
    <col min="2" max="2" width="36" style="120" customWidth="1"/>
    <col min="3" max="3" width="31.140625" style="120" customWidth="1"/>
    <col min="4" max="4" width="4.140625" style="120" customWidth="1"/>
    <col min="5" max="5" width="6.7109375" style="120" customWidth="1"/>
    <col min="6" max="6" width="20.7109375" style="120" customWidth="1"/>
    <col min="7" max="7" width="4.7109375" style="120" customWidth="1"/>
    <col min="8" max="8" width="20.7109375" style="120" customWidth="1"/>
    <col min="9" max="9" width="17.7109375" style="120" customWidth="1"/>
    <col min="10" max="11" width="8.7109375" style="120" customWidth="1"/>
    <col min="12" max="12" width="9.140625" style="120" customWidth="1"/>
    <col min="13" max="16384" width="9.140625" style="120"/>
  </cols>
  <sheetData>
    <row r="1" spans="2:15" s="173" customFormat="1" ht="6.75" customHeight="1" x14ac:dyDescent="0.25">
      <c r="B1" s="81"/>
      <c r="C1" s="82"/>
      <c r="D1" s="82"/>
      <c r="E1" s="82"/>
      <c r="F1" s="83"/>
      <c r="G1" s="83"/>
      <c r="H1" s="83"/>
      <c r="I1" s="83"/>
      <c r="J1" s="172"/>
    </row>
    <row r="2" spans="2:15" s="175" customFormat="1" ht="20.100000000000001" customHeight="1" x14ac:dyDescent="0.25">
      <c r="B2" s="145" t="s">
        <v>467</v>
      </c>
      <c r="C2" s="146"/>
      <c r="D2" s="85"/>
      <c r="E2" s="85"/>
      <c r="F2" s="86"/>
      <c r="G2" s="86"/>
      <c r="H2" s="86"/>
      <c r="I2" s="85"/>
      <c r="J2" s="174"/>
    </row>
    <row r="3" spans="2:15" s="177" customFormat="1" ht="24" customHeight="1" x14ac:dyDescent="0.25">
      <c r="B3" s="147" t="s">
        <v>304</v>
      </c>
      <c r="C3" s="148"/>
      <c r="D3" s="90"/>
      <c r="E3" s="90"/>
      <c r="F3" s="91"/>
      <c r="G3" s="91"/>
      <c r="H3" s="91"/>
      <c r="I3" s="90"/>
      <c r="J3" s="176"/>
    </row>
    <row r="4" spans="2:15" ht="5.0999999999999996" customHeight="1" x14ac:dyDescent="0.25"/>
    <row r="5" spans="2:15" x14ac:dyDescent="0.25">
      <c r="B5" s="187" t="s">
        <v>287</v>
      </c>
      <c r="C5" s="150" t="s">
        <v>286</v>
      </c>
    </row>
    <row r="6" spans="2:15" x14ac:dyDescent="0.25">
      <c r="B6" s="187" t="s">
        <v>288</v>
      </c>
      <c r="C6" s="246">
        <v>44957</v>
      </c>
    </row>
    <row r="7" spans="2:15" ht="5.0999999999999996" customHeight="1" x14ac:dyDescent="0.25"/>
    <row r="8" spans="2:15" ht="30" x14ac:dyDescent="0.25">
      <c r="B8" s="241" t="s">
        <v>319</v>
      </c>
      <c r="C8" s="242" t="s">
        <v>316</v>
      </c>
      <c r="E8" s="198" t="s">
        <v>457</v>
      </c>
      <c r="F8" s="199" t="s">
        <v>256</v>
      </c>
      <c r="G8" s="198" t="s">
        <v>317</v>
      </c>
      <c r="H8" s="200" t="s">
        <v>294</v>
      </c>
      <c r="I8" s="201" t="s">
        <v>257</v>
      </c>
    </row>
    <row r="9" spans="2:15" ht="30" x14ac:dyDescent="0.25">
      <c r="B9" s="243" t="s">
        <v>469</v>
      </c>
      <c r="C9" s="240">
        <v>186.57604000000001</v>
      </c>
      <c r="E9" s="194">
        <v>1</v>
      </c>
      <c r="F9" s="202" t="s">
        <v>0</v>
      </c>
      <c r="G9" s="203" t="s">
        <v>318</v>
      </c>
      <c r="H9" s="204">
        <f>C9*E9</f>
        <v>186.57604000000001</v>
      </c>
      <c r="I9" s="205" t="str">
        <f>IF( ISNUMBER(DailyCurrencyRates!C9),RIGHT(TRIM(DailyCurrencyRates!B9),3),"")</f>
        <v>ARS</v>
      </c>
      <c r="O9" s="178"/>
    </row>
    <row r="10" spans="2:15" ht="30" x14ac:dyDescent="0.25">
      <c r="B10" s="243" t="s">
        <v>470</v>
      </c>
      <c r="C10" s="240">
        <v>1</v>
      </c>
      <c r="E10" s="194">
        <v>1</v>
      </c>
      <c r="F10" s="202" t="s">
        <v>0</v>
      </c>
      <c r="G10" s="203" t="s">
        <v>318</v>
      </c>
      <c r="H10" s="204">
        <f t="shared" ref="H10:H73" si="0">C10*E10</f>
        <v>1</v>
      </c>
      <c r="I10" s="205" t="str">
        <f>IF( ISNUMBER(DailyCurrencyRates!C10),RIGHT(TRIM(DailyCurrencyRates!B10),3),"")</f>
        <v>BSD</v>
      </c>
    </row>
    <row r="11" spans="2:15" ht="30" x14ac:dyDescent="0.25">
      <c r="B11" s="243" t="s">
        <v>471</v>
      </c>
      <c r="C11" s="240">
        <v>2</v>
      </c>
      <c r="E11" s="194">
        <v>1</v>
      </c>
      <c r="F11" s="202" t="s">
        <v>0</v>
      </c>
      <c r="G11" s="203" t="s">
        <v>318</v>
      </c>
      <c r="H11" s="204">
        <f t="shared" si="0"/>
        <v>2</v>
      </c>
      <c r="I11" s="205" t="str">
        <f>IF( ISNUMBER(DailyCurrencyRates!C11),RIGHT(TRIM(DailyCurrencyRates!B11),3),"")</f>
        <v>BBD</v>
      </c>
    </row>
    <row r="12" spans="2:15" ht="30" x14ac:dyDescent="0.25">
      <c r="B12" s="243" t="s">
        <v>472</v>
      </c>
      <c r="C12" s="240">
        <v>2</v>
      </c>
      <c r="E12" s="194">
        <v>1</v>
      </c>
      <c r="F12" s="202" t="s">
        <v>0</v>
      </c>
      <c r="G12" s="203" t="s">
        <v>318</v>
      </c>
      <c r="H12" s="204">
        <f t="shared" si="0"/>
        <v>2</v>
      </c>
      <c r="I12" s="205" t="str">
        <f>IF( ISNUMBER(DailyCurrencyRates!C12),RIGHT(TRIM(DailyCurrencyRates!B12),3),"")</f>
        <v>BZD</v>
      </c>
    </row>
    <row r="13" spans="2:15" ht="30" x14ac:dyDescent="0.25">
      <c r="B13" s="243" t="s">
        <v>473</v>
      </c>
      <c r="C13" s="240">
        <v>1</v>
      </c>
      <c r="E13" s="194">
        <v>1</v>
      </c>
      <c r="F13" s="202" t="s">
        <v>0</v>
      </c>
      <c r="G13" s="203" t="s">
        <v>318</v>
      </c>
      <c r="H13" s="204">
        <f t="shared" si="0"/>
        <v>1</v>
      </c>
      <c r="I13" s="205" t="str">
        <f>IF( ISNUMBER(DailyCurrencyRates!C13),RIGHT(TRIM(DailyCurrencyRates!B13),3),"")</f>
        <v>BMD</v>
      </c>
    </row>
    <row r="14" spans="2:15" ht="30" x14ac:dyDescent="0.25">
      <c r="B14" s="243" t="s">
        <v>474</v>
      </c>
      <c r="C14" s="240">
        <v>6.9227999999999996</v>
      </c>
      <c r="E14" s="194">
        <v>1</v>
      </c>
      <c r="F14" s="202" t="s">
        <v>0</v>
      </c>
      <c r="G14" s="203" t="s">
        <v>318</v>
      </c>
      <c r="H14" s="204">
        <f t="shared" si="0"/>
        <v>6.9227999999999996</v>
      </c>
      <c r="I14" s="205" t="str">
        <f>IF( ISNUMBER(DailyCurrencyRates!C14),RIGHT(TRIM(DailyCurrencyRates!B14),3),"")</f>
        <v>BOB</v>
      </c>
    </row>
    <row r="15" spans="2:15" ht="30" x14ac:dyDescent="0.25">
      <c r="B15" s="243" t="s">
        <v>475</v>
      </c>
      <c r="C15" s="240">
        <v>5.1166999999999998</v>
      </c>
      <c r="E15" s="194">
        <v>1</v>
      </c>
      <c r="F15" s="202" t="s">
        <v>0</v>
      </c>
      <c r="G15" s="203" t="s">
        <v>318</v>
      </c>
      <c r="H15" s="204">
        <f t="shared" si="0"/>
        <v>5.1166999999999998</v>
      </c>
      <c r="I15" s="205" t="str">
        <f>IF( ISNUMBER(DailyCurrencyRates!C15),RIGHT(TRIM(DailyCurrencyRates!B15),3),"")</f>
        <v>BRL</v>
      </c>
    </row>
    <row r="16" spans="2:15" ht="30" x14ac:dyDescent="0.25">
      <c r="B16" s="243" t="s">
        <v>476</v>
      </c>
      <c r="C16" s="240">
        <v>1.3408100000000001</v>
      </c>
      <c r="E16" s="194">
        <v>1</v>
      </c>
      <c r="F16" s="202" t="s">
        <v>0</v>
      </c>
      <c r="G16" s="203" t="s">
        <v>318</v>
      </c>
      <c r="H16" s="204">
        <f t="shared" si="0"/>
        <v>1.3408100000000001</v>
      </c>
      <c r="I16" s="205" t="str">
        <f>IF( ISNUMBER(DailyCurrencyRates!C16),RIGHT(TRIM(DailyCurrencyRates!B16),3),"")</f>
        <v>CAD</v>
      </c>
    </row>
    <row r="17" spans="2:9" ht="30" x14ac:dyDescent="0.25">
      <c r="B17" s="243" t="s">
        <v>477</v>
      </c>
      <c r="C17" s="240">
        <v>0.83333000000000002</v>
      </c>
      <c r="E17" s="194">
        <v>1</v>
      </c>
      <c r="F17" s="202" t="s">
        <v>0</v>
      </c>
      <c r="G17" s="203" t="s">
        <v>318</v>
      </c>
      <c r="H17" s="204">
        <f t="shared" si="0"/>
        <v>0.83333000000000002</v>
      </c>
      <c r="I17" s="205" t="str">
        <f>IF( ISNUMBER(DailyCurrencyRates!C17),RIGHT(TRIM(DailyCurrencyRates!B17),3),"")</f>
        <v>KYD</v>
      </c>
    </row>
    <row r="18" spans="2:9" ht="30" x14ac:dyDescent="0.25">
      <c r="B18" s="243" t="s">
        <v>478</v>
      </c>
      <c r="C18" s="240">
        <v>807.5</v>
      </c>
      <c r="E18" s="194">
        <v>1</v>
      </c>
      <c r="F18" s="202" t="s">
        <v>0</v>
      </c>
      <c r="G18" s="203" t="s">
        <v>318</v>
      </c>
      <c r="H18" s="204">
        <f t="shared" si="0"/>
        <v>807.5</v>
      </c>
      <c r="I18" s="205" t="str">
        <f>IF( ISNUMBER(DailyCurrencyRates!C18),RIGHT(TRIM(DailyCurrencyRates!B18),3),"")</f>
        <v>CLP</v>
      </c>
    </row>
    <row r="19" spans="2:9" ht="30" x14ac:dyDescent="0.25">
      <c r="B19" s="243" t="s">
        <v>479</v>
      </c>
      <c r="C19" s="240">
        <v>4573.2522900000004</v>
      </c>
      <c r="E19" s="194">
        <v>1</v>
      </c>
      <c r="F19" s="202" t="s">
        <v>0</v>
      </c>
      <c r="G19" s="203" t="s">
        <v>318</v>
      </c>
      <c r="H19" s="204">
        <f t="shared" si="0"/>
        <v>4573.2522900000004</v>
      </c>
      <c r="I19" s="205" t="str">
        <f>IF( ISNUMBER(DailyCurrencyRates!C19),RIGHT(TRIM(DailyCurrencyRates!B19),3),"")</f>
        <v>COP</v>
      </c>
    </row>
    <row r="20" spans="2:9" ht="30" x14ac:dyDescent="0.25">
      <c r="B20" s="243" t="s">
        <v>480</v>
      </c>
      <c r="C20" s="240">
        <v>556.36531000000002</v>
      </c>
      <c r="E20" s="194">
        <v>1</v>
      </c>
      <c r="F20" s="202" t="s">
        <v>0</v>
      </c>
      <c r="G20" s="203" t="s">
        <v>318</v>
      </c>
      <c r="H20" s="204">
        <f t="shared" si="0"/>
        <v>556.36531000000002</v>
      </c>
      <c r="I20" s="205" t="str">
        <f>IF( ISNUMBER(DailyCurrencyRates!C20),RIGHT(TRIM(DailyCurrencyRates!B20),3),"")</f>
        <v>CRC</v>
      </c>
    </row>
    <row r="21" spans="2:9" ht="30" x14ac:dyDescent="0.25">
      <c r="B21" s="243" t="s">
        <v>481</v>
      </c>
      <c r="C21" s="240">
        <v>24</v>
      </c>
      <c r="E21" s="194">
        <v>1</v>
      </c>
      <c r="F21" s="202" t="s">
        <v>0</v>
      </c>
      <c r="G21" s="203" t="s">
        <v>318</v>
      </c>
      <c r="H21" s="204">
        <f t="shared" si="0"/>
        <v>24</v>
      </c>
      <c r="I21" s="205" t="str">
        <f>IF( ISNUMBER(DailyCurrencyRates!C21),RIGHT(TRIM(DailyCurrencyRates!B21),3),"")</f>
        <v>CUP</v>
      </c>
    </row>
    <row r="22" spans="2:9" ht="30" x14ac:dyDescent="0.25">
      <c r="B22" s="243" t="s">
        <v>482</v>
      </c>
      <c r="C22" s="240">
        <v>57.001420000000003</v>
      </c>
      <c r="E22" s="194">
        <v>1</v>
      </c>
      <c r="F22" s="202" t="s">
        <v>0</v>
      </c>
      <c r="G22" s="203" t="s">
        <v>318</v>
      </c>
      <c r="H22" s="204">
        <f t="shared" si="0"/>
        <v>57.001420000000003</v>
      </c>
      <c r="I22" s="205" t="str">
        <f>IF( ISNUMBER(DailyCurrencyRates!C22),RIGHT(TRIM(DailyCurrencyRates!B22),3),"")</f>
        <v>DOP</v>
      </c>
    </row>
    <row r="23" spans="2:9" ht="30" x14ac:dyDescent="0.25">
      <c r="B23" s="243" t="s">
        <v>483</v>
      </c>
      <c r="C23" s="240">
        <v>2.7</v>
      </c>
      <c r="E23" s="194">
        <v>1</v>
      </c>
      <c r="F23" s="202" t="s">
        <v>0</v>
      </c>
      <c r="G23" s="203" t="s">
        <v>318</v>
      </c>
      <c r="H23" s="204">
        <f t="shared" si="0"/>
        <v>2.7</v>
      </c>
      <c r="I23" s="205" t="str">
        <f>IF( ISNUMBER(DailyCurrencyRates!C23),RIGHT(TRIM(DailyCurrencyRates!B23),3),"")</f>
        <v>XCD</v>
      </c>
    </row>
    <row r="24" spans="2:9" ht="30" x14ac:dyDescent="0.25">
      <c r="B24" s="243" t="s">
        <v>484</v>
      </c>
      <c r="C24" s="240">
        <v>7.8480600000000003</v>
      </c>
      <c r="E24" s="194">
        <v>1</v>
      </c>
      <c r="F24" s="202" t="s">
        <v>0</v>
      </c>
      <c r="G24" s="203" t="s">
        <v>318</v>
      </c>
      <c r="H24" s="204">
        <f t="shared" si="0"/>
        <v>7.8480600000000003</v>
      </c>
      <c r="I24" s="205" t="str">
        <f>IF( ISNUMBER(DailyCurrencyRates!C24),RIGHT(TRIM(DailyCurrencyRates!B24),3),"")</f>
        <v>GTQ</v>
      </c>
    </row>
    <row r="25" spans="2:9" ht="30" x14ac:dyDescent="0.25">
      <c r="B25" s="243" t="s">
        <v>485</v>
      </c>
      <c r="C25" s="240">
        <v>148.87280999999999</v>
      </c>
      <c r="E25" s="194">
        <v>1</v>
      </c>
      <c r="F25" s="202" t="s">
        <v>0</v>
      </c>
      <c r="G25" s="203" t="s">
        <v>318</v>
      </c>
      <c r="H25" s="204">
        <f t="shared" si="0"/>
        <v>148.87280999999999</v>
      </c>
      <c r="I25" s="205" t="str">
        <f>IF( ISNUMBER(DailyCurrencyRates!C25),RIGHT(TRIM(DailyCurrencyRates!B25),3),"")</f>
        <v>HTG</v>
      </c>
    </row>
    <row r="26" spans="2:9" ht="30" x14ac:dyDescent="0.25">
      <c r="B26" s="243" t="s">
        <v>486</v>
      </c>
      <c r="C26" s="240">
        <v>24.75029</v>
      </c>
      <c r="E26" s="194">
        <v>1</v>
      </c>
      <c r="F26" s="202" t="s">
        <v>0</v>
      </c>
      <c r="G26" s="203" t="s">
        <v>318</v>
      </c>
      <c r="H26" s="204">
        <f t="shared" si="0"/>
        <v>24.75029</v>
      </c>
      <c r="I26" s="205" t="str">
        <f>IF( ISNUMBER(DailyCurrencyRates!C26),RIGHT(TRIM(DailyCurrencyRates!B26),3),"")</f>
        <v>HNL</v>
      </c>
    </row>
    <row r="27" spans="2:9" ht="30" x14ac:dyDescent="0.25">
      <c r="B27" s="243" t="s">
        <v>487</v>
      </c>
      <c r="C27" s="240">
        <v>153.61084</v>
      </c>
      <c r="E27" s="194">
        <v>1</v>
      </c>
      <c r="F27" s="202" t="s">
        <v>0</v>
      </c>
      <c r="G27" s="203" t="s">
        <v>318</v>
      </c>
      <c r="H27" s="204">
        <f t="shared" si="0"/>
        <v>153.61084</v>
      </c>
      <c r="I27" s="205" t="str">
        <f>IF( ISNUMBER(DailyCurrencyRates!C27),RIGHT(TRIM(DailyCurrencyRates!B27),3),"")</f>
        <v>JMD</v>
      </c>
    </row>
    <row r="28" spans="2:9" ht="30" x14ac:dyDescent="0.25">
      <c r="B28" s="243" t="s">
        <v>488</v>
      </c>
      <c r="C28" s="240">
        <v>18.752410000000001</v>
      </c>
      <c r="E28" s="194">
        <v>1</v>
      </c>
      <c r="F28" s="202" t="s">
        <v>0</v>
      </c>
      <c r="G28" s="203" t="s">
        <v>318</v>
      </c>
      <c r="H28" s="204">
        <f t="shared" si="0"/>
        <v>18.752410000000001</v>
      </c>
      <c r="I28" s="205" t="str">
        <f>IF( ISNUMBER(DailyCurrencyRates!C28),RIGHT(TRIM(DailyCurrencyRates!B28),3),"")</f>
        <v>MXN</v>
      </c>
    </row>
    <row r="29" spans="2:9" ht="30" x14ac:dyDescent="0.25">
      <c r="B29" s="243" t="s">
        <v>489</v>
      </c>
      <c r="C29" s="240">
        <v>1.80182</v>
      </c>
      <c r="E29" s="194">
        <v>1</v>
      </c>
      <c r="F29" s="202" t="s">
        <v>0</v>
      </c>
      <c r="G29" s="203" t="s">
        <v>318</v>
      </c>
      <c r="H29" s="204">
        <f t="shared" si="0"/>
        <v>1.80182</v>
      </c>
      <c r="I29" s="205" t="str">
        <f>IF( ISNUMBER(DailyCurrencyRates!C29),RIGHT(TRIM(DailyCurrencyRates!B29),3),"")</f>
        <v>ANG</v>
      </c>
    </row>
    <row r="30" spans="2:9" ht="30" x14ac:dyDescent="0.25">
      <c r="B30" s="243" t="s">
        <v>490</v>
      </c>
      <c r="C30" s="240">
        <v>36.530380000000001</v>
      </c>
      <c r="E30" s="194">
        <v>1</v>
      </c>
      <c r="F30" s="202" t="s">
        <v>0</v>
      </c>
      <c r="G30" s="203" t="s">
        <v>318</v>
      </c>
      <c r="H30" s="204">
        <f t="shared" si="0"/>
        <v>36.530380000000001</v>
      </c>
      <c r="I30" s="205" t="str">
        <f>IF( ISNUMBER(DailyCurrencyRates!C30),RIGHT(TRIM(DailyCurrencyRates!B30),3),"")</f>
        <v>NIO</v>
      </c>
    </row>
    <row r="31" spans="2:9" ht="30" x14ac:dyDescent="0.25">
      <c r="B31" s="243" t="s">
        <v>491</v>
      </c>
      <c r="C31" s="240">
        <v>1</v>
      </c>
      <c r="E31" s="194">
        <v>1</v>
      </c>
      <c r="F31" s="202" t="s">
        <v>0</v>
      </c>
      <c r="G31" s="203" t="s">
        <v>318</v>
      </c>
      <c r="H31" s="204">
        <f t="shared" si="0"/>
        <v>1</v>
      </c>
      <c r="I31" s="205" t="str">
        <f>IF( ISNUMBER(DailyCurrencyRates!C31),RIGHT(TRIM(DailyCurrencyRates!B31),3),"")</f>
        <v>PAB</v>
      </c>
    </row>
    <row r="32" spans="2:9" ht="30" x14ac:dyDescent="0.25">
      <c r="B32" s="243" t="s">
        <v>492</v>
      </c>
      <c r="C32" s="240">
        <v>7389.35466</v>
      </c>
      <c r="E32" s="194">
        <v>1</v>
      </c>
      <c r="F32" s="202" t="s">
        <v>0</v>
      </c>
      <c r="G32" s="203" t="s">
        <v>318</v>
      </c>
      <c r="H32" s="204">
        <f t="shared" si="0"/>
        <v>7389.35466</v>
      </c>
      <c r="I32" s="205" t="str">
        <f>IF( ISNUMBER(DailyCurrencyRates!C32),RIGHT(TRIM(DailyCurrencyRates!B32),3),"")</f>
        <v>PYG</v>
      </c>
    </row>
    <row r="33" spans="2:9" ht="30" x14ac:dyDescent="0.25">
      <c r="B33" s="243" t="s">
        <v>493</v>
      </c>
      <c r="C33" s="240">
        <v>3.8380700000000001</v>
      </c>
      <c r="E33" s="194">
        <v>1</v>
      </c>
      <c r="F33" s="202" t="s">
        <v>0</v>
      </c>
      <c r="G33" s="203" t="s">
        <v>318</v>
      </c>
      <c r="H33" s="204">
        <f t="shared" si="0"/>
        <v>3.8380700000000001</v>
      </c>
      <c r="I33" s="205" t="str">
        <f>IF( ISNUMBER(DailyCurrencyRates!C33),RIGHT(TRIM(DailyCurrencyRates!B33),3),"")</f>
        <v>PEN</v>
      </c>
    </row>
    <row r="34" spans="2:9" ht="30" x14ac:dyDescent="0.25">
      <c r="B34" s="243" t="s">
        <v>494</v>
      </c>
      <c r="C34" s="240">
        <v>6.7912999999999997</v>
      </c>
      <c r="E34" s="194">
        <v>1</v>
      </c>
      <c r="F34" s="202" t="s">
        <v>0</v>
      </c>
      <c r="G34" s="203" t="s">
        <v>318</v>
      </c>
      <c r="H34" s="204">
        <f t="shared" si="0"/>
        <v>6.7912999999999997</v>
      </c>
      <c r="I34" s="205" t="str">
        <f>IF( ISNUMBER(DailyCurrencyRates!C34),RIGHT(TRIM(DailyCurrencyRates!B34),3),"")</f>
        <v>TTD</v>
      </c>
    </row>
    <row r="35" spans="2:9" ht="30" x14ac:dyDescent="0.25">
      <c r="B35" s="243" t="s">
        <v>495</v>
      </c>
      <c r="C35" s="240">
        <v>38.63888</v>
      </c>
      <c r="E35" s="194">
        <v>1</v>
      </c>
      <c r="F35" s="202" t="s">
        <v>0</v>
      </c>
      <c r="G35" s="203" t="s">
        <v>318</v>
      </c>
      <c r="H35" s="204">
        <f t="shared" si="0"/>
        <v>38.63888</v>
      </c>
      <c r="I35" s="205" t="str">
        <f>IF( ISNUMBER(DailyCurrencyRates!C35),RIGHT(TRIM(DailyCurrencyRates!B35),3),"")</f>
        <v>UYU</v>
      </c>
    </row>
    <row r="36" spans="2:9" ht="30" x14ac:dyDescent="0.25">
      <c r="B36" s="243" t="s">
        <v>496</v>
      </c>
      <c r="C36" s="240">
        <v>21.9512</v>
      </c>
      <c r="E36" s="194">
        <v>1</v>
      </c>
      <c r="F36" s="202" t="s">
        <v>0</v>
      </c>
      <c r="G36" s="203" t="s">
        <v>318</v>
      </c>
      <c r="H36" s="204">
        <f t="shared" si="0"/>
        <v>21.9512</v>
      </c>
      <c r="I36" s="205" t="str">
        <f>IF( ISNUMBER(DailyCurrencyRates!C36),RIGHT(TRIM(DailyCurrencyRates!B36),3),"")</f>
        <v>VES</v>
      </c>
    </row>
    <row r="37" spans="2:9" ht="30" hidden="1" x14ac:dyDescent="0.25">
      <c r="B37" s="243" t="s">
        <v>319</v>
      </c>
      <c r="C37" s="240" t="s">
        <v>316</v>
      </c>
      <c r="E37" s="194"/>
      <c r="F37" s="202"/>
      <c r="G37" s="203" t="s">
        <v>318</v>
      </c>
      <c r="H37" s="206"/>
      <c r="I37" s="205" t="str">
        <f>IF( ISNUMBER(DailyCurrencyRates!C37),RIGHT(TRIM(DailyCurrencyRates!B37),3),"")</f>
        <v/>
      </c>
    </row>
    <row r="38" spans="2:9" ht="30" x14ac:dyDescent="0.25">
      <c r="B38" s="243" t="s">
        <v>359</v>
      </c>
      <c r="C38" s="240">
        <v>107.68097</v>
      </c>
      <c r="E38" s="194">
        <v>1</v>
      </c>
      <c r="F38" s="202" t="s">
        <v>0</v>
      </c>
      <c r="G38" s="203" t="s">
        <v>318</v>
      </c>
      <c r="H38" s="204">
        <f t="shared" si="0"/>
        <v>107.68097</v>
      </c>
      <c r="I38" s="205" t="str">
        <f>IF( ISNUMBER(DailyCurrencyRates!C38),RIGHT(TRIM(DailyCurrencyRates!B38),3),"")</f>
        <v>ALL</v>
      </c>
    </row>
    <row r="39" spans="2:9" ht="30" x14ac:dyDescent="0.25">
      <c r="B39" s="243" t="s">
        <v>360</v>
      </c>
      <c r="C39" s="240">
        <v>2.5234299999999998</v>
      </c>
      <c r="E39" s="194">
        <v>1</v>
      </c>
      <c r="F39" s="202" t="s">
        <v>0</v>
      </c>
      <c r="G39" s="203" t="s">
        <v>318</v>
      </c>
      <c r="H39" s="204">
        <f t="shared" si="0"/>
        <v>2.5234299999999998</v>
      </c>
      <c r="I39" s="205" t="str">
        <f>IF( ISNUMBER(DailyCurrencyRates!C39),RIGHT(TRIM(DailyCurrencyRates!B39),3),"")</f>
        <v>BYN</v>
      </c>
    </row>
    <row r="40" spans="2:9" ht="30" x14ac:dyDescent="0.25">
      <c r="B40" s="243" t="s">
        <v>361</v>
      </c>
      <c r="C40" s="240">
        <v>1.80132</v>
      </c>
      <c r="E40" s="194">
        <v>1</v>
      </c>
      <c r="F40" s="202" t="s">
        <v>0</v>
      </c>
      <c r="G40" s="203" t="s">
        <v>318</v>
      </c>
      <c r="H40" s="204">
        <f t="shared" si="0"/>
        <v>1.80132</v>
      </c>
      <c r="I40" s="205" t="str">
        <f>IF( ISNUMBER(DailyCurrencyRates!C40),RIGHT(TRIM(DailyCurrencyRates!B40),3),"")</f>
        <v>BAM</v>
      </c>
    </row>
    <row r="41" spans="2:9" ht="30" x14ac:dyDescent="0.25">
      <c r="B41" s="243" t="s">
        <v>362</v>
      </c>
      <c r="C41" s="240">
        <v>0.80942999999999998</v>
      </c>
      <c r="E41" s="194">
        <v>1</v>
      </c>
      <c r="F41" s="202" t="s">
        <v>0</v>
      </c>
      <c r="G41" s="203" t="s">
        <v>318</v>
      </c>
      <c r="H41" s="204">
        <f t="shared" si="0"/>
        <v>0.80942999999999998</v>
      </c>
      <c r="I41" s="205" t="str">
        <f>IF( ISNUMBER(DailyCurrencyRates!C41),RIGHT(TRIM(DailyCurrencyRates!B41),3),"")</f>
        <v>GBP</v>
      </c>
    </row>
    <row r="42" spans="2:9" ht="30" x14ac:dyDescent="0.25">
      <c r="B42" s="243" t="s">
        <v>363</v>
      </c>
      <c r="C42" s="240">
        <v>1.80061</v>
      </c>
      <c r="E42" s="194">
        <v>1</v>
      </c>
      <c r="F42" s="202" t="s">
        <v>0</v>
      </c>
      <c r="G42" s="203" t="s">
        <v>318</v>
      </c>
      <c r="H42" s="204">
        <f t="shared" si="0"/>
        <v>1.80061</v>
      </c>
      <c r="I42" s="205" t="str">
        <f>IF( ISNUMBER(DailyCurrencyRates!C42),RIGHT(TRIM(DailyCurrencyRates!B42),3),"")</f>
        <v>BGN</v>
      </c>
    </row>
    <row r="43" spans="2:9" ht="30" x14ac:dyDescent="0.25">
      <c r="B43" s="243" t="s">
        <v>364</v>
      </c>
      <c r="C43" s="240">
        <v>6.9463499999999998</v>
      </c>
      <c r="E43" s="194">
        <v>1</v>
      </c>
      <c r="F43" s="202" t="s">
        <v>0</v>
      </c>
      <c r="G43" s="203" t="s">
        <v>318</v>
      </c>
      <c r="H43" s="204">
        <f t="shared" si="0"/>
        <v>6.9463499999999998</v>
      </c>
      <c r="I43" s="205" t="str">
        <f>IF( ISNUMBER(DailyCurrencyRates!C43),RIGHT(TRIM(DailyCurrencyRates!B43),3),"")</f>
        <v>HRK</v>
      </c>
    </row>
    <row r="44" spans="2:9" ht="30" x14ac:dyDescent="0.25">
      <c r="B44" s="243" t="s">
        <v>365</v>
      </c>
      <c r="C44" s="240">
        <v>21.970050000000001</v>
      </c>
      <c r="E44" s="194">
        <v>1</v>
      </c>
      <c r="F44" s="202" t="s">
        <v>0</v>
      </c>
      <c r="G44" s="203" t="s">
        <v>318</v>
      </c>
      <c r="H44" s="204">
        <f t="shared" si="0"/>
        <v>21.970050000000001</v>
      </c>
      <c r="I44" s="205" t="str">
        <f>IF( ISNUMBER(DailyCurrencyRates!C44),RIGHT(TRIM(DailyCurrencyRates!B44),3),"")</f>
        <v>CZK</v>
      </c>
    </row>
    <row r="45" spans="2:9" ht="30" x14ac:dyDescent="0.25">
      <c r="B45" s="243" t="s">
        <v>366</v>
      </c>
      <c r="C45" s="240">
        <v>6.8580199999999998</v>
      </c>
      <c r="E45" s="194">
        <v>1</v>
      </c>
      <c r="F45" s="202" t="s">
        <v>0</v>
      </c>
      <c r="G45" s="203" t="s">
        <v>318</v>
      </c>
      <c r="H45" s="204">
        <f t="shared" si="0"/>
        <v>6.8580199999999998</v>
      </c>
      <c r="I45" s="205" t="str">
        <f>IF( ISNUMBER(DailyCurrencyRates!C45),RIGHT(TRIM(DailyCurrencyRates!B45),3),"")</f>
        <v>DKK</v>
      </c>
    </row>
    <row r="46" spans="2:9" ht="30" x14ac:dyDescent="0.25">
      <c r="B46" s="243" t="s">
        <v>367</v>
      </c>
      <c r="C46" s="240">
        <v>0.92191999999999996</v>
      </c>
      <c r="E46" s="194">
        <v>1</v>
      </c>
      <c r="F46" s="202" t="s">
        <v>0</v>
      </c>
      <c r="G46" s="203" t="s">
        <v>318</v>
      </c>
      <c r="H46" s="204">
        <f t="shared" si="0"/>
        <v>0.92191999999999996</v>
      </c>
      <c r="I46" s="205" t="str">
        <f>IF( ISNUMBER(DailyCurrencyRates!C46),RIGHT(TRIM(DailyCurrencyRates!B46),3),"")</f>
        <v>EUR</v>
      </c>
    </row>
    <row r="47" spans="2:9" ht="30" x14ac:dyDescent="0.25">
      <c r="B47" s="243" t="s">
        <v>368</v>
      </c>
      <c r="C47" s="240">
        <v>359.8673</v>
      </c>
      <c r="E47" s="194">
        <v>1</v>
      </c>
      <c r="F47" s="202" t="s">
        <v>0</v>
      </c>
      <c r="G47" s="203" t="s">
        <v>318</v>
      </c>
      <c r="H47" s="204">
        <f t="shared" si="0"/>
        <v>359.8673</v>
      </c>
      <c r="I47" s="205" t="str">
        <f>IF( ISNUMBER(DailyCurrencyRates!C47),RIGHT(TRIM(DailyCurrencyRates!B47),3),"")</f>
        <v>HUF</v>
      </c>
    </row>
    <row r="48" spans="2:9" ht="30" x14ac:dyDescent="0.25">
      <c r="B48" s="243" t="s">
        <v>369</v>
      </c>
      <c r="C48" s="240">
        <v>140.96</v>
      </c>
      <c r="E48" s="194">
        <v>1</v>
      </c>
      <c r="F48" s="202" t="s">
        <v>0</v>
      </c>
      <c r="G48" s="203" t="s">
        <v>318</v>
      </c>
      <c r="H48" s="204">
        <f t="shared" si="0"/>
        <v>140.96</v>
      </c>
      <c r="I48" s="205" t="str">
        <f>IF( ISNUMBER(DailyCurrencyRates!C48),RIGHT(TRIM(DailyCurrencyRates!B48),3),"")</f>
        <v>ISK</v>
      </c>
    </row>
    <row r="49" spans="2:9" ht="30" x14ac:dyDescent="0.25">
      <c r="B49" s="243" t="s">
        <v>370</v>
      </c>
      <c r="C49" s="240">
        <v>56.747399999999999</v>
      </c>
      <c r="E49" s="194">
        <v>1</v>
      </c>
      <c r="F49" s="202" t="s">
        <v>0</v>
      </c>
      <c r="G49" s="203" t="s">
        <v>318</v>
      </c>
      <c r="H49" s="204">
        <f t="shared" si="0"/>
        <v>56.747399999999999</v>
      </c>
      <c r="I49" s="205" t="str">
        <f>IF( ISNUMBER(DailyCurrencyRates!C49),RIGHT(TRIM(DailyCurrencyRates!B49),3),"")</f>
        <v>MKD</v>
      </c>
    </row>
    <row r="50" spans="2:9" ht="30" x14ac:dyDescent="0.25">
      <c r="B50" s="243" t="s">
        <v>371</v>
      </c>
      <c r="C50" s="240">
        <v>18.749500000000001</v>
      </c>
      <c r="E50" s="194">
        <v>1</v>
      </c>
      <c r="F50" s="202" t="s">
        <v>0</v>
      </c>
      <c r="G50" s="203" t="s">
        <v>318</v>
      </c>
      <c r="H50" s="204">
        <f t="shared" si="0"/>
        <v>18.749500000000001</v>
      </c>
      <c r="I50" s="205" t="str">
        <f>IF( ISNUMBER(DailyCurrencyRates!C50),RIGHT(TRIM(DailyCurrencyRates!B50),3),"")</f>
        <v>MDL</v>
      </c>
    </row>
    <row r="51" spans="2:9" ht="30" x14ac:dyDescent="0.25">
      <c r="B51" s="243" t="s">
        <v>372</v>
      </c>
      <c r="C51" s="240">
        <v>9.9827499999999993</v>
      </c>
      <c r="E51" s="194">
        <v>1</v>
      </c>
      <c r="F51" s="202" t="s">
        <v>0</v>
      </c>
      <c r="G51" s="203" t="s">
        <v>318</v>
      </c>
      <c r="H51" s="204">
        <f t="shared" si="0"/>
        <v>9.9827499999999993</v>
      </c>
      <c r="I51" s="205" t="str">
        <f>IF( ISNUMBER(DailyCurrencyRates!C51),RIGHT(TRIM(DailyCurrencyRates!B51),3),"")</f>
        <v>NOK</v>
      </c>
    </row>
    <row r="52" spans="2:9" ht="30" x14ac:dyDescent="0.25">
      <c r="B52" s="243" t="s">
        <v>373</v>
      </c>
      <c r="C52" s="240">
        <v>4.3429399999999996</v>
      </c>
      <c r="E52" s="194">
        <v>1</v>
      </c>
      <c r="F52" s="202" t="s">
        <v>0</v>
      </c>
      <c r="G52" s="203" t="s">
        <v>318</v>
      </c>
      <c r="H52" s="204">
        <f t="shared" si="0"/>
        <v>4.3429399999999996</v>
      </c>
      <c r="I52" s="205" t="str">
        <f>IF( ISNUMBER(DailyCurrencyRates!C52),RIGHT(TRIM(DailyCurrencyRates!B52),3),"")</f>
        <v>PLN</v>
      </c>
    </row>
    <row r="53" spans="2:9" ht="30" x14ac:dyDescent="0.25">
      <c r="B53" s="243" t="s">
        <v>374</v>
      </c>
      <c r="C53" s="240">
        <v>4.5311899999999996</v>
      </c>
      <c r="E53" s="194">
        <v>1</v>
      </c>
      <c r="F53" s="202" t="s">
        <v>0</v>
      </c>
      <c r="G53" s="203" t="s">
        <v>318</v>
      </c>
      <c r="H53" s="204">
        <f t="shared" si="0"/>
        <v>4.5311899999999996</v>
      </c>
      <c r="I53" s="205" t="str">
        <f>IF( ISNUMBER(DailyCurrencyRates!C53),RIGHT(TRIM(DailyCurrencyRates!B53),3),"")</f>
        <v>RON</v>
      </c>
    </row>
    <row r="54" spans="2:9" ht="30" x14ac:dyDescent="0.25">
      <c r="B54" s="243" t="s">
        <v>375</v>
      </c>
      <c r="C54" s="240">
        <v>70.323490000000007</v>
      </c>
      <c r="E54" s="194">
        <v>1</v>
      </c>
      <c r="F54" s="202" t="s">
        <v>0</v>
      </c>
      <c r="G54" s="203" t="s">
        <v>318</v>
      </c>
      <c r="H54" s="204">
        <f t="shared" si="0"/>
        <v>70.323490000000007</v>
      </c>
      <c r="I54" s="205" t="str">
        <f>IF( ISNUMBER(DailyCurrencyRates!C54),RIGHT(TRIM(DailyCurrencyRates!B54),3),"")</f>
        <v>RUB</v>
      </c>
    </row>
    <row r="55" spans="2:9" ht="30" x14ac:dyDescent="0.25">
      <c r="B55" s="243" t="s">
        <v>376</v>
      </c>
      <c r="C55" s="240">
        <v>108.22881</v>
      </c>
      <c r="E55" s="194">
        <v>1</v>
      </c>
      <c r="F55" s="202" t="s">
        <v>0</v>
      </c>
      <c r="G55" s="203" t="s">
        <v>318</v>
      </c>
      <c r="H55" s="204">
        <f t="shared" si="0"/>
        <v>108.22881</v>
      </c>
      <c r="I55" s="205" t="str">
        <f>IF( ISNUMBER(DailyCurrencyRates!C55),RIGHT(TRIM(DailyCurrencyRates!B55),3),"")</f>
        <v>RSD</v>
      </c>
    </row>
    <row r="56" spans="2:9" ht="30" x14ac:dyDescent="0.25">
      <c r="B56" s="243" t="s">
        <v>377</v>
      </c>
      <c r="C56" s="240">
        <v>10.38814</v>
      </c>
      <c r="E56" s="194">
        <v>1</v>
      </c>
      <c r="F56" s="202" t="s">
        <v>0</v>
      </c>
      <c r="G56" s="203" t="s">
        <v>318</v>
      </c>
      <c r="H56" s="204">
        <f t="shared" si="0"/>
        <v>10.38814</v>
      </c>
      <c r="I56" s="205" t="str">
        <f>IF( ISNUMBER(DailyCurrencyRates!C56),RIGHT(TRIM(DailyCurrencyRates!B56),3),"")</f>
        <v>SEK</v>
      </c>
    </row>
    <row r="57" spans="2:9" ht="30" x14ac:dyDescent="0.25">
      <c r="B57" s="243" t="s">
        <v>378</v>
      </c>
      <c r="C57" s="240">
        <v>0.92520999999999998</v>
      </c>
      <c r="E57" s="194">
        <v>1</v>
      </c>
      <c r="F57" s="202" t="s">
        <v>0</v>
      </c>
      <c r="G57" s="203" t="s">
        <v>318</v>
      </c>
      <c r="H57" s="204">
        <f t="shared" si="0"/>
        <v>0.92520999999999998</v>
      </c>
      <c r="I57" s="205" t="str">
        <f>IF( ISNUMBER(DailyCurrencyRates!C57),RIGHT(TRIM(DailyCurrencyRates!B57),3),"")</f>
        <v>CHF</v>
      </c>
    </row>
    <row r="58" spans="2:9" ht="30" x14ac:dyDescent="0.25">
      <c r="B58" s="243" t="s">
        <v>379</v>
      </c>
      <c r="C58" s="240">
        <v>36.727519999999998</v>
      </c>
      <c r="E58" s="194">
        <v>1</v>
      </c>
      <c r="F58" s="202" t="s">
        <v>0</v>
      </c>
      <c r="G58" s="203" t="s">
        <v>318</v>
      </c>
      <c r="H58" s="204">
        <f t="shared" si="0"/>
        <v>36.727519999999998</v>
      </c>
      <c r="I58" s="205" t="str">
        <f>IF( ISNUMBER(DailyCurrencyRates!C58),RIGHT(TRIM(DailyCurrencyRates!B58),3),"")</f>
        <v>UAH</v>
      </c>
    </row>
    <row r="59" spans="2:9" ht="30" hidden="1" x14ac:dyDescent="0.25">
      <c r="B59" s="243" t="s">
        <v>319</v>
      </c>
      <c r="C59" s="240" t="s">
        <v>316</v>
      </c>
      <c r="E59" s="194"/>
      <c r="F59" s="202"/>
      <c r="G59" s="203" t="s">
        <v>318</v>
      </c>
      <c r="H59" s="206"/>
      <c r="I59" s="205" t="str">
        <f>IF( ISNUMBER(DailyCurrencyRates!C59),RIGHT(TRIM(DailyCurrencyRates!B59),3),"")</f>
        <v/>
      </c>
    </row>
    <row r="60" spans="2:9" ht="30" x14ac:dyDescent="0.25">
      <c r="B60" s="243" t="s">
        <v>380</v>
      </c>
      <c r="C60" s="240">
        <v>397.52985999999999</v>
      </c>
      <c r="E60" s="194">
        <v>1</v>
      </c>
      <c r="F60" s="202" t="s">
        <v>0</v>
      </c>
      <c r="G60" s="203" t="s">
        <v>318</v>
      </c>
      <c r="H60" s="204">
        <f t="shared" si="0"/>
        <v>397.52985999999999</v>
      </c>
      <c r="I60" s="205" t="str">
        <f>IF( ISNUMBER(DailyCurrencyRates!C60),RIGHT(TRIM(DailyCurrencyRates!B60),3),"")</f>
        <v>AMD</v>
      </c>
    </row>
    <row r="61" spans="2:9" ht="30" x14ac:dyDescent="0.25">
      <c r="B61" s="243" t="s">
        <v>381</v>
      </c>
      <c r="C61" s="240">
        <v>1.7</v>
      </c>
      <c r="E61" s="194">
        <v>1</v>
      </c>
      <c r="F61" s="202" t="s">
        <v>0</v>
      </c>
      <c r="G61" s="203" t="s">
        <v>318</v>
      </c>
      <c r="H61" s="204">
        <f t="shared" si="0"/>
        <v>1.7</v>
      </c>
      <c r="I61" s="205" t="str">
        <f>IF( ISNUMBER(DailyCurrencyRates!C61),RIGHT(TRIM(DailyCurrencyRates!B61),3),"")</f>
        <v>AZN</v>
      </c>
    </row>
    <row r="62" spans="2:9" ht="30" x14ac:dyDescent="0.25">
      <c r="B62" s="243" t="s">
        <v>382</v>
      </c>
      <c r="C62" s="240">
        <v>0.377</v>
      </c>
      <c r="E62" s="194">
        <v>1</v>
      </c>
      <c r="F62" s="202" t="s">
        <v>0</v>
      </c>
      <c r="G62" s="203" t="s">
        <v>318</v>
      </c>
      <c r="H62" s="204">
        <f t="shared" si="0"/>
        <v>0.377</v>
      </c>
      <c r="I62" s="205" t="str">
        <f>IF( ISNUMBER(DailyCurrencyRates!C62),RIGHT(TRIM(DailyCurrencyRates!B62),3),"")</f>
        <v>BHD</v>
      </c>
    </row>
    <row r="63" spans="2:9" ht="30" x14ac:dyDescent="0.25">
      <c r="B63" s="243" t="s">
        <v>383</v>
      </c>
      <c r="C63" s="240">
        <v>2.63</v>
      </c>
      <c r="E63" s="194">
        <v>1</v>
      </c>
      <c r="F63" s="202" t="s">
        <v>0</v>
      </c>
      <c r="G63" s="203" t="s">
        <v>318</v>
      </c>
      <c r="H63" s="204">
        <f t="shared" si="0"/>
        <v>2.63</v>
      </c>
      <c r="I63" s="205" t="str">
        <f>IF( ISNUMBER(DailyCurrencyRates!C63),RIGHT(TRIM(DailyCurrencyRates!B63),3),"")</f>
        <v>GEL</v>
      </c>
    </row>
    <row r="64" spans="2:9" ht="30" x14ac:dyDescent="0.25">
      <c r="B64" s="243" t="s">
        <v>384</v>
      </c>
      <c r="C64" s="240">
        <v>42200</v>
      </c>
      <c r="E64" s="194">
        <v>1</v>
      </c>
      <c r="F64" s="202" t="s">
        <v>0</v>
      </c>
      <c r="G64" s="203" t="s">
        <v>318</v>
      </c>
      <c r="H64" s="204">
        <f t="shared" si="0"/>
        <v>42200</v>
      </c>
      <c r="I64" s="205" t="str">
        <f>IF( ISNUMBER(DailyCurrencyRates!C64),RIGHT(TRIM(DailyCurrencyRates!B64),3),"")</f>
        <v>IRR</v>
      </c>
    </row>
    <row r="65" spans="2:9" ht="30" x14ac:dyDescent="0.25">
      <c r="B65" s="243" t="s">
        <v>385</v>
      </c>
      <c r="C65" s="240">
        <v>1464.6810499999999</v>
      </c>
      <c r="E65" s="194">
        <v>1</v>
      </c>
      <c r="F65" s="202" t="s">
        <v>0</v>
      </c>
      <c r="G65" s="203" t="s">
        <v>318</v>
      </c>
      <c r="H65" s="204">
        <f t="shared" si="0"/>
        <v>1464.6810499999999</v>
      </c>
      <c r="I65" s="205" t="str">
        <f>IF( ISNUMBER(DailyCurrencyRates!C65),RIGHT(TRIM(DailyCurrencyRates!B65),3),"")</f>
        <v>IQD</v>
      </c>
    </row>
    <row r="66" spans="2:9" ht="30" x14ac:dyDescent="0.25">
      <c r="B66" s="243" t="s">
        <v>386</v>
      </c>
      <c r="C66" s="240">
        <v>3.4658199999999999</v>
      </c>
      <c r="E66" s="194">
        <v>1</v>
      </c>
      <c r="F66" s="202" t="s">
        <v>0</v>
      </c>
      <c r="G66" s="203" t="s">
        <v>318</v>
      </c>
      <c r="H66" s="204">
        <f t="shared" si="0"/>
        <v>3.4658199999999999</v>
      </c>
      <c r="I66" s="205" t="str">
        <f>IF( ISNUMBER(DailyCurrencyRates!C66),RIGHT(TRIM(DailyCurrencyRates!B66),3),"")</f>
        <v>ILS</v>
      </c>
    </row>
    <row r="67" spans="2:9" ht="30" x14ac:dyDescent="0.25">
      <c r="B67" s="243" t="s">
        <v>387</v>
      </c>
      <c r="C67" s="240">
        <v>0.70989999999999998</v>
      </c>
      <c r="E67" s="194">
        <v>1</v>
      </c>
      <c r="F67" s="202" t="s">
        <v>0</v>
      </c>
      <c r="G67" s="203" t="s">
        <v>318</v>
      </c>
      <c r="H67" s="204">
        <f t="shared" si="0"/>
        <v>0.70989999999999998</v>
      </c>
      <c r="I67" s="205" t="str">
        <f>IF( ISNUMBER(DailyCurrencyRates!C67),RIGHT(TRIM(DailyCurrencyRates!B67),3),"")</f>
        <v>JOD</v>
      </c>
    </row>
    <row r="68" spans="2:9" ht="30" x14ac:dyDescent="0.25">
      <c r="B68" s="243" t="s">
        <v>388</v>
      </c>
      <c r="C68" s="240">
        <v>461.43804</v>
      </c>
      <c r="E68" s="194">
        <v>1</v>
      </c>
      <c r="F68" s="202" t="s">
        <v>0</v>
      </c>
      <c r="G68" s="203" t="s">
        <v>318</v>
      </c>
      <c r="H68" s="204">
        <f t="shared" si="0"/>
        <v>461.43804</v>
      </c>
      <c r="I68" s="205" t="str">
        <f>IF( ISNUMBER(DailyCurrencyRates!C68),RIGHT(TRIM(DailyCurrencyRates!B68),3),"")</f>
        <v>KZT</v>
      </c>
    </row>
    <row r="69" spans="2:9" ht="30" x14ac:dyDescent="0.25">
      <c r="B69" s="243" t="s">
        <v>389</v>
      </c>
      <c r="C69" s="240">
        <v>0.30531999999999998</v>
      </c>
      <c r="E69" s="194">
        <v>1</v>
      </c>
      <c r="F69" s="202" t="s">
        <v>0</v>
      </c>
      <c r="G69" s="203" t="s">
        <v>318</v>
      </c>
      <c r="H69" s="204">
        <f t="shared" si="0"/>
        <v>0.30531999999999998</v>
      </c>
      <c r="I69" s="205" t="str">
        <f>IF( ISNUMBER(DailyCurrencyRates!C69),RIGHT(TRIM(DailyCurrencyRates!B69),3),"")</f>
        <v>KWD</v>
      </c>
    </row>
    <row r="70" spans="2:9" ht="30" x14ac:dyDescent="0.25">
      <c r="B70" s="243" t="s">
        <v>390</v>
      </c>
      <c r="C70" s="240">
        <v>86.15</v>
      </c>
      <c r="E70" s="194">
        <v>1</v>
      </c>
      <c r="F70" s="202" t="s">
        <v>0</v>
      </c>
      <c r="G70" s="203" t="s">
        <v>318</v>
      </c>
      <c r="H70" s="204">
        <f t="shared" si="0"/>
        <v>86.15</v>
      </c>
      <c r="I70" s="205" t="str">
        <f>IF( ISNUMBER(DailyCurrencyRates!C70),RIGHT(TRIM(DailyCurrencyRates!B70),3),"")</f>
        <v>KGS</v>
      </c>
    </row>
    <row r="71" spans="2:9" ht="30" x14ac:dyDescent="0.25">
      <c r="B71" s="243" t="s">
        <v>391</v>
      </c>
      <c r="C71" s="240">
        <v>1517.5147300000001</v>
      </c>
      <c r="E71" s="194">
        <v>1</v>
      </c>
      <c r="F71" s="202" t="s">
        <v>0</v>
      </c>
      <c r="G71" s="203" t="s">
        <v>318</v>
      </c>
      <c r="H71" s="204">
        <f t="shared" si="0"/>
        <v>1517.5147300000001</v>
      </c>
      <c r="I71" s="205" t="str">
        <f>IF( ISNUMBER(DailyCurrencyRates!C71),RIGHT(TRIM(DailyCurrencyRates!B71),3),"")</f>
        <v>LBP</v>
      </c>
    </row>
    <row r="72" spans="2:9" ht="30" x14ac:dyDescent="0.25">
      <c r="B72" s="243" t="s">
        <v>392</v>
      </c>
      <c r="C72" s="240">
        <v>0.38499</v>
      </c>
      <c r="E72" s="194">
        <v>1</v>
      </c>
      <c r="F72" s="202" t="s">
        <v>0</v>
      </c>
      <c r="G72" s="203" t="s">
        <v>318</v>
      </c>
      <c r="H72" s="204">
        <f t="shared" si="0"/>
        <v>0.38499</v>
      </c>
      <c r="I72" s="205" t="str">
        <f>IF( ISNUMBER(DailyCurrencyRates!C72),RIGHT(TRIM(DailyCurrencyRates!B72),3),"")</f>
        <v>OMR</v>
      </c>
    </row>
    <row r="73" spans="2:9" ht="30" x14ac:dyDescent="0.25">
      <c r="B73" s="243" t="s">
        <v>393</v>
      </c>
      <c r="C73" s="240">
        <v>3.67598</v>
      </c>
      <c r="E73" s="194">
        <v>1</v>
      </c>
      <c r="F73" s="202" t="s">
        <v>0</v>
      </c>
      <c r="G73" s="203" t="s">
        <v>318</v>
      </c>
      <c r="H73" s="204">
        <f t="shared" si="0"/>
        <v>3.67598</v>
      </c>
      <c r="I73" s="205" t="str">
        <f>IF( ISNUMBER(DailyCurrencyRates!C73),RIGHT(TRIM(DailyCurrencyRates!B73),3),"")</f>
        <v>QAR</v>
      </c>
    </row>
    <row r="74" spans="2:9" ht="30" x14ac:dyDescent="0.25">
      <c r="B74" s="243" t="s">
        <v>394</v>
      </c>
      <c r="C74" s="240">
        <v>3.7529300000000001</v>
      </c>
      <c r="E74" s="194">
        <v>1</v>
      </c>
      <c r="F74" s="202" t="s">
        <v>0</v>
      </c>
      <c r="G74" s="203" t="s">
        <v>318</v>
      </c>
      <c r="H74" s="204">
        <f t="shared" ref="H74:H137" si="1">C74*E74</f>
        <v>3.7529300000000001</v>
      </c>
      <c r="I74" s="205" t="str">
        <f>IF( ISNUMBER(DailyCurrencyRates!C74),RIGHT(TRIM(DailyCurrencyRates!B74),3),"")</f>
        <v>SAR</v>
      </c>
    </row>
    <row r="75" spans="2:9" ht="30" x14ac:dyDescent="0.25">
      <c r="B75" s="243" t="s">
        <v>395</v>
      </c>
      <c r="C75" s="240">
        <v>2512.5300000000002</v>
      </c>
      <c r="E75" s="194">
        <v>1</v>
      </c>
      <c r="F75" s="202" t="s">
        <v>0</v>
      </c>
      <c r="G75" s="203" t="s">
        <v>318</v>
      </c>
      <c r="H75" s="204">
        <f t="shared" si="1"/>
        <v>2512.5300000000002</v>
      </c>
      <c r="I75" s="205" t="str">
        <f>IF( ISNUMBER(DailyCurrencyRates!C75),RIGHT(TRIM(DailyCurrencyRates!B75),3),"")</f>
        <v>SYP</v>
      </c>
    </row>
    <row r="76" spans="2:9" ht="30" x14ac:dyDescent="0.25">
      <c r="B76" s="243" t="s">
        <v>396</v>
      </c>
      <c r="C76" s="240">
        <v>18.812609999999999</v>
      </c>
      <c r="E76" s="194">
        <v>1</v>
      </c>
      <c r="F76" s="202" t="s">
        <v>0</v>
      </c>
      <c r="G76" s="203" t="s">
        <v>318</v>
      </c>
      <c r="H76" s="204">
        <f t="shared" si="1"/>
        <v>18.812609999999999</v>
      </c>
      <c r="I76" s="205" t="str">
        <f>IF( ISNUMBER(DailyCurrencyRates!C76),RIGHT(TRIM(DailyCurrencyRates!B76),3),"")</f>
        <v>TRY</v>
      </c>
    </row>
    <row r="77" spans="2:9" ht="30" x14ac:dyDescent="0.25">
      <c r="B77" s="243" t="s">
        <v>397</v>
      </c>
      <c r="C77" s="240">
        <v>3.51</v>
      </c>
      <c r="E77" s="194">
        <v>1</v>
      </c>
      <c r="F77" s="202" t="s">
        <v>0</v>
      </c>
      <c r="G77" s="203" t="s">
        <v>318</v>
      </c>
      <c r="H77" s="204">
        <f t="shared" si="1"/>
        <v>3.51</v>
      </c>
      <c r="I77" s="205" t="str">
        <f>IF( ISNUMBER(DailyCurrencyRates!C77),RIGHT(TRIM(DailyCurrencyRates!B77),3),"")</f>
        <v>TMT</v>
      </c>
    </row>
    <row r="78" spans="2:9" ht="30" x14ac:dyDescent="0.25">
      <c r="B78" s="243" t="s">
        <v>398</v>
      </c>
      <c r="C78" s="240">
        <v>3.67299</v>
      </c>
      <c r="E78" s="194">
        <v>1</v>
      </c>
      <c r="F78" s="202" t="s">
        <v>0</v>
      </c>
      <c r="G78" s="203" t="s">
        <v>318</v>
      </c>
      <c r="H78" s="204">
        <f t="shared" si="1"/>
        <v>3.67299</v>
      </c>
      <c r="I78" s="205" t="str">
        <f>IF( ISNUMBER(DailyCurrencyRates!C78),RIGHT(TRIM(DailyCurrencyRates!B78),3),"")</f>
        <v>AED</v>
      </c>
    </row>
    <row r="79" spans="2:9" ht="30" x14ac:dyDescent="0.25">
      <c r="B79" s="243" t="s">
        <v>399</v>
      </c>
      <c r="C79" s="240">
        <v>11331.76475</v>
      </c>
      <c r="E79" s="194">
        <v>1</v>
      </c>
      <c r="F79" s="202" t="s">
        <v>0</v>
      </c>
      <c r="G79" s="203" t="s">
        <v>318</v>
      </c>
      <c r="H79" s="204">
        <f t="shared" si="1"/>
        <v>11331.76475</v>
      </c>
      <c r="I79" s="205" t="str">
        <f>IF( ISNUMBER(DailyCurrencyRates!C79),RIGHT(TRIM(DailyCurrencyRates!B79),3),"")</f>
        <v>UZS</v>
      </c>
    </row>
    <row r="80" spans="2:9" ht="30" x14ac:dyDescent="0.25">
      <c r="B80" s="243" t="s">
        <v>400</v>
      </c>
      <c r="C80" s="240">
        <v>250.40001000000001</v>
      </c>
      <c r="E80" s="194">
        <v>1</v>
      </c>
      <c r="F80" s="202" t="s">
        <v>0</v>
      </c>
      <c r="G80" s="203" t="s">
        <v>318</v>
      </c>
      <c r="H80" s="204">
        <f t="shared" si="1"/>
        <v>250.40001000000001</v>
      </c>
      <c r="I80" s="205" t="str">
        <f>IF( ISNUMBER(DailyCurrencyRates!C80),RIGHT(TRIM(DailyCurrencyRates!B80),3),"")</f>
        <v>YER</v>
      </c>
    </row>
    <row r="81" spans="2:9" ht="30" hidden="1" x14ac:dyDescent="0.25">
      <c r="B81" s="243" t="s">
        <v>319</v>
      </c>
      <c r="C81" s="240" t="s">
        <v>316</v>
      </c>
      <c r="E81" s="194"/>
      <c r="F81" s="202" t="s">
        <v>255</v>
      </c>
      <c r="G81" s="203" t="s">
        <v>318</v>
      </c>
      <c r="H81" s="206"/>
      <c r="I81" s="205" t="str">
        <f>IF( ISNUMBER(DailyCurrencyRates!C81),RIGHT(TRIM(DailyCurrencyRates!B81),3),"")</f>
        <v/>
      </c>
    </row>
    <row r="82" spans="2:9" ht="30" x14ac:dyDescent="0.25">
      <c r="B82" s="243" t="s">
        <v>401</v>
      </c>
      <c r="C82" s="240">
        <v>1.4214899999999999</v>
      </c>
      <c r="E82" s="194">
        <v>1</v>
      </c>
      <c r="F82" s="202" t="s">
        <v>0</v>
      </c>
      <c r="G82" s="203" t="s">
        <v>318</v>
      </c>
      <c r="H82" s="204">
        <f t="shared" si="1"/>
        <v>1.4214899999999999</v>
      </c>
      <c r="I82" s="205" t="str">
        <f>IF( ISNUMBER(DailyCurrencyRates!C82),RIGHT(TRIM(DailyCurrencyRates!B82),3),"")</f>
        <v>AUD</v>
      </c>
    </row>
    <row r="83" spans="2:9" ht="30" x14ac:dyDescent="0.25">
      <c r="B83" s="243" t="s">
        <v>402</v>
      </c>
      <c r="C83" s="240">
        <v>106.01424</v>
      </c>
      <c r="E83" s="194">
        <v>1</v>
      </c>
      <c r="F83" s="202" t="s">
        <v>0</v>
      </c>
      <c r="G83" s="203" t="s">
        <v>318</v>
      </c>
      <c r="H83" s="204">
        <f t="shared" si="1"/>
        <v>106.01424</v>
      </c>
      <c r="I83" s="205" t="str">
        <f>IF( ISNUMBER(DailyCurrencyRates!C83),RIGHT(TRIM(DailyCurrencyRates!B83),3),"")</f>
        <v>BDT</v>
      </c>
    </row>
    <row r="84" spans="2:9" ht="30" x14ac:dyDescent="0.25">
      <c r="B84" s="243" t="s">
        <v>403</v>
      </c>
      <c r="C84" s="240">
        <v>1.3172299999999999</v>
      </c>
      <c r="E84" s="194">
        <v>1</v>
      </c>
      <c r="F84" s="202" t="s">
        <v>0</v>
      </c>
      <c r="G84" s="203" t="s">
        <v>318</v>
      </c>
      <c r="H84" s="204">
        <f t="shared" si="1"/>
        <v>1.3172299999999999</v>
      </c>
      <c r="I84" s="205" t="str">
        <f>IF( ISNUMBER(DailyCurrencyRates!C84),RIGHT(TRIM(DailyCurrencyRates!B84),3),"")</f>
        <v>BND</v>
      </c>
    </row>
    <row r="85" spans="2:9" ht="30" x14ac:dyDescent="0.25">
      <c r="B85" s="243" t="s">
        <v>404</v>
      </c>
      <c r="C85" s="240">
        <v>4114.5847000000003</v>
      </c>
      <c r="E85" s="194">
        <v>1</v>
      </c>
      <c r="F85" s="202" t="s">
        <v>0</v>
      </c>
      <c r="G85" s="203" t="s">
        <v>318</v>
      </c>
      <c r="H85" s="204">
        <f t="shared" si="1"/>
        <v>4114.5847000000003</v>
      </c>
      <c r="I85" s="205" t="str">
        <f>IF( ISNUMBER(DailyCurrencyRates!C85),RIGHT(TRIM(DailyCurrencyRates!B85),3),"")</f>
        <v>KHR</v>
      </c>
    </row>
    <row r="86" spans="2:9" ht="30" x14ac:dyDescent="0.25">
      <c r="B86" s="243" t="s">
        <v>405</v>
      </c>
      <c r="C86" s="240">
        <v>110.01403999999999</v>
      </c>
      <c r="E86" s="194">
        <v>1</v>
      </c>
      <c r="F86" s="202" t="s">
        <v>0</v>
      </c>
      <c r="G86" s="203" t="s">
        <v>318</v>
      </c>
      <c r="H86" s="204">
        <f t="shared" si="1"/>
        <v>110.01403999999999</v>
      </c>
      <c r="I86" s="205" t="str">
        <f>IF( ISNUMBER(DailyCurrencyRates!C86),RIGHT(TRIM(DailyCurrencyRates!B86),3),"")</f>
        <v>XPF</v>
      </c>
    </row>
    <row r="87" spans="2:9" ht="30" x14ac:dyDescent="0.25">
      <c r="B87" s="243" t="s">
        <v>406</v>
      </c>
      <c r="C87" s="240">
        <v>6.7510000000000003</v>
      </c>
      <c r="E87" s="194">
        <v>1</v>
      </c>
      <c r="F87" s="202" t="s">
        <v>0</v>
      </c>
      <c r="G87" s="203" t="s">
        <v>318</v>
      </c>
      <c r="H87" s="204">
        <f t="shared" si="1"/>
        <v>6.7510000000000003</v>
      </c>
      <c r="I87" s="205" t="str">
        <f>IF( ISNUMBER(DailyCurrencyRates!C87),RIGHT(TRIM(DailyCurrencyRates!B87),3),"")</f>
        <v>CNY</v>
      </c>
    </row>
    <row r="88" spans="2:9" ht="30" x14ac:dyDescent="0.25">
      <c r="B88" s="243" t="s">
        <v>407</v>
      </c>
      <c r="C88" s="240">
        <v>2.1613000000000002</v>
      </c>
      <c r="E88" s="194">
        <v>1</v>
      </c>
      <c r="F88" s="202" t="s">
        <v>0</v>
      </c>
      <c r="G88" s="203" t="s">
        <v>318</v>
      </c>
      <c r="H88" s="204">
        <f t="shared" si="1"/>
        <v>2.1613000000000002</v>
      </c>
      <c r="I88" s="205" t="str">
        <f>IF( ISNUMBER(DailyCurrencyRates!C88),RIGHT(TRIM(DailyCurrencyRates!B88),3),"")</f>
        <v>FJD</v>
      </c>
    </row>
    <row r="89" spans="2:9" ht="30" x14ac:dyDescent="0.25">
      <c r="B89" s="243" t="s">
        <v>408</v>
      </c>
      <c r="C89" s="240">
        <v>7.8391799999999998</v>
      </c>
      <c r="E89" s="194">
        <v>1</v>
      </c>
      <c r="F89" s="202" t="s">
        <v>0</v>
      </c>
      <c r="G89" s="203" t="s">
        <v>318</v>
      </c>
      <c r="H89" s="204">
        <f t="shared" si="1"/>
        <v>7.8391799999999998</v>
      </c>
      <c r="I89" s="205" t="str">
        <f>IF( ISNUMBER(DailyCurrencyRates!C89),RIGHT(TRIM(DailyCurrencyRates!B89),3),"")</f>
        <v>HKD</v>
      </c>
    </row>
    <row r="90" spans="2:9" ht="30" x14ac:dyDescent="0.25">
      <c r="B90" s="243" t="s">
        <v>409</v>
      </c>
      <c r="C90" s="240">
        <v>81.699110000000005</v>
      </c>
      <c r="E90" s="194">
        <v>1</v>
      </c>
      <c r="F90" s="202" t="s">
        <v>0</v>
      </c>
      <c r="G90" s="203" t="s">
        <v>318</v>
      </c>
      <c r="H90" s="204">
        <f t="shared" si="1"/>
        <v>81.699110000000005</v>
      </c>
      <c r="I90" s="205" t="str">
        <f>IF( ISNUMBER(DailyCurrencyRates!C90),RIGHT(TRIM(DailyCurrencyRates!B90),3),"")</f>
        <v>INR</v>
      </c>
    </row>
    <row r="91" spans="2:9" ht="30" x14ac:dyDescent="0.25">
      <c r="B91" s="243" t="s">
        <v>410</v>
      </c>
      <c r="C91" s="240">
        <v>14999.937550000001</v>
      </c>
      <c r="E91" s="194">
        <v>1</v>
      </c>
      <c r="F91" s="202" t="s">
        <v>0</v>
      </c>
      <c r="G91" s="203" t="s">
        <v>318</v>
      </c>
      <c r="H91" s="204">
        <f t="shared" si="1"/>
        <v>14999.937550000001</v>
      </c>
      <c r="I91" s="205" t="str">
        <f>IF( ISNUMBER(DailyCurrencyRates!C91),RIGHT(TRIM(DailyCurrencyRates!B91),3),"")</f>
        <v>IDR</v>
      </c>
    </row>
    <row r="92" spans="2:9" ht="30" x14ac:dyDescent="0.25">
      <c r="B92" s="243" t="s">
        <v>411</v>
      </c>
      <c r="C92" s="240">
        <v>130.13200000000001</v>
      </c>
      <c r="E92" s="194">
        <v>1</v>
      </c>
      <c r="F92" s="202" t="s">
        <v>0</v>
      </c>
      <c r="G92" s="203" t="s">
        <v>318</v>
      </c>
      <c r="H92" s="204">
        <f t="shared" si="1"/>
        <v>130.13200000000001</v>
      </c>
      <c r="I92" s="205" t="str">
        <f>IF( ISNUMBER(DailyCurrencyRates!C92),RIGHT(TRIM(DailyCurrencyRates!B92),3),"")</f>
        <v>JPY</v>
      </c>
    </row>
    <row r="93" spans="2:9" ht="30" x14ac:dyDescent="0.25">
      <c r="B93" s="243" t="s">
        <v>412</v>
      </c>
      <c r="C93" s="240">
        <v>1231.64058</v>
      </c>
      <c r="E93" s="194">
        <v>1</v>
      </c>
      <c r="F93" s="202" t="s">
        <v>0</v>
      </c>
      <c r="G93" s="203" t="s">
        <v>318</v>
      </c>
      <c r="H93" s="204">
        <f t="shared" si="1"/>
        <v>1231.64058</v>
      </c>
      <c r="I93" s="205" t="str">
        <f>IF( ISNUMBER(DailyCurrencyRates!C93),RIGHT(TRIM(DailyCurrencyRates!B93),3),"")</f>
        <v>KRW</v>
      </c>
    </row>
    <row r="94" spans="2:9" ht="30" x14ac:dyDescent="0.25">
      <c r="B94" s="243" t="s">
        <v>413</v>
      </c>
      <c r="C94" s="240">
        <v>16899.750179999999</v>
      </c>
      <c r="E94" s="194">
        <v>1</v>
      </c>
      <c r="F94" s="202" t="s">
        <v>0</v>
      </c>
      <c r="G94" s="203" t="s">
        <v>318</v>
      </c>
      <c r="H94" s="204">
        <f t="shared" si="1"/>
        <v>16899.750179999999</v>
      </c>
      <c r="I94" s="205" t="str">
        <f>IF( ISNUMBER(DailyCurrencyRates!C94),RIGHT(TRIM(DailyCurrencyRates!B94),3),"")</f>
        <v>LAK</v>
      </c>
    </row>
    <row r="95" spans="2:9" ht="30" x14ac:dyDescent="0.25">
      <c r="B95" s="243" t="s">
        <v>414</v>
      </c>
      <c r="C95" s="240">
        <v>8.0677099999999999</v>
      </c>
      <c r="E95" s="194">
        <v>1</v>
      </c>
      <c r="F95" s="202" t="s">
        <v>0</v>
      </c>
      <c r="G95" s="203" t="s">
        <v>318</v>
      </c>
      <c r="H95" s="204">
        <f t="shared" si="1"/>
        <v>8.0677099999999999</v>
      </c>
      <c r="I95" s="205" t="str">
        <f>IF( ISNUMBER(DailyCurrencyRates!C95),RIGHT(TRIM(DailyCurrencyRates!B95),3),"")</f>
        <v>MOP</v>
      </c>
    </row>
    <row r="96" spans="2:9" ht="30" x14ac:dyDescent="0.25">
      <c r="B96" s="243" t="s">
        <v>415</v>
      </c>
      <c r="C96" s="240">
        <v>4.2534999999999998</v>
      </c>
      <c r="E96" s="194">
        <v>1</v>
      </c>
      <c r="F96" s="202" t="s">
        <v>0</v>
      </c>
      <c r="G96" s="203" t="s">
        <v>318</v>
      </c>
      <c r="H96" s="204">
        <f t="shared" si="1"/>
        <v>4.2534999999999998</v>
      </c>
      <c r="I96" s="205" t="str">
        <f>IF( ISNUMBER(DailyCurrencyRates!C96),RIGHT(TRIM(DailyCurrencyRates!B96),3),"")</f>
        <v>MYR</v>
      </c>
    </row>
    <row r="97" spans="2:9" ht="30" x14ac:dyDescent="0.25">
      <c r="B97" s="243" t="s">
        <v>416</v>
      </c>
      <c r="C97" s="240">
        <v>2099.4853899999998</v>
      </c>
      <c r="E97" s="194">
        <v>1</v>
      </c>
      <c r="F97" s="202" t="s">
        <v>0</v>
      </c>
      <c r="G97" s="203" t="s">
        <v>318</v>
      </c>
      <c r="H97" s="204">
        <f t="shared" si="1"/>
        <v>2099.4853899999998</v>
      </c>
      <c r="I97" s="205" t="str">
        <f>IF( ISNUMBER(DailyCurrencyRates!C97),RIGHT(TRIM(DailyCurrencyRates!B97),3),"")</f>
        <v>MMK</v>
      </c>
    </row>
    <row r="98" spans="2:9" ht="30" x14ac:dyDescent="0.25">
      <c r="B98" s="243" t="s">
        <v>417</v>
      </c>
      <c r="C98" s="240">
        <v>130.79445000000001</v>
      </c>
      <c r="E98" s="194">
        <v>1</v>
      </c>
      <c r="F98" s="202" t="s">
        <v>0</v>
      </c>
      <c r="G98" s="203" t="s">
        <v>318</v>
      </c>
      <c r="H98" s="204">
        <f t="shared" si="1"/>
        <v>130.79445000000001</v>
      </c>
      <c r="I98" s="205" t="str">
        <f>IF( ISNUMBER(DailyCurrencyRates!C98),RIGHT(TRIM(DailyCurrencyRates!B98),3),"")</f>
        <v>NPR</v>
      </c>
    </row>
    <row r="99" spans="2:9" ht="30" x14ac:dyDescent="0.25">
      <c r="B99" s="243" t="s">
        <v>418</v>
      </c>
      <c r="C99" s="240">
        <v>1.5491699999999999</v>
      </c>
      <c r="E99" s="194">
        <v>1</v>
      </c>
      <c r="F99" s="202" t="s">
        <v>0</v>
      </c>
      <c r="G99" s="203" t="s">
        <v>318</v>
      </c>
      <c r="H99" s="204">
        <f t="shared" si="1"/>
        <v>1.5491699999999999</v>
      </c>
      <c r="I99" s="205" t="str">
        <f>IF( ISNUMBER(DailyCurrencyRates!C99),RIGHT(TRIM(DailyCurrencyRates!B99),3),"")</f>
        <v>NZD</v>
      </c>
    </row>
    <row r="100" spans="2:9" ht="30" x14ac:dyDescent="0.25">
      <c r="B100" s="243" t="s">
        <v>419</v>
      </c>
      <c r="C100" s="240">
        <v>261.16798999999997</v>
      </c>
      <c r="E100" s="194">
        <v>1</v>
      </c>
      <c r="F100" s="202" t="s">
        <v>0</v>
      </c>
      <c r="G100" s="203" t="s">
        <v>318</v>
      </c>
      <c r="H100" s="204">
        <f t="shared" si="1"/>
        <v>261.16798999999997</v>
      </c>
      <c r="I100" s="205" t="str">
        <f>IF( ISNUMBER(DailyCurrencyRates!C100),RIGHT(TRIM(DailyCurrencyRates!B100),3),"")</f>
        <v>PKR</v>
      </c>
    </row>
    <row r="101" spans="2:9" ht="30" x14ac:dyDescent="0.25">
      <c r="B101" s="243" t="s">
        <v>420</v>
      </c>
      <c r="C101" s="240">
        <v>54.620170000000002</v>
      </c>
      <c r="E101" s="194">
        <v>1</v>
      </c>
      <c r="F101" s="202" t="s">
        <v>0</v>
      </c>
      <c r="G101" s="203" t="s">
        <v>318</v>
      </c>
      <c r="H101" s="204">
        <f t="shared" si="1"/>
        <v>54.620170000000002</v>
      </c>
      <c r="I101" s="205" t="str">
        <f>IF( ISNUMBER(DailyCurrencyRates!C101),RIGHT(TRIM(DailyCurrencyRates!B101),3),"")</f>
        <v>PHP</v>
      </c>
    </row>
    <row r="102" spans="2:9" ht="30" x14ac:dyDescent="0.25">
      <c r="B102" s="243" t="s">
        <v>421</v>
      </c>
      <c r="C102" s="240">
        <v>13.543749999999999</v>
      </c>
      <c r="E102" s="194">
        <v>1</v>
      </c>
      <c r="F102" s="202" t="s">
        <v>0</v>
      </c>
      <c r="G102" s="203" t="s">
        <v>318</v>
      </c>
      <c r="H102" s="204">
        <f t="shared" si="1"/>
        <v>13.543749999999999</v>
      </c>
      <c r="I102" s="205" t="str">
        <f>IF( ISNUMBER(DailyCurrencyRates!C102),RIGHT(TRIM(DailyCurrencyRates!B102),3),"")</f>
        <v>SCR</v>
      </c>
    </row>
    <row r="103" spans="2:9" ht="30" x14ac:dyDescent="0.25">
      <c r="B103" s="243" t="s">
        <v>422</v>
      </c>
      <c r="C103" s="240">
        <v>1.31399</v>
      </c>
      <c r="E103" s="194">
        <v>1</v>
      </c>
      <c r="F103" s="202" t="s">
        <v>0</v>
      </c>
      <c r="G103" s="203" t="s">
        <v>318</v>
      </c>
      <c r="H103" s="204">
        <f t="shared" si="1"/>
        <v>1.31399</v>
      </c>
      <c r="I103" s="205" t="str">
        <f>IF( ISNUMBER(DailyCurrencyRates!C103),RIGHT(TRIM(DailyCurrencyRates!B103),3),"")</f>
        <v>SGD</v>
      </c>
    </row>
    <row r="104" spans="2:9" ht="30" x14ac:dyDescent="0.25">
      <c r="B104" s="243" t="s">
        <v>423</v>
      </c>
      <c r="C104" s="240">
        <v>367.29791999999998</v>
      </c>
      <c r="E104" s="194">
        <v>1</v>
      </c>
      <c r="F104" s="202" t="s">
        <v>0</v>
      </c>
      <c r="G104" s="203" t="s">
        <v>318</v>
      </c>
      <c r="H104" s="204">
        <f t="shared" si="1"/>
        <v>367.29791999999998</v>
      </c>
      <c r="I104" s="205" t="str">
        <f>IF( ISNUMBER(DailyCurrencyRates!C104),RIGHT(TRIM(DailyCurrencyRates!B104),3),"")</f>
        <v>LKR</v>
      </c>
    </row>
    <row r="105" spans="2:9" ht="30" x14ac:dyDescent="0.25">
      <c r="B105" s="243" t="s">
        <v>424</v>
      </c>
      <c r="C105" s="240">
        <v>30.040800000000001</v>
      </c>
      <c r="E105" s="194">
        <v>1</v>
      </c>
      <c r="F105" s="202" t="s">
        <v>0</v>
      </c>
      <c r="G105" s="203" t="s">
        <v>318</v>
      </c>
      <c r="H105" s="204">
        <f t="shared" si="1"/>
        <v>30.040800000000001</v>
      </c>
      <c r="I105" s="205" t="str">
        <f>IF( ISNUMBER(DailyCurrencyRates!C105),RIGHT(TRIM(DailyCurrencyRates!B105),3),"")</f>
        <v>TWD</v>
      </c>
    </row>
    <row r="106" spans="2:9" ht="30" x14ac:dyDescent="0.25">
      <c r="B106" s="243" t="s">
        <v>425</v>
      </c>
      <c r="C106" s="240">
        <v>32.783999999999999</v>
      </c>
      <c r="E106" s="194">
        <v>1</v>
      </c>
      <c r="F106" s="202" t="s">
        <v>0</v>
      </c>
      <c r="G106" s="203" t="s">
        <v>318</v>
      </c>
      <c r="H106" s="204">
        <f t="shared" si="1"/>
        <v>32.783999999999999</v>
      </c>
      <c r="I106" s="205" t="str">
        <f>IF( ISNUMBER(DailyCurrencyRates!C106),RIGHT(TRIM(DailyCurrencyRates!B106),3),"")</f>
        <v>THB</v>
      </c>
    </row>
    <row r="107" spans="2:9" ht="30" x14ac:dyDescent="0.25">
      <c r="B107" s="243" t="s">
        <v>426</v>
      </c>
      <c r="C107" s="240">
        <v>23449.408230000001</v>
      </c>
      <c r="E107" s="194">
        <v>1</v>
      </c>
      <c r="F107" s="202" t="s">
        <v>0</v>
      </c>
      <c r="G107" s="203" t="s">
        <v>318</v>
      </c>
      <c r="H107" s="204">
        <f t="shared" si="1"/>
        <v>23449.408230000001</v>
      </c>
      <c r="I107" s="205" t="str">
        <f>IF( ISNUMBER(DailyCurrencyRates!C107),RIGHT(TRIM(DailyCurrencyRates!B107),3),"")</f>
        <v>VND</v>
      </c>
    </row>
    <row r="108" spans="2:9" ht="30" hidden="1" x14ac:dyDescent="0.25">
      <c r="B108" s="243" t="s">
        <v>319</v>
      </c>
      <c r="C108" s="240" t="s">
        <v>316</v>
      </c>
      <c r="E108" s="194"/>
      <c r="F108" s="202" t="s">
        <v>255</v>
      </c>
      <c r="G108" s="203" t="s">
        <v>318</v>
      </c>
      <c r="H108" s="206"/>
      <c r="I108" s="205" t="str">
        <f>IF( ISNUMBER(DailyCurrencyRates!C108),RIGHT(TRIM(DailyCurrencyRates!B108),3),"")</f>
        <v/>
      </c>
    </row>
    <row r="109" spans="2:9" ht="30" x14ac:dyDescent="0.25">
      <c r="B109" s="243" t="s">
        <v>427</v>
      </c>
      <c r="C109" s="240">
        <v>135.75667999999999</v>
      </c>
      <c r="E109" s="194">
        <v>1</v>
      </c>
      <c r="F109" s="202" t="s">
        <v>0</v>
      </c>
      <c r="G109" s="203" t="s">
        <v>318</v>
      </c>
      <c r="H109" s="204">
        <f t="shared" si="1"/>
        <v>135.75667999999999</v>
      </c>
      <c r="I109" s="205" t="str">
        <f>IF( ISNUMBER(DailyCurrencyRates!C109),RIGHT(TRIM(DailyCurrencyRates!B109),3),"")</f>
        <v>DZD</v>
      </c>
    </row>
    <row r="110" spans="2:9" ht="30" x14ac:dyDescent="0.25">
      <c r="B110" s="243" t="s">
        <v>428</v>
      </c>
      <c r="C110" s="240">
        <v>504.2749</v>
      </c>
      <c r="E110" s="194">
        <v>1</v>
      </c>
      <c r="F110" s="202" t="s">
        <v>0</v>
      </c>
      <c r="G110" s="203" t="s">
        <v>318</v>
      </c>
      <c r="H110" s="204">
        <f t="shared" si="1"/>
        <v>504.2749</v>
      </c>
      <c r="I110" s="205" t="str">
        <f>IF( ISNUMBER(DailyCurrencyRates!C110),RIGHT(TRIM(DailyCurrencyRates!B110),3),"")</f>
        <v>AOA</v>
      </c>
    </row>
    <row r="111" spans="2:9" ht="30" x14ac:dyDescent="0.25">
      <c r="B111" s="243" t="s">
        <v>429</v>
      </c>
      <c r="C111" s="240">
        <v>12.80097</v>
      </c>
      <c r="E111" s="194">
        <v>1</v>
      </c>
      <c r="F111" s="202" t="s">
        <v>0</v>
      </c>
      <c r="G111" s="203" t="s">
        <v>318</v>
      </c>
      <c r="H111" s="204">
        <f t="shared" si="1"/>
        <v>12.80097</v>
      </c>
      <c r="I111" s="205" t="str">
        <f>IF( ISNUMBER(DailyCurrencyRates!C111),RIGHT(TRIM(DailyCurrencyRates!B111),3),"")</f>
        <v>BWP</v>
      </c>
    </row>
    <row r="112" spans="2:9" ht="30" x14ac:dyDescent="0.25">
      <c r="B112" s="243" t="s">
        <v>430</v>
      </c>
      <c r="C112" s="240">
        <v>2070.0052799999999</v>
      </c>
      <c r="E112" s="194">
        <v>1</v>
      </c>
      <c r="F112" s="202" t="s">
        <v>0</v>
      </c>
      <c r="G112" s="203" t="s">
        <v>318</v>
      </c>
      <c r="H112" s="204">
        <f t="shared" si="1"/>
        <v>2070.0052799999999</v>
      </c>
      <c r="I112" s="205" t="str">
        <f>IF( ISNUMBER(DailyCurrencyRates!C112),RIGHT(TRIM(DailyCurrencyRates!B112),3),"")</f>
        <v>BIF</v>
      </c>
    </row>
    <row r="113" spans="2:9" ht="30" x14ac:dyDescent="0.25">
      <c r="B113" s="243" t="s">
        <v>431</v>
      </c>
      <c r="C113" s="240">
        <v>101.55374999999999</v>
      </c>
      <c r="E113" s="194">
        <v>1</v>
      </c>
      <c r="F113" s="202" t="s">
        <v>0</v>
      </c>
      <c r="G113" s="203" t="s">
        <v>318</v>
      </c>
      <c r="H113" s="204">
        <f t="shared" si="1"/>
        <v>101.55374999999999</v>
      </c>
      <c r="I113" s="205" t="str">
        <f>IF( ISNUMBER(DailyCurrencyRates!C113),RIGHT(TRIM(DailyCurrencyRates!B113),3),"")</f>
        <v>CVE</v>
      </c>
    </row>
    <row r="114" spans="2:9" ht="30" x14ac:dyDescent="0.25">
      <c r="B114" s="243" t="s">
        <v>432</v>
      </c>
      <c r="C114" s="240">
        <v>604.73834999999997</v>
      </c>
      <c r="E114" s="194">
        <v>1</v>
      </c>
      <c r="F114" s="202" t="s">
        <v>0</v>
      </c>
      <c r="G114" s="203" t="s">
        <v>318</v>
      </c>
      <c r="H114" s="204">
        <f t="shared" si="1"/>
        <v>604.73834999999997</v>
      </c>
      <c r="I114" s="205" t="str">
        <f>IF( ISNUMBER(DailyCurrencyRates!C114),RIGHT(TRIM(DailyCurrencyRates!B114),3),"")</f>
        <v>XOF</v>
      </c>
    </row>
    <row r="115" spans="2:9" ht="30" x14ac:dyDescent="0.25">
      <c r="B115" s="243" t="s">
        <v>433</v>
      </c>
      <c r="C115" s="240">
        <v>604.73834999999997</v>
      </c>
      <c r="E115" s="194">
        <v>1</v>
      </c>
      <c r="F115" s="202" t="s">
        <v>0</v>
      </c>
      <c r="G115" s="203" t="s">
        <v>318</v>
      </c>
      <c r="H115" s="204">
        <f t="shared" si="1"/>
        <v>604.73834999999997</v>
      </c>
      <c r="I115" s="205" t="str">
        <f>IF( ISNUMBER(DailyCurrencyRates!C115),RIGHT(TRIM(DailyCurrencyRates!B115),3),"")</f>
        <v>XAF</v>
      </c>
    </row>
    <row r="116" spans="2:9" ht="30" x14ac:dyDescent="0.25">
      <c r="B116" s="243" t="s">
        <v>434</v>
      </c>
      <c r="C116" s="240">
        <v>178.65496999999999</v>
      </c>
      <c r="E116" s="194">
        <v>1</v>
      </c>
      <c r="F116" s="202" t="s">
        <v>0</v>
      </c>
      <c r="G116" s="203" t="s">
        <v>318</v>
      </c>
      <c r="H116" s="204">
        <f t="shared" si="1"/>
        <v>178.65496999999999</v>
      </c>
      <c r="I116" s="205" t="str">
        <f>IF( ISNUMBER(DailyCurrencyRates!C116),RIGHT(TRIM(DailyCurrencyRates!B116),3),"")</f>
        <v>DJF</v>
      </c>
    </row>
    <row r="117" spans="2:9" ht="30" x14ac:dyDescent="0.25">
      <c r="B117" s="243" t="s">
        <v>435</v>
      </c>
      <c r="C117" s="240">
        <v>30.099499999999999</v>
      </c>
      <c r="E117" s="194">
        <v>1</v>
      </c>
      <c r="F117" s="202" t="s">
        <v>0</v>
      </c>
      <c r="G117" s="203" t="s">
        <v>318</v>
      </c>
      <c r="H117" s="204">
        <f t="shared" si="1"/>
        <v>30.099499999999999</v>
      </c>
      <c r="I117" s="205" t="str">
        <f>IF( ISNUMBER(DailyCurrencyRates!C117),RIGHT(TRIM(DailyCurrencyRates!B117),3),"")</f>
        <v>EGP</v>
      </c>
    </row>
    <row r="118" spans="2:9" ht="30" x14ac:dyDescent="0.25">
      <c r="B118" s="243" t="s">
        <v>436</v>
      </c>
      <c r="C118" s="240">
        <v>53.64235</v>
      </c>
      <c r="E118" s="194">
        <v>1</v>
      </c>
      <c r="F118" s="202" t="s">
        <v>0</v>
      </c>
      <c r="G118" s="203" t="s">
        <v>318</v>
      </c>
      <c r="H118" s="204">
        <f t="shared" si="1"/>
        <v>53.64235</v>
      </c>
      <c r="I118" s="205" t="str">
        <f>IF( ISNUMBER(DailyCurrencyRates!C118),RIGHT(TRIM(DailyCurrencyRates!B118),3),"")</f>
        <v>ETB</v>
      </c>
    </row>
    <row r="119" spans="2:9" ht="30" x14ac:dyDescent="0.25">
      <c r="B119" s="243" t="s">
        <v>437</v>
      </c>
      <c r="C119" s="240">
        <v>61.8</v>
      </c>
      <c r="E119" s="194">
        <v>1</v>
      </c>
      <c r="F119" s="202" t="s">
        <v>0</v>
      </c>
      <c r="G119" s="203" t="s">
        <v>318</v>
      </c>
      <c r="H119" s="204">
        <f t="shared" si="1"/>
        <v>61.8</v>
      </c>
      <c r="I119" s="205" t="str">
        <f>IF( ISNUMBER(DailyCurrencyRates!C119),RIGHT(TRIM(DailyCurrencyRates!B119),3),"")</f>
        <v>GMD</v>
      </c>
    </row>
    <row r="120" spans="2:9" ht="30" x14ac:dyDescent="0.25">
      <c r="B120" s="243" t="s">
        <v>438</v>
      </c>
      <c r="C120" s="240">
        <v>12.04264</v>
      </c>
      <c r="E120" s="194">
        <v>1</v>
      </c>
      <c r="F120" s="202" t="s">
        <v>0</v>
      </c>
      <c r="G120" s="203" t="s">
        <v>318</v>
      </c>
      <c r="H120" s="204">
        <f t="shared" si="1"/>
        <v>12.04264</v>
      </c>
      <c r="I120" s="205" t="str">
        <f>IF( ISNUMBER(DailyCurrencyRates!C120),RIGHT(TRIM(DailyCurrencyRates!B120),3),"")</f>
        <v>GHS</v>
      </c>
    </row>
    <row r="121" spans="2:9" ht="30" x14ac:dyDescent="0.25">
      <c r="B121" s="243" t="s">
        <v>439</v>
      </c>
      <c r="C121" s="240">
        <v>8640.97948</v>
      </c>
      <c r="E121" s="194">
        <v>1</v>
      </c>
      <c r="F121" s="202" t="s">
        <v>0</v>
      </c>
      <c r="G121" s="203" t="s">
        <v>318</v>
      </c>
      <c r="H121" s="204">
        <f t="shared" si="1"/>
        <v>8640.97948</v>
      </c>
      <c r="I121" s="205" t="str">
        <f>IF( ISNUMBER(DailyCurrencyRates!C121),RIGHT(TRIM(DailyCurrencyRates!B121),3),"")</f>
        <v>GNF</v>
      </c>
    </row>
    <row r="122" spans="2:9" ht="30" x14ac:dyDescent="0.25">
      <c r="B122" s="243" t="s">
        <v>440</v>
      </c>
      <c r="C122" s="240">
        <v>124.45</v>
      </c>
      <c r="E122" s="194">
        <v>1</v>
      </c>
      <c r="F122" s="202" t="s">
        <v>0</v>
      </c>
      <c r="G122" s="203" t="s">
        <v>318</v>
      </c>
      <c r="H122" s="204">
        <f t="shared" si="1"/>
        <v>124.45</v>
      </c>
      <c r="I122" s="205" t="str">
        <f>IF( ISNUMBER(DailyCurrencyRates!C122),RIGHT(TRIM(DailyCurrencyRates!B122),3),"")</f>
        <v>KES</v>
      </c>
    </row>
    <row r="123" spans="2:9" ht="30" x14ac:dyDescent="0.25">
      <c r="B123" s="243" t="s">
        <v>441</v>
      </c>
      <c r="C123" s="240">
        <v>17.386399999999998</v>
      </c>
      <c r="E123" s="194">
        <v>1</v>
      </c>
      <c r="F123" s="202" t="s">
        <v>0</v>
      </c>
      <c r="G123" s="203" t="s">
        <v>318</v>
      </c>
      <c r="H123" s="204">
        <f t="shared" si="1"/>
        <v>17.386399999999998</v>
      </c>
      <c r="I123" s="205" t="str">
        <f>IF( ISNUMBER(DailyCurrencyRates!C123),RIGHT(TRIM(DailyCurrencyRates!B123),3),"")</f>
        <v>LSL</v>
      </c>
    </row>
    <row r="124" spans="2:9" ht="30" x14ac:dyDescent="0.25">
      <c r="B124" s="243" t="s">
        <v>442</v>
      </c>
      <c r="C124" s="240">
        <v>4.7507400000000004</v>
      </c>
      <c r="E124" s="194">
        <v>1</v>
      </c>
      <c r="F124" s="202" t="s">
        <v>0</v>
      </c>
      <c r="G124" s="203" t="s">
        <v>318</v>
      </c>
      <c r="H124" s="204">
        <f t="shared" si="1"/>
        <v>4.7507400000000004</v>
      </c>
      <c r="I124" s="205" t="str">
        <f>IF( ISNUMBER(DailyCurrencyRates!C124),RIGHT(TRIM(DailyCurrencyRates!B124),3),"")</f>
        <v>LYD</v>
      </c>
    </row>
    <row r="125" spans="2:9" ht="30" x14ac:dyDescent="0.25">
      <c r="B125" s="243" t="s">
        <v>443</v>
      </c>
      <c r="C125" s="240">
        <v>1025.37941</v>
      </c>
      <c r="E125" s="194">
        <v>1</v>
      </c>
      <c r="F125" s="202" t="s">
        <v>0</v>
      </c>
      <c r="G125" s="203" t="s">
        <v>318</v>
      </c>
      <c r="H125" s="204">
        <f t="shared" si="1"/>
        <v>1025.37941</v>
      </c>
      <c r="I125" s="205" t="str">
        <f>IF( ISNUMBER(DailyCurrencyRates!C125),RIGHT(TRIM(DailyCurrencyRates!B125),3),"")</f>
        <v>MWK</v>
      </c>
    </row>
    <row r="126" spans="2:9" ht="30" x14ac:dyDescent="0.25">
      <c r="B126" s="243" t="s">
        <v>444</v>
      </c>
      <c r="C126" s="240">
        <v>44.52</v>
      </c>
      <c r="E126" s="194">
        <v>1</v>
      </c>
      <c r="F126" s="202" t="s">
        <v>0</v>
      </c>
      <c r="G126" s="203" t="s">
        <v>318</v>
      </c>
      <c r="H126" s="204">
        <f t="shared" si="1"/>
        <v>44.52</v>
      </c>
      <c r="I126" s="205" t="str">
        <f>IF( ISNUMBER(DailyCurrencyRates!C126),RIGHT(TRIM(DailyCurrencyRates!B126),3),"")</f>
        <v>MUR</v>
      </c>
    </row>
    <row r="127" spans="2:9" ht="30" x14ac:dyDescent="0.25">
      <c r="B127" s="243" t="s">
        <v>445</v>
      </c>
      <c r="C127" s="240">
        <v>10.19558</v>
      </c>
      <c r="E127" s="194">
        <v>1</v>
      </c>
      <c r="F127" s="202" t="s">
        <v>0</v>
      </c>
      <c r="G127" s="203" t="s">
        <v>318</v>
      </c>
      <c r="H127" s="204">
        <f t="shared" si="1"/>
        <v>10.19558</v>
      </c>
      <c r="I127" s="205" t="str">
        <f>IF( ISNUMBER(DailyCurrencyRates!C127),RIGHT(TRIM(DailyCurrencyRates!B127),3),"")</f>
        <v>MAD</v>
      </c>
    </row>
    <row r="128" spans="2:9" ht="30" x14ac:dyDescent="0.25">
      <c r="B128" s="243" t="s">
        <v>446</v>
      </c>
      <c r="C128" s="240">
        <v>17.21</v>
      </c>
      <c r="E128" s="194">
        <v>1</v>
      </c>
      <c r="F128" s="202" t="s">
        <v>0</v>
      </c>
      <c r="G128" s="203" t="s">
        <v>318</v>
      </c>
      <c r="H128" s="204">
        <f t="shared" si="1"/>
        <v>17.21</v>
      </c>
      <c r="I128" s="205" t="str">
        <f>IF( ISNUMBER(DailyCurrencyRates!C128),RIGHT(TRIM(DailyCurrencyRates!B128),3),"")</f>
        <v>NAD</v>
      </c>
    </row>
    <row r="129" spans="2:9" ht="30" x14ac:dyDescent="0.25">
      <c r="B129" s="243" t="s">
        <v>447</v>
      </c>
      <c r="C129" s="240">
        <v>460.41</v>
      </c>
      <c r="E129" s="194">
        <v>1</v>
      </c>
      <c r="F129" s="202" t="s">
        <v>0</v>
      </c>
      <c r="G129" s="203" t="s">
        <v>318</v>
      </c>
      <c r="H129" s="204">
        <f t="shared" si="1"/>
        <v>460.41</v>
      </c>
      <c r="I129" s="205" t="str">
        <f>IF( ISNUMBER(DailyCurrencyRates!C129),RIGHT(TRIM(DailyCurrencyRates!B129),3),"")</f>
        <v>NGN</v>
      </c>
    </row>
    <row r="130" spans="2:9" ht="30" x14ac:dyDescent="0.25">
      <c r="B130" s="243" t="s">
        <v>448</v>
      </c>
      <c r="C130" s="240">
        <v>1080.9057700000001</v>
      </c>
      <c r="E130" s="194">
        <v>1</v>
      </c>
      <c r="F130" s="202" t="s">
        <v>0</v>
      </c>
      <c r="G130" s="203" t="s">
        <v>318</v>
      </c>
      <c r="H130" s="204">
        <f t="shared" si="1"/>
        <v>1080.9057700000001</v>
      </c>
      <c r="I130" s="205" t="str">
        <f>IF( ISNUMBER(DailyCurrencyRates!C130),RIGHT(TRIM(DailyCurrencyRates!B130),3),"")</f>
        <v>RWF</v>
      </c>
    </row>
    <row r="131" spans="2:9" ht="30" x14ac:dyDescent="0.25">
      <c r="B131" s="243" t="s">
        <v>449</v>
      </c>
      <c r="C131" s="240">
        <v>570.57045000000005</v>
      </c>
      <c r="E131" s="194">
        <v>1</v>
      </c>
      <c r="F131" s="202" t="s">
        <v>0</v>
      </c>
      <c r="G131" s="203" t="s">
        <v>318</v>
      </c>
      <c r="H131" s="204">
        <f t="shared" si="1"/>
        <v>570.57045000000005</v>
      </c>
      <c r="I131" s="205" t="str">
        <f>IF( ISNUMBER(DailyCurrencyRates!C131),RIGHT(TRIM(DailyCurrencyRates!B131),3),"")</f>
        <v>SOS</v>
      </c>
    </row>
    <row r="132" spans="2:9" ht="30" x14ac:dyDescent="0.25">
      <c r="B132" s="243" t="s">
        <v>450</v>
      </c>
      <c r="C132" s="240">
        <v>17.4175</v>
      </c>
      <c r="E132" s="194">
        <v>1</v>
      </c>
      <c r="F132" s="202" t="s">
        <v>0</v>
      </c>
      <c r="G132" s="203" t="s">
        <v>318</v>
      </c>
      <c r="H132" s="204">
        <f t="shared" si="1"/>
        <v>17.4175</v>
      </c>
      <c r="I132" s="205" t="str">
        <f>IF( ISNUMBER(DailyCurrencyRates!C132),RIGHT(TRIM(DailyCurrencyRates!B132),3),"")</f>
        <v>ZAR</v>
      </c>
    </row>
    <row r="133" spans="2:9" ht="30" x14ac:dyDescent="0.25">
      <c r="B133" s="243" t="s">
        <v>451</v>
      </c>
      <c r="C133" s="240">
        <v>582.5</v>
      </c>
      <c r="E133" s="194">
        <v>1</v>
      </c>
      <c r="F133" s="202" t="s">
        <v>0</v>
      </c>
      <c r="G133" s="203" t="s">
        <v>318</v>
      </c>
      <c r="H133" s="204">
        <f t="shared" si="1"/>
        <v>582.5</v>
      </c>
      <c r="I133" s="205" t="str">
        <f>IF( ISNUMBER(DailyCurrencyRates!C133),RIGHT(TRIM(DailyCurrencyRates!B133),3),"")</f>
        <v>SDG</v>
      </c>
    </row>
    <row r="134" spans="2:9" ht="30" x14ac:dyDescent="0.25">
      <c r="B134" s="243" t="s">
        <v>452</v>
      </c>
      <c r="C134" s="240">
        <v>17.39667</v>
      </c>
      <c r="E134" s="194">
        <v>1</v>
      </c>
      <c r="F134" s="202" t="s">
        <v>0</v>
      </c>
      <c r="G134" s="203" t="s">
        <v>318</v>
      </c>
      <c r="H134" s="204">
        <f t="shared" si="1"/>
        <v>17.39667</v>
      </c>
      <c r="I134" s="205" t="str">
        <f>IF( ISNUMBER(DailyCurrencyRates!C134),RIGHT(TRIM(DailyCurrencyRates!B134),3),"")</f>
        <v>SZL</v>
      </c>
    </row>
    <row r="135" spans="2:9" ht="30" x14ac:dyDescent="0.25">
      <c r="B135" s="243" t="s">
        <v>453</v>
      </c>
      <c r="C135" s="240">
        <v>2338</v>
      </c>
      <c r="E135" s="194">
        <v>1</v>
      </c>
      <c r="F135" s="202" t="s">
        <v>0</v>
      </c>
      <c r="G135" s="203" t="s">
        <v>318</v>
      </c>
      <c r="H135" s="204">
        <f t="shared" si="1"/>
        <v>2338</v>
      </c>
      <c r="I135" s="205" t="str">
        <f>IF( ISNUMBER(DailyCurrencyRates!C135),RIGHT(TRIM(DailyCurrencyRates!B135),3),"")</f>
        <v>TZS</v>
      </c>
    </row>
    <row r="136" spans="2:9" ht="30" x14ac:dyDescent="0.25">
      <c r="B136" s="243" t="s">
        <v>454</v>
      </c>
      <c r="C136" s="240">
        <v>3.05</v>
      </c>
      <c r="E136" s="194">
        <v>1</v>
      </c>
      <c r="F136" s="202" t="s">
        <v>0</v>
      </c>
      <c r="G136" s="203" t="s">
        <v>318</v>
      </c>
      <c r="H136" s="204">
        <f t="shared" si="1"/>
        <v>3.05</v>
      </c>
      <c r="I136" s="205" t="str">
        <f>IF( ISNUMBER(DailyCurrencyRates!C136),RIGHT(TRIM(DailyCurrencyRates!B136),3),"")</f>
        <v>TND</v>
      </c>
    </row>
    <row r="137" spans="2:9" ht="30" x14ac:dyDescent="0.25">
      <c r="B137" s="243" t="s">
        <v>455</v>
      </c>
      <c r="C137" s="240">
        <v>3687.0276600000002</v>
      </c>
      <c r="E137" s="194">
        <v>1</v>
      </c>
      <c r="F137" s="202" t="s">
        <v>0</v>
      </c>
      <c r="G137" s="203" t="s">
        <v>318</v>
      </c>
      <c r="H137" s="204">
        <f t="shared" si="1"/>
        <v>3687.0276600000002</v>
      </c>
      <c r="I137" s="205" t="str">
        <f>IF( ISNUMBER(DailyCurrencyRates!C137),RIGHT(TRIM(DailyCurrencyRates!B137),3),"")</f>
        <v>UGX</v>
      </c>
    </row>
    <row r="138" spans="2:9" ht="30" x14ac:dyDescent="0.25">
      <c r="B138" s="244" t="s">
        <v>456</v>
      </c>
      <c r="C138" s="245">
        <v>19.092449999999999</v>
      </c>
      <c r="E138" s="194">
        <v>1</v>
      </c>
      <c r="F138" s="202" t="s">
        <v>0</v>
      </c>
      <c r="G138" s="203" t="s">
        <v>318</v>
      </c>
      <c r="H138" s="204">
        <f>C138*E138</f>
        <v>19.092449999999999</v>
      </c>
      <c r="I138" s="205" t="str">
        <f>IF( ISNUMBER(DailyCurrencyRates!C138),RIGHT(TRIM(DailyCurrencyRates!B138),3),"")</f>
        <v>ZMW</v>
      </c>
    </row>
    <row r="139" spans="2:9" ht="30" hidden="1" customHeight="1" x14ac:dyDescent="0.25">
      <c r="B139" s="194"/>
      <c r="C139" s="195"/>
      <c r="E139" s="247"/>
      <c r="F139" s="202"/>
      <c r="G139" s="203"/>
      <c r="H139" s="204"/>
      <c r="I139" s="248"/>
    </row>
    <row r="140" spans="2:9" ht="30" hidden="1" customHeight="1" x14ac:dyDescent="0.25">
      <c r="B140" s="196" t="s">
        <v>468</v>
      </c>
      <c r="C140" s="197">
        <v>1</v>
      </c>
      <c r="E140" s="196">
        <v>1</v>
      </c>
      <c r="F140" s="207" t="s">
        <v>0</v>
      </c>
      <c r="G140" s="203" t="s">
        <v>318</v>
      </c>
      <c r="H140" s="204">
        <f>C140*E140</f>
        <v>1</v>
      </c>
      <c r="I140" s="208" t="s">
        <v>0</v>
      </c>
    </row>
  </sheetData>
  <sheetProtection algorithmName="SHA-512" hashValue="owsu/bUZ6kt7Ip5G/GvZv77rlrUdz+bS8ny+ZU6n1izqXrce9Q2K8EDpHdwZ6SmMlCd7dD0YcIzyAdYdz1L6UQ==" saltValue="aEMJZwQfHS/02A3S3ZP7aw==" spinCount="100000" sheet="1" objects="1" scenarios="1"/>
  <printOptions horizontalCentered="1"/>
  <pageMargins left="0.31496062992125984" right="0.31496062992125984" top="0.31496062992125984" bottom="0.31496062992125984" header="0.31496062992125984" footer="0.31496062992125984"/>
  <pageSetup scale="70" fitToHeight="0" orientation="portrait" r:id="rId1"/>
  <drawing r:id="rId2"/>
  <tableParts count="2">
    <tablePart r:id="rId3"/>
    <tablePart r:id="rId4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3039B-6B5D-40F4-8839-490B598E9F08}">
  <sheetPr codeName="Sheet10"/>
  <dimension ref="B1:AS411"/>
  <sheetViews>
    <sheetView showGridLines="0" showRowColHeaders="0" workbookViewId="0"/>
  </sheetViews>
  <sheetFormatPr defaultRowHeight="15" x14ac:dyDescent="0.25"/>
  <cols>
    <col min="1" max="1" width="3.7109375" customWidth="1"/>
    <col min="2" max="2" width="9.7109375" customWidth="1"/>
    <col min="3" max="3" width="12.7109375" customWidth="1"/>
    <col min="4" max="4" width="3.7109375" customWidth="1"/>
    <col min="5" max="5" width="10.85546875" style="1" bestFit="1" customWidth="1"/>
    <col min="6" max="6" width="12.7109375" style="1" customWidth="1"/>
    <col min="7" max="7" width="15.7109375" style="1" customWidth="1"/>
    <col min="8" max="12" width="12.7109375" style="1" customWidth="1"/>
    <col min="13" max="13" width="3.7109375" customWidth="1"/>
    <col min="14" max="14" width="10.85546875" style="1" bestFit="1" customWidth="1"/>
    <col min="15" max="15" width="15.7109375" customWidth="1"/>
    <col min="16" max="20" width="12.7109375" customWidth="1"/>
    <col min="21" max="21" width="3.7109375" style="1" customWidth="1"/>
    <col min="22" max="26" width="12.7109375" style="1" customWidth="1"/>
    <col min="27" max="27" width="12.42578125" style="1" customWidth="1"/>
    <col min="28" max="28" width="3.7109375" customWidth="1"/>
    <col min="30" max="30" width="10.140625" bestFit="1" customWidth="1"/>
    <col min="31" max="32" width="12.7109375" customWidth="1"/>
    <col min="33" max="36" width="15.7109375" customWidth="1"/>
    <col min="38" max="38" width="10.140625" style="1" bestFit="1" customWidth="1"/>
    <col min="39" max="39" width="12.140625" bestFit="1" customWidth="1"/>
    <col min="40" max="40" width="9.5703125" bestFit="1" customWidth="1"/>
    <col min="42" max="44" width="25.7109375" customWidth="1"/>
    <col min="45" max="45" width="28.42578125" bestFit="1" customWidth="1"/>
  </cols>
  <sheetData>
    <row r="1" spans="2:45" ht="15.75" x14ac:dyDescent="0.25">
      <c r="B1" s="28"/>
      <c r="C1" s="28"/>
      <c r="D1" s="20" t="s">
        <v>279</v>
      </c>
      <c r="E1" s="21"/>
      <c r="F1" s="21"/>
      <c r="G1" s="21"/>
      <c r="H1" s="21"/>
      <c r="I1" s="21"/>
      <c r="J1" s="21"/>
      <c r="K1" s="21"/>
      <c r="L1" s="21"/>
      <c r="M1" s="22"/>
      <c r="N1" s="21"/>
      <c r="O1" s="22"/>
      <c r="P1" s="22"/>
      <c r="Q1" s="22"/>
      <c r="R1" s="22"/>
      <c r="S1" s="22"/>
      <c r="T1" s="22"/>
      <c r="U1" s="21"/>
      <c r="V1" s="21"/>
      <c r="W1" s="21"/>
      <c r="X1" s="21"/>
      <c r="Y1" s="21"/>
      <c r="Z1" s="21"/>
      <c r="AA1" s="21"/>
      <c r="AC1" s="32" t="s">
        <v>282</v>
      </c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</row>
    <row r="2" spans="2:45" x14ac:dyDescent="0.25">
      <c r="V2" s="33"/>
      <c r="W2" s="34"/>
      <c r="X2" s="33" t="s">
        <v>309</v>
      </c>
      <c r="Y2" s="46">
        <f>MIN(W6:AA405)-3%*MIN(W6:AA405)</f>
        <v>0.83697833225036022</v>
      </c>
      <c r="Z2" s="33" t="s">
        <v>311</v>
      </c>
      <c r="AA2" s="46">
        <f>MAX(W6:AA405)+2%*MAX(W6:AA405)</f>
        <v>1.4824902842726264</v>
      </c>
      <c r="AB2" s="39"/>
      <c r="AC2" s="39"/>
      <c r="AD2" s="39"/>
      <c r="AE2" s="33"/>
      <c r="AF2" s="48"/>
      <c r="AG2" s="33" t="s">
        <v>309</v>
      </c>
      <c r="AH2" s="47">
        <f>MIN(AH6:AH405,AJ6:AJ405)-1%*MIN(AH6:AH405,AJ6:AJ405)</f>
        <v>7.193200189382353E-3</v>
      </c>
      <c r="AJ2" s="39"/>
    </row>
    <row r="3" spans="2:45" x14ac:dyDescent="0.25">
      <c r="E3" s="13" t="s">
        <v>277</v>
      </c>
      <c r="F3" s="25"/>
      <c r="G3" s="25"/>
      <c r="H3" s="25"/>
      <c r="I3" s="25"/>
      <c r="J3" s="25"/>
      <c r="K3" s="25"/>
      <c r="L3" s="14"/>
      <c r="N3" s="13" t="s">
        <v>305</v>
      </c>
      <c r="O3" s="26"/>
      <c r="P3" s="26"/>
      <c r="Q3" s="26"/>
      <c r="R3" s="26"/>
      <c r="S3" s="26"/>
      <c r="T3" s="27"/>
      <c r="V3" s="11" t="s">
        <v>280</v>
      </c>
      <c r="W3" s="15"/>
      <c r="X3" s="15"/>
      <c r="Y3" s="15"/>
      <c r="Z3" s="15"/>
      <c r="AA3" s="10"/>
      <c r="AG3" s="30" t="s">
        <v>277</v>
      </c>
      <c r="AH3" s="27"/>
      <c r="AI3" s="30" t="s">
        <v>305</v>
      </c>
      <c r="AJ3" s="27"/>
    </row>
    <row r="4" spans="2:45" x14ac:dyDescent="0.25">
      <c r="B4" s="6" t="s">
        <v>256</v>
      </c>
      <c r="C4" s="3">
        <f>CompareCurrencies!C9</f>
        <v>44910</v>
      </c>
      <c r="D4" s="4"/>
      <c r="E4" s="2"/>
      <c r="F4" s="2"/>
      <c r="G4" s="23" t="s">
        <v>274</v>
      </c>
      <c r="H4" s="24" t="str">
        <f>"1 "&amp; $G$5&amp; " to "&amp;H5</f>
        <v>1 EUR to USD</v>
      </c>
      <c r="I4" s="24" t="str">
        <f>"1 "&amp; $G$5&amp; " to "&amp;I5</f>
        <v>1 EUR to GBP</v>
      </c>
      <c r="J4" s="24" t="str">
        <f>"1 "&amp; $G$5&amp; " to "&amp;J5</f>
        <v>1 EUR to CAD</v>
      </c>
      <c r="K4" s="24" t="str">
        <f>"1 "&amp; $G$5&amp; " to "&amp;K5</f>
        <v xml:space="preserve">1 EUR to </v>
      </c>
      <c r="L4" s="24" t="str">
        <f>"1 "&amp; $G$5&amp; " to "&amp;L5</f>
        <v xml:space="preserve">1 EUR to </v>
      </c>
      <c r="N4" s="2"/>
      <c r="O4" s="23" t="s">
        <v>274</v>
      </c>
      <c r="P4" s="24" t="str">
        <f>"1 "&amp; $G$5&amp; " to "&amp;P5</f>
        <v>1 EUR to USD</v>
      </c>
      <c r="Q4" s="24" t="str">
        <f>"1 "&amp; $G$5&amp; " to "&amp;Q5</f>
        <v>1 EUR to GBP</v>
      </c>
      <c r="R4" s="24" t="str">
        <f>"1 "&amp; $G$5&amp; " to "&amp;R5</f>
        <v>1 EUR to CAD</v>
      </c>
      <c r="S4" s="24" t="str">
        <f>"1 "&amp; $G$5&amp; " to "&amp;S5</f>
        <v xml:space="preserve">1 EUR to </v>
      </c>
      <c r="T4" s="24" t="str">
        <f>"1 "&amp; $G$5&amp; " to "&amp;T5</f>
        <v xml:space="preserve">1 EUR to </v>
      </c>
      <c r="V4" s="6" t="str">
        <f>IFERROR(IF(SEARCH("ECB",CompareCurrencies!M8)&gt;0,"ECB","IMF"),"IMF")</f>
        <v>IMF</v>
      </c>
      <c r="W4" s="12" t="str">
        <f>UPPER(CompareCurrencies!F9)</f>
        <v>USD</v>
      </c>
      <c r="X4" s="12" t="str">
        <f>UPPER(CompareCurrencies!G9)</f>
        <v>GBP</v>
      </c>
      <c r="Y4" s="12" t="str">
        <f>UPPER(CompareCurrencies!H9)</f>
        <v>CAD</v>
      </c>
      <c r="Z4" s="12" t="str">
        <f>UPPER(CompareCurrencies!I9)</f>
        <v/>
      </c>
      <c r="AA4" s="12" t="str">
        <f>UPPER(CompareCurrencies!J9)</f>
        <v/>
      </c>
      <c r="AC4" s="6" t="s">
        <v>256</v>
      </c>
      <c r="AD4" s="3">
        <f>CompareSources!C9</f>
        <v>44910</v>
      </c>
      <c r="AF4" s="2"/>
      <c r="AG4" s="23" t="s">
        <v>274</v>
      </c>
      <c r="AH4" s="24" t="str">
        <f>"1 "&amp; $AG$5&amp; " to "&amp;AH5</f>
        <v>1 JPY to USD</v>
      </c>
      <c r="AI4" s="23" t="s">
        <v>274</v>
      </c>
      <c r="AJ4" s="24" t="str">
        <f>"1 "&amp; $AI$5&amp; " to "&amp;AJ5</f>
        <v>1 JPY to USD</v>
      </c>
      <c r="AL4" s="1" t="s">
        <v>281</v>
      </c>
      <c r="AM4" t="str">
        <f>AH4</f>
        <v>1 JPY to USD</v>
      </c>
      <c r="AP4" s="9" t="s">
        <v>259</v>
      </c>
      <c r="AQ4" s="9"/>
      <c r="AR4" s="9"/>
      <c r="AS4" s="7"/>
    </row>
    <row r="5" spans="2:45" x14ac:dyDescent="0.25">
      <c r="B5" s="6" t="s">
        <v>276</v>
      </c>
      <c r="C5" s="18">
        <f>CompareCurrencies!D9</f>
        <v>44941</v>
      </c>
      <c r="D5" s="19"/>
      <c r="E5" s="2" t="s">
        <v>278</v>
      </c>
      <c r="F5" s="2" t="s">
        <v>258</v>
      </c>
      <c r="G5" s="17" t="str">
        <f>UPPER(CompareCurrencies!K9)</f>
        <v>EUR</v>
      </c>
      <c r="H5" s="12" t="str">
        <f>UPPER(CompareCurrencies!F9)</f>
        <v>USD</v>
      </c>
      <c r="I5" s="12" t="str">
        <f>UPPER(CompareCurrencies!G9)</f>
        <v>GBP</v>
      </c>
      <c r="J5" s="12" t="str">
        <f>UPPER(CompareCurrencies!H9)</f>
        <v>CAD</v>
      </c>
      <c r="K5" s="12" t="str">
        <f>UPPER(CompareCurrencies!I9)</f>
        <v/>
      </c>
      <c r="L5" s="12" t="str">
        <f>UPPER(CompareCurrencies!J9)</f>
        <v/>
      </c>
      <c r="N5" s="2" t="s">
        <v>278</v>
      </c>
      <c r="O5" s="12" t="str">
        <f>UPPER(CompareCurrencies!K9)</f>
        <v>EUR</v>
      </c>
      <c r="P5" s="12" t="str">
        <f>UPPER(CompareCurrencies!F9)</f>
        <v>USD</v>
      </c>
      <c r="Q5" s="12" t="str">
        <f>UPPER(CompareCurrencies!G9)</f>
        <v>GBP</v>
      </c>
      <c r="R5" s="12" t="str">
        <f>UPPER(CompareCurrencies!H9)</f>
        <v>CAD</v>
      </c>
      <c r="S5" s="12" t="str">
        <f>UPPER(CompareCurrencies!I9)</f>
        <v/>
      </c>
      <c r="T5" s="12" t="str">
        <f>UPPER(CompareCurrencies!J9)</f>
        <v/>
      </c>
      <c r="V5" s="6" t="s">
        <v>258</v>
      </c>
      <c r="W5" s="6" t="str">
        <f>IF(LEN(H5)&gt;0,"1 "&amp; $G$5&amp; " to "&amp;H5,"")</f>
        <v>1 EUR to USD</v>
      </c>
      <c r="X5" s="6" t="str">
        <f>IF(LEN(I5)&gt;0,"1 "&amp; $G$5&amp; " to "&amp;I5,"")</f>
        <v>1 EUR to GBP</v>
      </c>
      <c r="Y5" s="6" t="str">
        <f>IF(LEN(J5)&gt;0,"1 "&amp; $G$5&amp; " to "&amp;J5,"")</f>
        <v>1 EUR to CAD</v>
      </c>
      <c r="Z5" s="6" t="str">
        <f>IF(LEN(K5)&gt;0,"1 "&amp; $G$5&amp; " to "&amp;K5,"")</f>
        <v/>
      </c>
      <c r="AA5" s="6" t="str">
        <f>IF(LEN(L5)&gt;0,"1 "&amp; $G$5&amp; " to "&amp;L5,"")</f>
        <v/>
      </c>
      <c r="AC5" s="6" t="s">
        <v>276</v>
      </c>
      <c r="AD5" s="3">
        <f>CompareSources!D9</f>
        <v>44941</v>
      </c>
      <c r="AF5" s="2" t="s">
        <v>258</v>
      </c>
      <c r="AG5" s="12" t="str">
        <f>UPPER(CompareSources!F8)</f>
        <v>JPY</v>
      </c>
      <c r="AH5" s="12" t="str">
        <f>UPPER(CompareSources!G8)</f>
        <v>USD</v>
      </c>
      <c r="AI5" s="12" t="str">
        <f>UPPER(CompareSources!F8)</f>
        <v>JPY</v>
      </c>
      <c r="AJ5" s="2" t="str">
        <f>UPPER(CompareSources!G8)</f>
        <v>USD</v>
      </c>
      <c r="AL5" s="2" t="s">
        <v>258</v>
      </c>
      <c r="AM5" s="2" t="s">
        <v>277</v>
      </c>
      <c r="AN5" s="2" t="s">
        <v>305</v>
      </c>
      <c r="AP5" s="6" t="s">
        <v>290</v>
      </c>
      <c r="AQ5" s="6" t="s">
        <v>263</v>
      </c>
      <c r="AR5" s="6" t="s">
        <v>262</v>
      </c>
      <c r="AS5" s="8" t="s">
        <v>267</v>
      </c>
    </row>
    <row r="6" spans="2:45" x14ac:dyDescent="0.25">
      <c r="E6" s="2">
        <f>IF(LEN(F6)&gt;0,IF(OR(AND(LEN($H$5)&gt;0,LEN(H6)=0),AND(LEN($I$5)&gt;0,LEN(I6)=0),AND(LEN($J$5)&gt;0,LEN(J6)=0),AND(LEN($K$5)&gt;0,LEN(K6)=0),AND(LEN($L$5)&gt;0,LEN(L6)=0)),"",ROW(E6)),"")</f>
        <v>6</v>
      </c>
      <c r="F6" s="3">
        <f>C4</f>
        <v>44910</v>
      </c>
      <c r="G6" s="16">
        <f>IFERROR(IF(G$5="EUR",1,INDEX(ECB90Days!$C$9:$AI$100,MATCH($F6,ECB90Days!$C$9:$C$100,0),MATCH(G$5,ECB90Days!$C$8:$AI$8,0))),"")</f>
        <v>1</v>
      </c>
      <c r="H6" s="16">
        <f>IFERROR(IF(H$5="EUR",1,INDEX(ECB90Days!$C$9:$AI$100,MATCH($F6,ECB90Days!$C$9:$C$100,0),MATCH(H$5,ECB90Days!$C$8:$AI$8,0)))/$G6,"")</f>
        <v>1.0621</v>
      </c>
      <c r="I6" s="16">
        <f>IFERROR(IF(I$5="EUR",1,INDEX(ECB90Days!$C$9:$AI$100,MATCH($F6,ECB90Days!$C$9:$C$100,0),MATCH(I$5,ECB90Days!$C$8:$AI$8,0)))/$G6,"")</f>
        <v>0.86194000000000004</v>
      </c>
      <c r="J6" s="16">
        <f>IFERROR(IF(J$5="EUR",1,INDEX(ECB90Days!$C$9:$AI$100,MATCH($F6,ECB90Days!$C$9:$C$100,0),MATCH(J$5,ECB90Days!$C$8:$AI$8,0)))/$G6,"")</f>
        <v>1.4442999999999999</v>
      </c>
      <c r="K6" s="16" t="str">
        <f>IFERROR(IF(K$5="EUR",1,INDEX(ECB90Days!$C$9:$AI$100,MATCH($F6,ECB90Days!$C$9:$C$100,0),MATCH(K$5,ECB90Days!$C$8:$AI$8,0)))/$G6,"")</f>
        <v/>
      </c>
      <c r="L6" s="16" t="str">
        <f>IFERROR(IF(L$5="EUR",1,INDEX(ECB90Days!$C$9:$AI$100,MATCH($F6,ECB90Days!$C$9:$C$100,0),MATCH(L$5,ECB90Days!$C$8:$AI$8,0)))/$G6,"")</f>
        <v/>
      </c>
      <c r="M6" s="1"/>
      <c r="N6" s="2">
        <f>IF(LEN(F6)&gt;0,IF(OR(AND(LEN($P$5)&gt;0,LEN(P6)=0),AND(LEN($Q$5)&gt;0,LEN(Q6)=0),AND(LEN($R$5)&gt;0,LEN(R6)=0),AND(LEN($S$5)&gt;0,LEN(S6)=0),AND(LEN($T$5)&gt;0,LEN(T6)=0)),"",ROW(N6)),"")</f>
        <v>6</v>
      </c>
      <c r="O6" s="16">
        <f>IFERROR(IF(INDEX(IMFYear!$B$9:$AO$400,MATCH($F6,IMFYear!$B$9:$B$400,0),MATCH(O$5,IMFYear!$B$8:$AO$8,0))=0,"",INDEX(IMFYear!$B$9:$AO$400,MATCH($F6,IMFYear!$B$9:$B$400,0),MATCH(O$5,IMFYear!$B$8:$AO$8,0))),"")</f>
        <v>0.79808299999999999</v>
      </c>
      <c r="P6" s="16">
        <f>IFERROR($O6/INDEX(IMFYear!$B$9:$AO$400,MATCH($F6,IMFYear!$B$9:$B$400,0),MATCH(P$5,IMFYear!$B$8:$AO$8,0)),"")</f>
        <v>1.062099757791914</v>
      </c>
      <c r="Q6" s="16">
        <f>IFERROR($O6/INDEX(IMFYear!$B$9:$AO$400,MATCH($F6,IMFYear!$B$9:$B$400,0),MATCH(Q$5,IMFYear!$B$8:$AO$8,0)),"")</f>
        <v>0.86286426005191774</v>
      </c>
      <c r="R6" s="16">
        <f>IFERROR($O6/INDEX(IMFYear!$B$9:$AO$400,MATCH($F6,IMFYear!$B$9:$B$400,0),MATCH(R$5,IMFYear!$B$8:$AO$8,0)),"")</f>
        <v>1.4487051955548618</v>
      </c>
      <c r="S6" s="16" t="str">
        <f>IFERROR($O6/INDEX(IMFYear!$B$9:$AO$400,MATCH($F6,IMFYear!$B$9:$B$400,0),MATCH(S$5,IMFYear!$B$8:$AO$8,0)),"")</f>
        <v/>
      </c>
      <c r="T6" s="16" t="str">
        <f>IFERROR($O6/INDEX(IMFYear!$B$9:$AO$400,MATCH($F6,IMFYear!$B$9:$B$400,0),MATCH(T$5,IMFYear!$B$8:$AO$8,0)),"")</f>
        <v/>
      </c>
      <c r="V6" s="3">
        <f t="array" ref="V6">IFERROR(IF($V$4="IMF",INDEX(F:F,SMALL($N$6:$N$405,ROW(U6)-ROW($U$5)),1),INDEX(F:F,SMALL($E$6:$E$405,ROW(U6)-ROW($U$5)),1)),"")</f>
        <v>44910</v>
      </c>
      <c r="W6" s="16">
        <f>IF(LEN($V6)&gt;0,IF($V$4="ECB",INDEX(H$6:H$405,MATCH($V6,$F$6:$F$405,0),1),INDEX(P$6:P$405,MATCH($V6,$F$6:$F$405,0),1)),"")</f>
        <v>1.062099757791914</v>
      </c>
      <c r="X6" s="16">
        <f t="shared" ref="X6:X69" si="0">IF(LEN($V6)&gt;0,IF($V$4="ECB",INDEX(I$6:I$405,MATCH($V6,$F$6:$F$405,0),1),INDEX(Q$6:Q$405,MATCH($V6,$F$6:$F$405,0),1)),"")</f>
        <v>0.86286426005191774</v>
      </c>
      <c r="Y6" s="16">
        <f t="shared" ref="Y6:Y69" si="1">IF(LEN($V6)&gt;0,IF($V$4="ECB",INDEX(J$6:J$405,MATCH($V6,$F$6:$F$405,0),1),INDEX(R$6:R$405,MATCH($V6,$F$6:$F$405,0),1)),"")</f>
        <v>1.4487051955548618</v>
      </c>
      <c r="Z6" s="16" t="str">
        <f t="shared" ref="Z6:Z69" si="2">IF(LEN($V6)&gt;0,IF($V$4="ECB",INDEX(K$6:K$405,MATCH($V6,$F$6:$F$405,0),1),INDEX(S$6:S$405,MATCH($V6,$F$6:$F$405,0),1)),"")</f>
        <v/>
      </c>
      <c r="AA6" s="16" t="str">
        <f t="shared" ref="AA6:AA69" si="3">IF(LEN($V6)&gt;0,IF($V$4="ECB",INDEX(L$6:L$405,MATCH($V6,$F$6:$F$405,0),1),INDEX(T$6:T$405,MATCH($V6,$F$6:$F$405,0),1)),"")</f>
        <v/>
      </c>
      <c r="AE6" s="2">
        <f>IF(LEN(AF6)&gt;0,IF(OR(AND(LEN($AG$5)&gt;0,LEN(AG6)=0),AND(LEN($AH$5)&gt;0,LEN(AH6)=0),AND(LEN($AI$5)&gt;0,LEN(AI6)=0),AND(LEN($AJ$5)&gt;0,LEN(AJ6)=0)),"",ROW(AE6)),"")</f>
        <v>6</v>
      </c>
      <c r="AF6" s="3">
        <f>AD4</f>
        <v>44910</v>
      </c>
      <c r="AG6" s="16">
        <f>IFERROR(IF(AG$5="EUR",1,INDEX(ECB90Days!$C$9:$AI$100,MATCH($AF6,ECB90Days!$C$9:$C$100,0),MATCH(AG$5,ECB90Days!$C$8:$AI$8,0))),"")</f>
        <v>145.07</v>
      </c>
      <c r="AH6" s="16">
        <f>IFERROR(IF(AH$5="EUR",1,INDEX(ECB90Days!$C$9:$AI$100,MATCH($AF6,ECB90Days!$C$9:$C$100,0),MATCH(AH$5,ECB90Days!$C$8:$AI$8,0)))/$AG6,"")</f>
        <v>7.3212931688150552E-3</v>
      </c>
      <c r="AI6" s="16">
        <f>IFERROR(IF(INDEX(IMFYear!$B$9:$AO$310,MATCH($AF6,IMFYear!$B$9:$B$310,0),MATCH(AI$5,IMFYear!$B$8:$AO$8,0))=0,"",   INDEX(IMFYear!$B$9:$AO$310,MATCH($AF6,IMFYear!$B$9:$B$310,0),MATCH(AI$5,IMFYear!$B$8:$AO$8,0))),"")</f>
        <v>5.5508600000000003E-3</v>
      </c>
      <c r="AJ6" s="16">
        <f>IFERROR($AI6/INDEX(IMFYear!$B$9:$AO$310,MATCH($AF6,IMFYear!$B$9:$B$310,0),MATCH(AJ$5,IMFYear!$B$8:$AO$8,0)),"")</f>
        <v>7.3871603098134208E-3</v>
      </c>
      <c r="AL6" s="3">
        <f t="array" ref="AL6">IFERROR(INDEX(AF:AF,SMALL($AE$6:$AE$405,ROW(AK6)-ROW($AK$5)),1),"")</f>
        <v>44910</v>
      </c>
      <c r="AM6" s="31">
        <f>IF(LEN($AL6)&gt;0,INDEX(AH$6:AH$405,MATCH($AL6,$AF$6:$AF$405,0),1),"")</f>
        <v>7.3212931688150552E-3</v>
      </c>
      <c r="AN6" s="31">
        <f>IF(LEN($AL6)&gt;0,INDEX(AJ$6:AJ$405,MATCH($AL6,$AF$6:$AF$405,0),1),"")</f>
        <v>7.3871603098134208E-3</v>
      </c>
      <c r="AP6" s="2" t="s">
        <v>0</v>
      </c>
      <c r="AQ6" s="2" t="s">
        <v>0</v>
      </c>
      <c r="AR6" s="2" t="s">
        <v>0</v>
      </c>
      <c r="AS6" s="5" t="s">
        <v>254</v>
      </c>
    </row>
    <row r="7" spans="2:45" x14ac:dyDescent="0.25">
      <c r="E7" s="2">
        <f t="shared" ref="E7:E70" si="4">IF(LEN(F7)&gt;0,IF(OR(AND(LEN($H$5)&gt;0,LEN(H7)=0),AND(LEN($I$5)&gt;0,LEN(I7)=0),AND(LEN($J$5)&gt;0,LEN(J7)=0),AND(LEN($K$5)&gt;0,LEN(K7)=0),AND(LEN($L$5)&gt;0,LEN(L7)=0)),"",ROW(E7)),"")</f>
        <v>7</v>
      </c>
      <c r="F7" s="3">
        <f t="shared" ref="F7:F70" si="5">IFERROR(IF((F6+1)&gt;$C$5,"",F6+1),"")</f>
        <v>44911</v>
      </c>
      <c r="G7" s="16">
        <f>IFERROR(IF(G$5="EUR",1,INDEX(ECB90Days!$C$9:$AI$100,MATCH($F7,ECB90Days!$C$9:$C$100,0),MATCH(G$5,ECB90Days!$C$8:$AI$8,0))),"")</f>
        <v>1</v>
      </c>
      <c r="H7" s="16">
        <f>IFERROR(IF(H$5="EUR",1,INDEX(ECB90Days!$C$9:$AI$100,MATCH($F7,ECB90Days!$C$9:$C$100,0),MATCH(H$5,ECB90Days!$C$8:$AI$8,0)))/$G7,"")</f>
        <v>1.0619000000000001</v>
      </c>
      <c r="I7" s="16">
        <f>IFERROR(IF(I$5="EUR",1,INDEX(ECB90Days!$C$9:$AI$100,MATCH($F7,ECB90Days!$C$9:$C$100,0),MATCH(I$5,ECB90Days!$C$8:$AI$8,0)))/$G7,"")</f>
        <v>0.87233000000000005</v>
      </c>
      <c r="J7" s="16">
        <f>IFERROR(IF(J$5="EUR",1,INDEX(ECB90Days!$C$9:$AI$100,MATCH($F7,ECB90Days!$C$9:$C$100,0),MATCH(J$5,ECB90Days!$C$8:$AI$8,0)))/$G7,"")</f>
        <v>1.4505999999999999</v>
      </c>
      <c r="K7" s="16" t="str">
        <f>IFERROR(IF(K$5="EUR",1,INDEX(ECB90Days!$C$9:$AI$100,MATCH($F7,ECB90Days!$C$9:$C$100,0),MATCH(K$5,ECB90Days!$C$8:$AI$8,0)))/$G7,"")</f>
        <v/>
      </c>
      <c r="L7" s="16" t="str">
        <f>IFERROR(IF(L$5="EUR",1,INDEX(ECB90Days!$C$9:$AI$100,MATCH($F7,ECB90Days!$C$9:$C$100,0),MATCH(L$5,ECB90Days!$C$8:$AI$8,0)))/$G7,"")</f>
        <v/>
      </c>
      <c r="N7" s="2">
        <f t="shared" ref="N7:N69" si="6">IF(LEN(F7)&gt;0,IF(OR(AND(LEN($P$5)&gt;0,LEN(P7)=0),AND(LEN($Q$5)&gt;0,LEN(Q7)=0),AND(LEN($R$5)&gt;0,LEN(R7)=0),AND(LEN($S$5)&gt;0,LEN(S7)=0),AND(LEN($T$5)&gt;0,LEN(T7)=0)),"",ROW(N7)),"")</f>
        <v>7</v>
      </c>
      <c r="O7" s="16">
        <f>IFERROR(IF(INDEX(IMFYear!$B$9:$AO$400,MATCH($F7,IMFYear!$B$9:$B$400,0),MATCH(O$5,IMFYear!$B$8:$AO$8,0))=0,"",INDEX(IMFYear!$B$9:$AO$400,MATCH($F7,IMFYear!$B$9:$B$400,0),MATCH(O$5,IMFYear!$B$8:$AO$8,0))),"")</f>
        <v>0.79846200000000001</v>
      </c>
      <c r="P7" s="16">
        <f>IFERROR($O7/INDEX(IMFYear!$B$9:$AO$400,MATCH($F7,IMFYear!$B$9:$B$400,0),MATCH(P$5,IMFYear!$B$8:$AO$8,0)),"")</f>
        <v>1.0619003667953155</v>
      </c>
      <c r="Q7" s="16">
        <f>IFERROR($O7/INDEX(IMFYear!$B$9:$AO$400,MATCH($F7,IMFYear!$B$9:$B$400,0),MATCH(Q$5,IMFYear!$B$8:$AO$8,0)),"")</f>
        <v>0.87105293875720957</v>
      </c>
      <c r="R7" s="16">
        <f>IFERROR($O7/INDEX(IMFYear!$B$9:$AO$400,MATCH($F7,IMFYear!$B$9:$B$400,0),MATCH(R$5,IMFYear!$B$8:$AO$8,0)),"")</f>
        <v>1.4534218473261042</v>
      </c>
      <c r="S7" s="16" t="str">
        <f>IFERROR($O7/INDEX(IMFYear!$B$9:$AO$400,MATCH($F7,IMFYear!$B$9:$B$400,0),MATCH(S$5,IMFYear!$B$8:$AO$8,0)),"")</f>
        <v/>
      </c>
      <c r="T7" s="16" t="str">
        <f>IFERROR($O7/INDEX(IMFYear!$B$9:$AO$400,MATCH($F7,IMFYear!$B$9:$B$400,0),MATCH(T$5,IMFYear!$B$8:$AO$8,0)),"")</f>
        <v/>
      </c>
      <c r="V7" s="3">
        <f t="array" ref="V7">IFERROR(IF($V$4="IMF",INDEX(F:F,SMALL($N$6:$N$405,ROW(U7)-ROW($U$5)),1),INDEX(F:F,SMALL($E$6:$E$405,ROW(U7)-ROW($U$5)),1)),"")</f>
        <v>44911</v>
      </c>
      <c r="W7" s="16">
        <f t="shared" ref="W7:W69" si="7">IF(LEN($V7)&gt;0,IF($V$4="ECB",INDEX(H$6:H$405,MATCH($V7,$F$6:$F$405,0),1),INDEX(P$6:P$405,MATCH($V7,$F$6:$F$405,0),1)),"")</f>
        <v>1.0619003667953155</v>
      </c>
      <c r="X7" s="16">
        <f t="shared" si="0"/>
        <v>0.87105293875720957</v>
      </c>
      <c r="Y7" s="16">
        <f t="shared" si="1"/>
        <v>1.4534218473261042</v>
      </c>
      <c r="Z7" s="16" t="str">
        <f t="shared" si="2"/>
        <v/>
      </c>
      <c r="AA7" s="16" t="str">
        <f t="shared" si="3"/>
        <v/>
      </c>
      <c r="AE7" s="2">
        <f t="shared" ref="AE7:AE40" si="8">IF(LEN(AF7)&gt;0,IF(OR(AND(LEN($AG$5)&gt;0,LEN(AG7)=0),AND(LEN($AH$5)&gt;0,LEN(AH7)=0),AND(LEN($AI$5)&gt;0,LEN(AI7)=0),AND(LEN($AJ$5)&gt;0,LEN(AJ7)=0)),"",ROW(AE7)),"")</f>
        <v>7</v>
      </c>
      <c r="AF7" s="3">
        <f>IFERROR(IF((AF6+1)&gt;$AD$5,"",AF6+1),"")</f>
        <v>44911</v>
      </c>
      <c r="AG7" s="16">
        <f>IFERROR(IF(AG$5="EUR",1,INDEX(ECB90Days!$C$9:$AI$100,MATCH($AF7,ECB90Days!$C$9:$C$100,0),MATCH(AG$5,ECB90Days!$C$8:$AI$8,0))),"")</f>
        <v>145.53</v>
      </c>
      <c r="AH7" s="16">
        <f>IFERROR(IF(AH$5="EUR",1,INDEX(ECB90Days!$C$9:$AI$100,MATCH($AF7,ECB90Days!$C$9:$C$100,0),MATCH(AH$5,ECB90Days!$C$8:$AI$8,0)))/$AG7,"")</f>
        <v>7.2967772967772971E-3</v>
      </c>
      <c r="AI7" s="16">
        <f>IFERROR(IF(INDEX(IMFYear!$B$9:$AO$310,MATCH($AF7,IMFYear!$B$9:$B$310,0),MATCH(AI$5,IMFYear!$B$8:$AO$8,0))=0,"",   INDEX(IMFYear!$B$9:$AO$310,MATCH($AF7,IMFYear!$B$9:$B$310,0),MATCH(AI$5,IMFYear!$B$8:$AO$8,0))),"")</f>
        <v>5.4633299999999997E-3</v>
      </c>
      <c r="AJ7" s="16">
        <f>IFERROR($AI7/INDEX(IMFYear!$B$9:$AO$310,MATCH($AF7,IMFYear!$B$9:$B$310,0),MATCH(AJ$5,IMFYear!$B$8:$AO$8,0)),"")</f>
        <v>7.2658587771538916E-3</v>
      </c>
      <c r="AL7" s="3">
        <f t="array" ref="AL7">IFERROR(INDEX(AF:AF,SMALL($AE$6:$AE$405,ROW(AK7)-ROW($AK$5)),1),"")</f>
        <v>44911</v>
      </c>
      <c r="AM7" s="31">
        <f t="shared" ref="AM7:AM70" si="9">IF(LEN($AL7)&gt;0,INDEX(AH$6:AH$405,MATCH($AL7,$AF$6:$AF$405,0),1),"")</f>
        <v>7.2967772967772971E-3</v>
      </c>
      <c r="AN7" s="31">
        <f t="shared" ref="AN7:AN70" si="10">IF(LEN($AL7)&gt;0,INDEX(AJ$6:AJ$405,MATCH($AL7,$AF$6:$AF$405,0),1),"")</f>
        <v>7.2658587771538916E-3</v>
      </c>
      <c r="AP7" s="2" t="s">
        <v>1</v>
      </c>
      <c r="AQ7" s="2" t="s">
        <v>1</v>
      </c>
      <c r="AR7" s="2" t="s">
        <v>1</v>
      </c>
      <c r="AS7" s="5" t="s">
        <v>81</v>
      </c>
    </row>
    <row r="8" spans="2:45" x14ac:dyDescent="0.25">
      <c r="E8" s="2" t="str">
        <f t="shared" si="4"/>
        <v/>
      </c>
      <c r="F8" s="3">
        <f t="shared" si="5"/>
        <v>44912</v>
      </c>
      <c r="G8" s="16">
        <f>IFERROR(IF(G$5="EUR",1,INDEX(ECB90Days!$C$9:$AI$100,MATCH($F8,ECB90Days!$C$9:$C$100,0),MATCH(G$5,ECB90Days!$C$8:$AI$8,0))),"")</f>
        <v>1</v>
      </c>
      <c r="H8" s="16" t="str">
        <f>IFERROR(IF(H$5="EUR",1,INDEX(ECB90Days!$C$9:$AI$100,MATCH($F8,ECB90Days!$C$9:$C$100,0),MATCH(H$5,ECB90Days!$C$8:$AI$8,0)))/$G8,"")</f>
        <v/>
      </c>
      <c r="I8" s="16" t="str">
        <f>IFERROR(IF(I$5="EUR",1,INDEX(ECB90Days!$C$9:$AI$100,MATCH($F8,ECB90Days!$C$9:$C$100,0),MATCH(I$5,ECB90Days!$C$8:$AI$8,0)))/$G8,"")</f>
        <v/>
      </c>
      <c r="J8" s="16" t="str">
        <f>IFERROR(IF(J$5="EUR",1,INDEX(ECB90Days!$C$9:$AI$100,MATCH($F8,ECB90Days!$C$9:$C$100,0),MATCH(J$5,ECB90Days!$C$8:$AI$8,0)))/$G8,"")</f>
        <v/>
      </c>
      <c r="K8" s="16" t="str">
        <f>IFERROR(IF(K$5="EUR",1,INDEX(ECB90Days!$C$9:$AI$100,MATCH($F8,ECB90Days!$C$9:$C$100,0),MATCH(K$5,ECB90Days!$C$8:$AI$8,0)))/$G8,"")</f>
        <v/>
      </c>
      <c r="L8" s="16" t="str">
        <f>IFERROR(IF(L$5="EUR",1,INDEX(ECB90Days!$C$9:$AI$100,MATCH($F8,ECB90Days!$C$9:$C$100,0),MATCH(L$5,ECB90Days!$C$8:$AI$8,0)))/$G8,"")</f>
        <v/>
      </c>
      <c r="N8" s="2" t="str">
        <f t="shared" si="6"/>
        <v/>
      </c>
      <c r="O8" s="16" t="str">
        <f>IFERROR(IF(INDEX(IMFYear!$B$9:$AO$400,MATCH($F8,IMFYear!$B$9:$B$400,0),MATCH(O$5,IMFYear!$B$8:$AO$8,0))=0,"",INDEX(IMFYear!$B$9:$AO$400,MATCH($F8,IMFYear!$B$9:$B$400,0),MATCH(O$5,IMFYear!$B$8:$AO$8,0))),"")</f>
        <v/>
      </c>
      <c r="P8" s="16" t="str">
        <f>IFERROR($O8/INDEX(IMFYear!$B$9:$AO$400,MATCH($F8,IMFYear!$B$9:$B$400,0),MATCH(P$5,IMFYear!$B$8:$AO$8,0)),"")</f>
        <v/>
      </c>
      <c r="Q8" s="16" t="str">
        <f>IFERROR($O8/INDEX(IMFYear!$B$9:$AO$400,MATCH($F8,IMFYear!$B$9:$B$400,0),MATCH(Q$5,IMFYear!$B$8:$AO$8,0)),"")</f>
        <v/>
      </c>
      <c r="R8" s="16" t="str">
        <f>IFERROR($O8/INDEX(IMFYear!$B$9:$AO$400,MATCH($F8,IMFYear!$B$9:$B$400,0),MATCH(R$5,IMFYear!$B$8:$AO$8,0)),"")</f>
        <v/>
      </c>
      <c r="S8" s="16" t="str">
        <f>IFERROR($O8/INDEX(IMFYear!$B$9:$AO$400,MATCH($F8,IMFYear!$B$9:$B$400,0),MATCH(S$5,IMFYear!$B$8:$AO$8,0)),"")</f>
        <v/>
      </c>
      <c r="T8" s="16" t="str">
        <f>IFERROR($O8/INDEX(IMFYear!$B$9:$AO$400,MATCH($F8,IMFYear!$B$9:$B$400,0),MATCH(T$5,IMFYear!$B$8:$AO$8,0)),"")</f>
        <v/>
      </c>
      <c r="V8" s="3">
        <f t="array" ref="V8">IFERROR(IF($V$4="IMF",INDEX(F:F,SMALL($N$6:$N$405,ROW(U8)-ROW($U$5)),1),INDEX(F:F,SMALL($E$6:$E$405,ROW(U8)-ROW($U$5)),1)),"")</f>
        <v>44914</v>
      </c>
      <c r="W8" s="16">
        <f t="shared" si="7"/>
        <v>1.0597994499030219</v>
      </c>
      <c r="X8" s="16">
        <f t="shared" si="0"/>
        <v>0.86957859120270686</v>
      </c>
      <c r="Y8" s="16">
        <f t="shared" si="1"/>
        <v>1.4469439019609267</v>
      </c>
      <c r="Z8" s="16" t="str">
        <f t="shared" si="2"/>
        <v/>
      </c>
      <c r="AA8" s="16" t="str">
        <f t="shared" si="3"/>
        <v/>
      </c>
      <c r="AE8" s="2" t="str">
        <f t="shared" si="8"/>
        <v/>
      </c>
      <c r="AF8" s="3">
        <f t="shared" ref="AF8:AF71" si="11">IFERROR(IF((AF7+1)&gt;$AD$5,"",AF7+1),"")</f>
        <v>44912</v>
      </c>
      <c r="AG8" s="16" t="str">
        <f>IFERROR(IF(AG$5="EUR",1,INDEX(ECB90Days!$C$9:$AI$100,MATCH($AF8,ECB90Days!$C$9:$C$100,0),MATCH(AG$5,ECB90Days!$C$8:$AI$8,0))),"")</f>
        <v/>
      </c>
      <c r="AH8" s="16" t="str">
        <f>IFERROR(IF(AH$5="EUR",1,INDEX(ECB90Days!$C$9:$AI$100,MATCH($AF8,ECB90Days!$C$9:$C$100,0),MATCH(AH$5,ECB90Days!$C$8:$AI$8,0)))/$AG8,"")</f>
        <v/>
      </c>
      <c r="AI8" s="16" t="str">
        <f>IFERROR(IF(INDEX(IMFYear!$B$9:$AO$310,MATCH($AF8,IMFYear!$B$9:$B$310,0),MATCH(AI$5,IMFYear!$B$8:$AO$8,0))=0,"",   INDEX(IMFYear!$B$9:$AO$310,MATCH($AF8,IMFYear!$B$9:$B$310,0),MATCH(AI$5,IMFYear!$B$8:$AO$8,0))),"")</f>
        <v/>
      </c>
      <c r="AJ8" s="16" t="str">
        <f>IFERROR($AI8/INDEX(IMFYear!$B$9:$AO$310,MATCH($AF8,IMFYear!$B$9:$B$310,0),MATCH(AJ$5,IMFYear!$B$8:$AO$8,0)),"")</f>
        <v/>
      </c>
      <c r="AL8" s="3">
        <f t="array" ref="AL8">IFERROR(INDEX(AF:AF,SMALL($AE$6:$AE$405,ROW(AK8)-ROW($AK$5)),1),"")</f>
        <v>44914</v>
      </c>
      <c r="AM8" s="31">
        <f t="shared" si="9"/>
        <v>7.3266505357760109E-3</v>
      </c>
      <c r="AN8" s="31">
        <f t="shared" si="10"/>
        <v>7.3442998227937961E-3</v>
      </c>
      <c r="AP8" s="2" t="s">
        <v>5</v>
      </c>
      <c r="AQ8" s="2" t="s">
        <v>5</v>
      </c>
      <c r="AR8" s="2" t="s">
        <v>5</v>
      </c>
      <c r="AS8" s="5" t="s">
        <v>163</v>
      </c>
    </row>
    <row r="9" spans="2:45" x14ac:dyDescent="0.25">
      <c r="E9" s="2" t="str">
        <f t="shared" si="4"/>
        <v/>
      </c>
      <c r="F9" s="3">
        <f t="shared" si="5"/>
        <v>44913</v>
      </c>
      <c r="G9" s="16">
        <f>IFERROR(IF(G$5="EUR",1,INDEX(ECB90Days!$C$9:$AI$100,MATCH($F9,ECB90Days!$C$9:$C$100,0),MATCH(G$5,ECB90Days!$C$8:$AI$8,0))),"")</f>
        <v>1</v>
      </c>
      <c r="H9" s="16" t="str">
        <f>IFERROR(IF(H$5="EUR",1,INDEX(ECB90Days!$C$9:$AI$100,MATCH($F9,ECB90Days!$C$9:$C$100,0),MATCH(H$5,ECB90Days!$C$8:$AI$8,0)))/$G9,"")</f>
        <v/>
      </c>
      <c r="I9" s="16" t="str">
        <f>IFERROR(IF(I$5="EUR",1,INDEX(ECB90Days!$C$9:$AI$100,MATCH($F9,ECB90Days!$C$9:$C$100,0),MATCH(I$5,ECB90Days!$C$8:$AI$8,0)))/$G9,"")</f>
        <v/>
      </c>
      <c r="J9" s="16" t="str">
        <f>IFERROR(IF(J$5="EUR",1,INDEX(ECB90Days!$C$9:$AI$100,MATCH($F9,ECB90Days!$C$9:$C$100,0),MATCH(J$5,ECB90Days!$C$8:$AI$8,0)))/$G9,"")</f>
        <v/>
      </c>
      <c r="K9" s="16" t="str">
        <f>IFERROR(IF(K$5="EUR",1,INDEX(ECB90Days!$C$9:$AI$100,MATCH($F9,ECB90Days!$C$9:$C$100,0),MATCH(K$5,ECB90Days!$C$8:$AI$8,0)))/$G9,"")</f>
        <v/>
      </c>
      <c r="L9" s="16" t="str">
        <f>IFERROR(IF(L$5="EUR",1,INDEX(ECB90Days!$C$9:$AI$100,MATCH($F9,ECB90Days!$C$9:$C$100,0),MATCH(L$5,ECB90Days!$C$8:$AI$8,0)))/$G9,"")</f>
        <v/>
      </c>
      <c r="N9" s="2" t="str">
        <f t="shared" si="6"/>
        <v/>
      </c>
      <c r="O9" s="16" t="str">
        <f>IFERROR(IF(INDEX(IMFYear!$B$9:$AO$400,MATCH($F9,IMFYear!$B$9:$B$400,0),MATCH(O$5,IMFYear!$B$8:$AO$8,0))=0,"",INDEX(IMFYear!$B$9:$AO$400,MATCH($F9,IMFYear!$B$9:$B$400,0),MATCH(O$5,IMFYear!$B$8:$AO$8,0))),"")</f>
        <v/>
      </c>
      <c r="P9" s="16" t="str">
        <f>IFERROR($O9/INDEX(IMFYear!$B$9:$AO$400,MATCH($F9,IMFYear!$B$9:$B$400,0),MATCH(P$5,IMFYear!$B$8:$AO$8,0)),"")</f>
        <v/>
      </c>
      <c r="Q9" s="16" t="str">
        <f>IFERROR($O9/INDEX(IMFYear!$B$9:$AO$400,MATCH($F9,IMFYear!$B$9:$B$400,0),MATCH(Q$5,IMFYear!$B$8:$AO$8,0)),"")</f>
        <v/>
      </c>
      <c r="R9" s="16" t="str">
        <f>IFERROR($O9/INDEX(IMFYear!$B$9:$AO$400,MATCH($F9,IMFYear!$B$9:$B$400,0),MATCH(R$5,IMFYear!$B$8:$AO$8,0)),"")</f>
        <v/>
      </c>
      <c r="S9" s="16" t="str">
        <f>IFERROR($O9/INDEX(IMFYear!$B$9:$AO$400,MATCH($F9,IMFYear!$B$9:$B$400,0),MATCH(S$5,IMFYear!$B$8:$AO$8,0)),"")</f>
        <v/>
      </c>
      <c r="T9" s="16" t="str">
        <f>IFERROR($O9/INDEX(IMFYear!$B$9:$AO$400,MATCH($F9,IMFYear!$B$9:$B$400,0),MATCH(T$5,IMFYear!$B$8:$AO$8,0)),"")</f>
        <v/>
      </c>
      <c r="V9" s="3">
        <f t="array" ref="V9">IFERROR(IF($V$4="IMF",INDEX(F:F,SMALL($N$6:$N$405,ROW(U9)-ROW($U$5)),1),INDEX(F:F,SMALL($E$6:$E$405,ROW(U9)-ROW($U$5)),1)),"")</f>
        <v>44915</v>
      </c>
      <c r="W9" s="16">
        <f t="shared" si="7"/>
        <v>1.0598994830135893</v>
      </c>
      <c r="X9" s="16">
        <f t="shared" si="0"/>
        <v>0.87166358325592819</v>
      </c>
      <c r="Y9" s="16">
        <f t="shared" si="1"/>
        <v>1.443688653816813</v>
      </c>
      <c r="Z9" s="16" t="str">
        <f t="shared" si="2"/>
        <v/>
      </c>
      <c r="AA9" s="16" t="str">
        <f t="shared" si="3"/>
        <v/>
      </c>
      <c r="AE9" s="2" t="str">
        <f t="shared" si="8"/>
        <v/>
      </c>
      <c r="AF9" s="3">
        <f t="shared" si="11"/>
        <v>44913</v>
      </c>
      <c r="AG9" s="16" t="str">
        <f>IFERROR(IF(AG$5="EUR",1,INDEX(ECB90Days!$C$9:$AI$100,MATCH($AF9,ECB90Days!$C$9:$C$100,0),MATCH(AG$5,ECB90Days!$C$8:$AI$8,0))),"")</f>
        <v/>
      </c>
      <c r="AH9" s="16" t="str">
        <f>IFERROR(IF(AH$5="EUR",1,INDEX(ECB90Days!$C$9:$AI$100,MATCH($AF9,ECB90Days!$C$9:$C$100,0),MATCH(AH$5,ECB90Days!$C$8:$AI$8,0)))/$AG9,"")</f>
        <v/>
      </c>
      <c r="AI9" s="16" t="str">
        <f>IFERROR(IF(INDEX(IMFYear!$B$9:$AO$310,MATCH($AF9,IMFYear!$B$9:$B$310,0),MATCH(AI$5,IMFYear!$B$8:$AO$8,0))=0,"",   INDEX(IMFYear!$B$9:$AO$310,MATCH($AF9,IMFYear!$B$9:$B$310,0),MATCH(AI$5,IMFYear!$B$8:$AO$8,0))),"")</f>
        <v/>
      </c>
      <c r="AJ9" s="16" t="str">
        <f>IFERROR($AI9/INDEX(IMFYear!$B$9:$AO$310,MATCH($AF9,IMFYear!$B$9:$B$310,0),MATCH(AJ$5,IMFYear!$B$8:$AO$8,0)),"")</f>
        <v/>
      </c>
      <c r="AL9" s="3">
        <f t="array" ref="AL9">IFERROR(INDEX(AF:AF,SMALL($AE$6:$AE$405,ROW(AK9)-ROW($AK$5)),1),"")</f>
        <v>44915</v>
      </c>
      <c r="AM9" s="31">
        <f t="shared" si="9"/>
        <v>7.5394793000426799E-3</v>
      </c>
      <c r="AN9" s="31">
        <f t="shared" si="10"/>
        <v>7.5125846253548696E-3</v>
      </c>
      <c r="AP9" s="2" t="s">
        <v>4</v>
      </c>
      <c r="AQ9" s="2" t="s">
        <v>4</v>
      </c>
      <c r="AR9" s="2" t="s">
        <v>4</v>
      </c>
      <c r="AS9" s="5" t="s">
        <v>101</v>
      </c>
    </row>
    <row r="10" spans="2:45" x14ac:dyDescent="0.25">
      <c r="E10" s="2">
        <f t="shared" si="4"/>
        <v>10</v>
      </c>
      <c r="F10" s="3">
        <f t="shared" si="5"/>
        <v>44914</v>
      </c>
      <c r="G10" s="16">
        <f>IFERROR(IF(G$5="EUR",1,INDEX(ECB90Days!$C$9:$AI$100,MATCH($F10,ECB90Days!$C$9:$C$100,0),MATCH(G$5,ECB90Days!$C$8:$AI$8,0))),"")</f>
        <v>1</v>
      </c>
      <c r="H10" s="16">
        <f>IFERROR(IF(H$5="EUR",1,INDEX(ECB90Days!$C$9:$AI$100,MATCH($F10,ECB90Days!$C$9:$C$100,0),MATCH(H$5,ECB90Days!$C$8:$AI$8,0)))/$G10,"")</f>
        <v>1.0598000000000001</v>
      </c>
      <c r="I10" s="16">
        <f>IFERROR(IF(I$5="EUR",1,INDEX(ECB90Days!$C$9:$AI$100,MATCH($F10,ECB90Days!$C$9:$C$100,0),MATCH(I$5,ECB90Days!$C$8:$AI$8,0)))/$G10,"")</f>
        <v>0.87117999999999995</v>
      </c>
      <c r="J10" s="16">
        <f>IFERROR(IF(J$5="EUR",1,INDEX(ECB90Days!$C$9:$AI$100,MATCH($F10,ECB90Days!$C$9:$C$100,0),MATCH(J$5,ECB90Days!$C$8:$AI$8,0)))/$G10,"")</f>
        <v>1.4472</v>
      </c>
      <c r="K10" s="16" t="str">
        <f>IFERROR(IF(K$5="EUR",1,INDEX(ECB90Days!$C$9:$AI$100,MATCH($F10,ECB90Days!$C$9:$C$100,0),MATCH(K$5,ECB90Days!$C$8:$AI$8,0)))/$G10,"")</f>
        <v/>
      </c>
      <c r="L10" s="16" t="str">
        <f>IFERROR(IF(L$5="EUR",1,INDEX(ECB90Days!$C$9:$AI$100,MATCH($F10,ECB90Days!$C$9:$C$100,0),MATCH(L$5,ECB90Days!$C$8:$AI$8,0)))/$G10,"")</f>
        <v/>
      </c>
      <c r="N10" s="2">
        <f t="shared" si="6"/>
        <v>10</v>
      </c>
      <c r="O10" s="16">
        <f>IFERROR(IF(INDEX(IMFYear!$B$9:$AO$400,MATCH($F10,IMFYear!$B$9:$B$400,0),MATCH(O$5,IMFYear!$B$8:$AO$8,0))=0,"",INDEX(IMFYear!$B$9:$AO$400,MATCH($F10,IMFYear!$B$9:$B$400,0),MATCH(O$5,IMFYear!$B$8:$AO$8,0))),"")</f>
        <v>0.79721399999999998</v>
      </c>
      <c r="P10" s="16">
        <f>IFERROR($O10/INDEX(IMFYear!$B$9:$AO$400,MATCH($F10,IMFYear!$B$9:$B$400,0),MATCH(P$5,IMFYear!$B$8:$AO$8,0)),"")</f>
        <v>1.0597994499030219</v>
      </c>
      <c r="Q10" s="16">
        <f>IFERROR($O10/INDEX(IMFYear!$B$9:$AO$400,MATCH($F10,IMFYear!$B$9:$B$400,0),MATCH(Q$5,IMFYear!$B$8:$AO$8,0)),"")</f>
        <v>0.86957859120270686</v>
      </c>
      <c r="R10" s="16">
        <f>IFERROR($O10/INDEX(IMFYear!$B$9:$AO$400,MATCH($F10,IMFYear!$B$9:$B$400,0),MATCH(R$5,IMFYear!$B$8:$AO$8,0)),"")</f>
        <v>1.4469439019609267</v>
      </c>
      <c r="S10" s="16" t="str">
        <f>IFERROR($O10/INDEX(IMFYear!$B$9:$AO$400,MATCH($F10,IMFYear!$B$9:$B$400,0),MATCH(S$5,IMFYear!$B$8:$AO$8,0)),"")</f>
        <v/>
      </c>
      <c r="T10" s="16" t="str">
        <f>IFERROR($O10/INDEX(IMFYear!$B$9:$AO$400,MATCH($F10,IMFYear!$B$9:$B$400,0),MATCH(T$5,IMFYear!$B$8:$AO$8,0)),"")</f>
        <v/>
      </c>
      <c r="V10" s="3">
        <f t="array" ref="V10">IFERROR(IF($V$4="IMF",INDEX(F:F,SMALL($N$6:$N$405,ROW(U10)-ROW($U$5)),1),INDEX(F:F,SMALL($E$6:$E$405,ROW(U10)-ROW($U$5)),1)),"")</f>
        <v>44916</v>
      </c>
      <c r="W10" s="16">
        <f t="shared" si="7"/>
        <v>1.063599406457044</v>
      </c>
      <c r="X10" s="16">
        <f t="shared" si="0"/>
        <v>0.87871724864999889</v>
      </c>
      <c r="Y10" s="16">
        <f t="shared" si="1"/>
        <v>1.4477727493599646</v>
      </c>
      <c r="Z10" s="16" t="str">
        <f t="shared" si="2"/>
        <v/>
      </c>
      <c r="AA10" s="16" t="str">
        <f t="shared" si="3"/>
        <v/>
      </c>
      <c r="AC10" s="45"/>
      <c r="AE10" s="2">
        <f t="shared" si="8"/>
        <v>10</v>
      </c>
      <c r="AF10" s="3">
        <f t="shared" si="11"/>
        <v>44914</v>
      </c>
      <c r="AG10" s="16">
        <f>IFERROR(IF(AG$5="EUR",1,INDEX(ECB90Days!$C$9:$AI$100,MATCH($AF10,ECB90Days!$C$9:$C$100,0),MATCH(AG$5,ECB90Days!$C$8:$AI$8,0))),"")</f>
        <v>144.65</v>
      </c>
      <c r="AH10" s="16">
        <f>IFERROR(IF(AH$5="EUR",1,INDEX(ECB90Days!$C$9:$AI$100,MATCH($AF10,ECB90Days!$C$9:$C$100,0),MATCH(AH$5,ECB90Days!$C$8:$AI$8,0)))/$AG10,"")</f>
        <v>7.3266505357760109E-3</v>
      </c>
      <c r="AI10" s="16">
        <f>IFERROR(IF(INDEX(IMFYear!$B$9:$AO$310,MATCH($AF10,IMFYear!$B$9:$B$310,0),MATCH(AI$5,IMFYear!$B$8:$AO$8,0))=0,"",   INDEX(IMFYear!$B$9:$AO$310,MATCH($AF10,IMFYear!$B$9:$B$310,0),MATCH(AI$5,IMFYear!$B$8:$AO$8,0))),"")</f>
        <v>5.5246100000000001E-3</v>
      </c>
      <c r="AJ10" s="16">
        <f>IFERROR($AI10/INDEX(IMFYear!$B$9:$AO$310,MATCH($AF10,IMFYear!$B$9:$B$310,0),MATCH(AJ$5,IMFYear!$B$8:$AO$8,0)),"")</f>
        <v>7.3442998227937961E-3</v>
      </c>
      <c r="AL10" s="3">
        <f t="array" ref="AL10">IFERROR(INDEX(AF:AF,SMALL($AE$6:$AE$405,ROW(AK10)-ROW($AK$5)),1),"")</f>
        <v>44916</v>
      </c>
      <c r="AM10" s="31">
        <f t="shared" si="9"/>
        <v>7.5814384489272238E-3</v>
      </c>
      <c r="AN10" s="31">
        <f t="shared" si="10"/>
        <v>7.5912891976780425E-3</v>
      </c>
      <c r="AP10" s="2" t="s">
        <v>3</v>
      </c>
      <c r="AQ10" s="2" t="s">
        <v>3</v>
      </c>
      <c r="AR10" s="2" t="s">
        <v>3</v>
      </c>
      <c r="AS10" s="5" t="s">
        <v>24</v>
      </c>
    </row>
    <row r="11" spans="2:45" x14ac:dyDescent="0.25">
      <c r="E11" s="2">
        <f t="shared" si="4"/>
        <v>11</v>
      </c>
      <c r="F11" s="3">
        <f t="shared" si="5"/>
        <v>44915</v>
      </c>
      <c r="G11" s="16">
        <f>IFERROR(IF(G$5="EUR",1,INDEX(ECB90Days!$C$9:$AI$100,MATCH($F11,ECB90Days!$C$9:$C$100,0),MATCH(G$5,ECB90Days!$C$8:$AI$8,0))),"")</f>
        <v>1</v>
      </c>
      <c r="H11" s="16">
        <f>IFERROR(IF(H$5="EUR",1,INDEX(ECB90Days!$C$9:$AI$100,MATCH($F11,ECB90Days!$C$9:$C$100,0),MATCH(H$5,ECB90Days!$C$8:$AI$8,0)))/$G11,"")</f>
        <v>1.0599000000000001</v>
      </c>
      <c r="I11" s="16">
        <f>IFERROR(IF(I$5="EUR",1,INDEX(ECB90Days!$C$9:$AI$100,MATCH($F11,ECB90Days!$C$9:$C$100,0),MATCH(I$5,ECB90Days!$C$8:$AI$8,0)))/$G11,"")</f>
        <v>0.87529999999999997</v>
      </c>
      <c r="J11" s="16">
        <f>IFERROR(IF(J$5="EUR",1,INDEX(ECB90Days!$C$9:$AI$100,MATCH($F11,ECB90Days!$C$9:$C$100,0),MATCH(J$5,ECB90Days!$C$8:$AI$8,0)))/$G11,"")</f>
        <v>1.4451000000000001</v>
      </c>
      <c r="K11" s="16" t="str">
        <f>IFERROR(IF(K$5="EUR",1,INDEX(ECB90Days!$C$9:$AI$100,MATCH($F11,ECB90Days!$C$9:$C$100,0),MATCH(K$5,ECB90Days!$C$8:$AI$8,0)))/$G11,"")</f>
        <v/>
      </c>
      <c r="L11" s="16" t="str">
        <f>IFERROR(IF(L$5="EUR",1,INDEX(ECB90Days!$C$9:$AI$100,MATCH($F11,ECB90Days!$C$9:$C$100,0),MATCH(L$5,ECB90Days!$C$8:$AI$8,0)))/$G11,"")</f>
        <v/>
      </c>
      <c r="N11" s="2">
        <f t="shared" si="6"/>
        <v>11</v>
      </c>
      <c r="O11" s="16">
        <f>IFERROR(IF(INDEX(IMFYear!$B$9:$AO$400,MATCH($F11,IMFYear!$B$9:$B$400,0),MATCH(O$5,IMFYear!$B$8:$AO$8,0))=0,"",INDEX(IMFYear!$B$9:$AO$400,MATCH($F11,IMFYear!$B$9:$B$400,0),MATCH(O$5,IMFYear!$B$8:$AO$8,0))),"")</f>
        <v>0.79484299999999997</v>
      </c>
      <c r="P11" s="16">
        <f>IFERROR($O11/INDEX(IMFYear!$B$9:$AO$400,MATCH($F11,IMFYear!$B$9:$B$400,0),MATCH(P$5,IMFYear!$B$8:$AO$8,0)),"")</f>
        <v>1.0598994830135893</v>
      </c>
      <c r="Q11" s="16">
        <f>IFERROR($O11/INDEX(IMFYear!$B$9:$AO$400,MATCH($F11,IMFYear!$B$9:$B$400,0),MATCH(Q$5,IMFYear!$B$8:$AO$8,0)),"")</f>
        <v>0.87166358325592819</v>
      </c>
      <c r="R11" s="16">
        <f>IFERROR($O11/INDEX(IMFYear!$B$9:$AO$400,MATCH($F11,IMFYear!$B$9:$B$400,0),MATCH(R$5,IMFYear!$B$8:$AO$8,0)),"")</f>
        <v>1.443688653816813</v>
      </c>
      <c r="S11" s="16" t="str">
        <f>IFERROR($O11/INDEX(IMFYear!$B$9:$AO$400,MATCH($F11,IMFYear!$B$9:$B$400,0),MATCH(S$5,IMFYear!$B$8:$AO$8,0)),"")</f>
        <v/>
      </c>
      <c r="T11" s="16" t="str">
        <f>IFERROR($O11/INDEX(IMFYear!$B$9:$AO$400,MATCH($F11,IMFYear!$B$9:$B$400,0),MATCH(T$5,IMFYear!$B$8:$AO$8,0)),"")</f>
        <v/>
      </c>
      <c r="V11" s="3">
        <f t="array" ref="V11">IFERROR(IF($V$4="IMF",INDEX(F:F,SMALL($N$6:$N$405,ROW(U11)-ROW($U$5)),1),INDEX(F:F,SMALL($E$6:$E$405,ROW(U11)-ROW($U$5)),1)),"")</f>
        <v>44917</v>
      </c>
      <c r="W11" s="16">
        <f t="shared" si="7"/>
        <v>1.0633001895956713</v>
      </c>
      <c r="X11" s="16">
        <f t="shared" si="0"/>
        <v>0.88284650189975356</v>
      </c>
      <c r="Y11" s="16">
        <f t="shared" si="1"/>
        <v>1.4520431131975986</v>
      </c>
      <c r="Z11" s="16" t="str">
        <f t="shared" si="2"/>
        <v/>
      </c>
      <c r="AA11" s="16" t="str">
        <f t="shared" si="3"/>
        <v/>
      </c>
      <c r="AE11" s="2">
        <f t="shared" si="8"/>
        <v>11</v>
      </c>
      <c r="AF11" s="3">
        <f t="shared" si="11"/>
        <v>44915</v>
      </c>
      <c r="AG11" s="16">
        <f>IFERROR(IF(AG$5="EUR",1,INDEX(ECB90Days!$C$9:$AI$100,MATCH($AF11,ECB90Days!$C$9:$C$100,0),MATCH(AG$5,ECB90Days!$C$8:$AI$8,0))),"")</f>
        <v>140.58000000000001</v>
      </c>
      <c r="AH11" s="16">
        <f>IFERROR(IF(AH$5="EUR",1,INDEX(ECB90Days!$C$9:$AI$100,MATCH($AF11,ECB90Days!$C$9:$C$100,0),MATCH(AH$5,ECB90Days!$C$8:$AI$8,0)))/$AG11,"")</f>
        <v>7.5394793000426799E-3</v>
      </c>
      <c r="AI11" s="16">
        <f>IFERROR(IF(INDEX(IMFYear!$B$9:$AO$310,MATCH($AF11,IMFYear!$B$9:$B$310,0),MATCH(AI$5,IMFYear!$B$8:$AO$8,0))=0,"",   INDEX(IMFYear!$B$9:$AO$310,MATCH($AF11,IMFYear!$B$9:$B$310,0),MATCH(AI$5,IMFYear!$B$8:$AO$8,0))),"")</f>
        <v>5.6338600000000001E-3</v>
      </c>
      <c r="AJ11" s="16">
        <f>IFERROR($AI11/INDEX(IMFYear!$B$9:$AO$310,MATCH($AF11,IMFYear!$B$9:$B$310,0),MATCH(AJ$5,IMFYear!$B$8:$AO$8,0)),"")</f>
        <v>7.5125846253548696E-3</v>
      </c>
      <c r="AL11" s="3">
        <f t="array" ref="AL11">IFERROR(INDEX(AF:AF,SMALL($AE$6:$AE$405,ROW(AK11)-ROW($AK$5)),1),"")</f>
        <v>44917</v>
      </c>
      <c r="AM11" s="31">
        <f t="shared" si="9"/>
        <v>7.572283150548355E-3</v>
      </c>
      <c r="AN11" s="31">
        <f t="shared" si="10"/>
        <v>7.5884069703037798E-3</v>
      </c>
      <c r="AP11" s="2" t="s">
        <v>2</v>
      </c>
      <c r="AQ11" s="2" t="s">
        <v>2</v>
      </c>
      <c r="AR11" s="2" t="s">
        <v>2</v>
      </c>
      <c r="AS11" s="5" t="s">
        <v>145</v>
      </c>
    </row>
    <row r="12" spans="2:45" x14ac:dyDescent="0.25">
      <c r="E12" s="2">
        <f t="shared" si="4"/>
        <v>12</v>
      </c>
      <c r="F12" s="3">
        <f t="shared" si="5"/>
        <v>44916</v>
      </c>
      <c r="G12" s="16">
        <f>IFERROR(IF(G$5="EUR",1,INDEX(ECB90Days!$C$9:$AI$100,MATCH($F12,ECB90Days!$C$9:$C$100,0),MATCH(G$5,ECB90Days!$C$8:$AI$8,0))),"")</f>
        <v>1</v>
      </c>
      <c r="H12" s="16">
        <f>IFERROR(IF(H$5="EUR",1,INDEX(ECB90Days!$C$9:$AI$100,MATCH($F12,ECB90Days!$C$9:$C$100,0),MATCH(H$5,ECB90Days!$C$8:$AI$8,0)))/$G12,"")</f>
        <v>1.0636000000000001</v>
      </c>
      <c r="I12" s="16">
        <f>IFERROR(IF(I$5="EUR",1,INDEX(ECB90Days!$C$9:$AI$100,MATCH($F12,ECB90Days!$C$9:$C$100,0),MATCH(I$5,ECB90Days!$C$8:$AI$8,0)))/$G12,"")</f>
        <v>0.87651000000000001</v>
      </c>
      <c r="J12" s="16">
        <f>IFERROR(IF(J$5="EUR",1,INDEX(ECB90Days!$C$9:$AI$100,MATCH($F12,ECB90Days!$C$9:$C$100,0),MATCH(J$5,ECB90Days!$C$8:$AI$8,0)))/$G12,"")</f>
        <v>1.4475</v>
      </c>
      <c r="K12" s="16" t="str">
        <f>IFERROR(IF(K$5="EUR",1,INDEX(ECB90Days!$C$9:$AI$100,MATCH($F12,ECB90Days!$C$9:$C$100,0),MATCH(K$5,ECB90Days!$C$8:$AI$8,0)))/$G12,"")</f>
        <v/>
      </c>
      <c r="L12" s="16" t="str">
        <f>IFERROR(IF(L$5="EUR",1,INDEX(ECB90Days!$C$9:$AI$100,MATCH($F12,ECB90Days!$C$9:$C$100,0),MATCH(L$5,ECB90Days!$C$8:$AI$8,0)))/$G12,"")</f>
        <v/>
      </c>
      <c r="N12" s="2">
        <f t="shared" si="6"/>
        <v>12</v>
      </c>
      <c r="O12" s="16">
        <f>IFERROR(IF(INDEX(IMFYear!$B$9:$AO$400,MATCH($F12,IMFYear!$B$9:$B$400,0),MATCH(O$5,IMFYear!$B$8:$AO$8,0))=0,"",INDEX(IMFYear!$B$9:$AO$400,MATCH($F12,IMFYear!$B$9:$B$400,0),MATCH(O$5,IMFYear!$B$8:$AO$8,0))),"")</f>
        <v>0.79849300000000001</v>
      </c>
      <c r="P12" s="16">
        <f>IFERROR($O12/INDEX(IMFYear!$B$9:$AO$400,MATCH($F12,IMFYear!$B$9:$B$400,0),MATCH(P$5,IMFYear!$B$8:$AO$8,0)),"")</f>
        <v>1.063599406457044</v>
      </c>
      <c r="Q12" s="16">
        <f>IFERROR($O12/INDEX(IMFYear!$B$9:$AO$400,MATCH($F12,IMFYear!$B$9:$B$400,0),MATCH(Q$5,IMFYear!$B$8:$AO$8,0)),"")</f>
        <v>0.87871724864999889</v>
      </c>
      <c r="R12" s="16">
        <f>IFERROR($O12/INDEX(IMFYear!$B$9:$AO$400,MATCH($F12,IMFYear!$B$9:$B$400,0),MATCH(R$5,IMFYear!$B$8:$AO$8,0)),"")</f>
        <v>1.4477727493599646</v>
      </c>
      <c r="S12" s="16" t="str">
        <f>IFERROR($O12/INDEX(IMFYear!$B$9:$AO$400,MATCH($F12,IMFYear!$B$9:$B$400,0),MATCH(S$5,IMFYear!$B$8:$AO$8,0)),"")</f>
        <v/>
      </c>
      <c r="T12" s="16" t="str">
        <f>IFERROR($O12/INDEX(IMFYear!$B$9:$AO$400,MATCH($F12,IMFYear!$B$9:$B$400,0),MATCH(T$5,IMFYear!$B$8:$AO$8,0)),"")</f>
        <v/>
      </c>
      <c r="V12" s="3">
        <f t="array" ref="V12">IFERROR(IF($V$4="IMF",INDEX(F:F,SMALL($N$6:$N$405,ROW(U12)-ROW($U$5)),1),INDEX(F:F,SMALL($E$6:$E$405,ROW(U12)-ROW($U$5)),1)),"")</f>
        <v>44918</v>
      </c>
      <c r="W12" s="16">
        <f t="shared" si="7"/>
        <v>1.0621996451970512</v>
      </c>
      <c r="X12" s="16">
        <f t="shared" si="0"/>
        <v>0.88017882802359526</v>
      </c>
      <c r="Y12" s="16">
        <f t="shared" si="1"/>
        <v>1.4449111119157101</v>
      </c>
      <c r="Z12" s="16" t="str">
        <f t="shared" si="2"/>
        <v/>
      </c>
      <c r="AA12" s="16" t="str">
        <f t="shared" si="3"/>
        <v/>
      </c>
      <c r="AE12" s="2">
        <f t="shared" si="8"/>
        <v>12</v>
      </c>
      <c r="AF12" s="3">
        <f t="shared" si="11"/>
        <v>44916</v>
      </c>
      <c r="AG12" s="16">
        <f>IFERROR(IF(AG$5="EUR",1,INDEX(ECB90Days!$C$9:$AI$100,MATCH($AF12,ECB90Days!$C$9:$C$100,0),MATCH(AG$5,ECB90Days!$C$8:$AI$8,0))),"")</f>
        <v>140.29</v>
      </c>
      <c r="AH12" s="16">
        <f>IFERROR(IF(AH$5="EUR",1,INDEX(ECB90Days!$C$9:$AI$100,MATCH($AF12,ECB90Days!$C$9:$C$100,0),MATCH(AH$5,ECB90Days!$C$8:$AI$8,0)))/$AG12,"")</f>
        <v>7.5814384489272238E-3</v>
      </c>
      <c r="AI12" s="16">
        <f>IFERROR(IF(INDEX(IMFYear!$B$9:$AO$310,MATCH($AF12,IMFYear!$B$9:$B$310,0),MATCH(AI$5,IMFYear!$B$8:$AO$8,0))=0,"",   INDEX(IMFYear!$B$9:$AO$310,MATCH($AF12,IMFYear!$B$9:$B$310,0),MATCH(AI$5,IMFYear!$B$8:$AO$8,0))),"")</f>
        <v>5.6991300000000002E-3</v>
      </c>
      <c r="AJ12" s="16">
        <f>IFERROR($AI12/INDEX(IMFYear!$B$9:$AO$310,MATCH($AF12,IMFYear!$B$9:$B$310,0),MATCH(AJ$5,IMFYear!$B$8:$AO$8,0)),"")</f>
        <v>7.5912891976780425E-3</v>
      </c>
      <c r="AL12" s="3">
        <f t="array" ref="AL12">IFERROR(INDEX(AF:AF,SMALL($AE$6:$AE$405,ROW(AK12)-ROW($AK$5)),1),"")</f>
        <v>44918</v>
      </c>
      <c r="AM12" s="31">
        <f t="shared" si="9"/>
        <v>7.5408206730086602E-3</v>
      </c>
      <c r="AN12" s="31">
        <f t="shared" si="10"/>
        <v>7.5386310674830943E-3</v>
      </c>
      <c r="AP12" s="2" t="s">
        <v>71</v>
      </c>
      <c r="AQ12" s="2" t="s">
        <v>6</v>
      </c>
      <c r="AR12" s="2" t="s">
        <v>6</v>
      </c>
      <c r="AS12" s="5" t="s">
        <v>158</v>
      </c>
    </row>
    <row r="13" spans="2:45" x14ac:dyDescent="0.25">
      <c r="E13" s="2">
        <f t="shared" si="4"/>
        <v>13</v>
      </c>
      <c r="F13" s="3">
        <f t="shared" si="5"/>
        <v>44917</v>
      </c>
      <c r="G13" s="16">
        <f>IFERROR(IF(G$5="EUR",1,INDEX(ECB90Days!$C$9:$AI$100,MATCH($F13,ECB90Days!$C$9:$C$100,0),MATCH(G$5,ECB90Days!$C$8:$AI$8,0))),"")</f>
        <v>1</v>
      </c>
      <c r="H13" s="16">
        <f>IFERROR(IF(H$5="EUR",1,INDEX(ECB90Days!$C$9:$AI$100,MATCH($F13,ECB90Days!$C$9:$C$100,0),MATCH(H$5,ECB90Days!$C$8:$AI$8,0)))/$G13,"")</f>
        <v>1.0632999999999999</v>
      </c>
      <c r="I13" s="16">
        <f>IFERROR(IF(I$5="EUR",1,INDEX(ECB90Days!$C$9:$AI$100,MATCH($F13,ECB90Days!$C$9:$C$100,0),MATCH(I$5,ECB90Days!$C$8:$AI$8,0)))/$G13,"")</f>
        <v>0.88243000000000005</v>
      </c>
      <c r="J13" s="16">
        <f>IFERROR(IF(J$5="EUR",1,INDEX(ECB90Days!$C$9:$AI$100,MATCH($F13,ECB90Days!$C$9:$C$100,0),MATCH(J$5,ECB90Days!$C$8:$AI$8,0)))/$G13,"")</f>
        <v>1.4483999999999999</v>
      </c>
      <c r="K13" s="16" t="str">
        <f>IFERROR(IF(K$5="EUR",1,INDEX(ECB90Days!$C$9:$AI$100,MATCH($F13,ECB90Days!$C$9:$C$100,0),MATCH(K$5,ECB90Days!$C$8:$AI$8,0)))/$G13,"")</f>
        <v/>
      </c>
      <c r="L13" s="16" t="str">
        <f>IFERROR(IF(L$5="EUR",1,INDEX(ECB90Days!$C$9:$AI$100,MATCH($F13,ECB90Days!$C$9:$C$100,0),MATCH(L$5,ECB90Days!$C$8:$AI$8,0)))/$G13,"")</f>
        <v/>
      </c>
      <c r="N13" s="2">
        <f t="shared" si="6"/>
        <v>13</v>
      </c>
      <c r="O13" s="16">
        <f>IFERROR(IF(INDEX(IMFYear!$B$9:$AO$400,MATCH($F13,IMFYear!$B$9:$B$400,0),MATCH(O$5,IMFYear!$B$8:$AO$8,0))=0,"",INDEX(IMFYear!$B$9:$AO$400,MATCH($F13,IMFYear!$B$9:$B$400,0),MATCH(O$5,IMFYear!$B$8:$AO$8,0))),"")</f>
        <v>0.79861499999999996</v>
      </c>
      <c r="P13" s="16">
        <f>IFERROR($O13/INDEX(IMFYear!$B$9:$AO$400,MATCH($F13,IMFYear!$B$9:$B$400,0),MATCH(P$5,IMFYear!$B$8:$AO$8,0)),"")</f>
        <v>1.0633001895956713</v>
      </c>
      <c r="Q13" s="16">
        <f>IFERROR($O13/INDEX(IMFYear!$B$9:$AO$400,MATCH($F13,IMFYear!$B$9:$B$400,0),MATCH(Q$5,IMFYear!$B$8:$AO$8,0)),"")</f>
        <v>0.88284650189975356</v>
      </c>
      <c r="R13" s="16">
        <f>IFERROR($O13/INDEX(IMFYear!$B$9:$AO$400,MATCH($F13,IMFYear!$B$9:$B$400,0),MATCH(R$5,IMFYear!$B$8:$AO$8,0)),"")</f>
        <v>1.4520431131975986</v>
      </c>
      <c r="S13" s="16" t="str">
        <f>IFERROR($O13/INDEX(IMFYear!$B$9:$AO$400,MATCH($F13,IMFYear!$B$9:$B$400,0),MATCH(S$5,IMFYear!$B$8:$AO$8,0)),"")</f>
        <v/>
      </c>
      <c r="T13" s="16" t="str">
        <f>IFERROR($O13/INDEX(IMFYear!$B$9:$AO$400,MATCH($F13,IMFYear!$B$9:$B$400,0),MATCH(T$5,IMFYear!$B$8:$AO$8,0)),"")</f>
        <v/>
      </c>
      <c r="V13" s="3">
        <f t="array" ref="V13">IFERROR(IF($V$4="IMF",INDEX(F:F,SMALL($N$6:$N$405,ROW(U13)-ROW($U$5)),1),INDEX(F:F,SMALL($E$6:$E$405,ROW(U13)-ROW($U$5)),1)),"")</f>
        <v>44929</v>
      </c>
      <c r="W13" s="16">
        <f t="shared" si="7"/>
        <v>1.0545003151537073</v>
      </c>
      <c r="X13" s="16">
        <f t="shared" si="0"/>
        <v>0.88368446741506923</v>
      </c>
      <c r="Y13" s="16">
        <f t="shared" si="1"/>
        <v>1.4402373397892858</v>
      </c>
      <c r="Z13" s="16" t="str">
        <f t="shared" si="2"/>
        <v/>
      </c>
      <c r="AA13" s="16" t="str">
        <f t="shared" si="3"/>
        <v/>
      </c>
      <c r="AE13" s="2">
        <f t="shared" si="8"/>
        <v>13</v>
      </c>
      <c r="AF13" s="3">
        <f t="shared" si="11"/>
        <v>44917</v>
      </c>
      <c r="AG13" s="16">
        <f>IFERROR(IF(AG$5="EUR",1,INDEX(ECB90Days!$C$9:$AI$100,MATCH($AF13,ECB90Days!$C$9:$C$100,0),MATCH(AG$5,ECB90Days!$C$8:$AI$8,0))),"")</f>
        <v>140.41999999999999</v>
      </c>
      <c r="AH13" s="16">
        <f>IFERROR(IF(AH$5="EUR",1,INDEX(ECB90Days!$C$9:$AI$100,MATCH($AF13,ECB90Days!$C$9:$C$100,0),MATCH(AH$5,ECB90Days!$C$8:$AI$8,0)))/$AG13,"")</f>
        <v>7.572283150548355E-3</v>
      </c>
      <c r="AI13" s="16">
        <f>IFERROR(IF(INDEX(IMFYear!$B$9:$AO$310,MATCH($AF13,IMFYear!$B$9:$B$310,0),MATCH(AI$5,IMFYear!$B$8:$AO$8,0))=0,"",   INDEX(IMFYear!$B$9:$AO$310,MATCH($AF13,IMFYear!$B$9:$B$310,0),MATCH(AI$5,IMFYear!$B$8:$AO$8,0))),"")</f>
        <v>5.6994400000000001E-3</v>
      </c>
      <c r="AJ13" s="16">
        <f>IFERROR($AI13/INDEX(IMFYear!$B$9:$AO$310,MATCH($AF13,IMFYear!$B$9:$B$310,0),MATCH(AJ$5,IMFYear!$B$8:$AO$8,0)),"")</f>
        <v>7.5884069703037798E-3</v>
      </c>
      <c r="AL13" s="3">
        <f t="array" ref="AL13">IFERROR(INDEX(AF:AF,SMALL($AE$6:$AE$405,ROW(AK13)-ROW($AK$5)),1),"")</f>
        <v>44930</v>
      </c>
      <c r="AM13" s="31">
        <f t="shared" si="9"/>
        <v>7.6394695113161312E-3</v>
      </c>
      <c r="AN13" s="31">
        <f t="shared" si="10"/>
        <v>7.6359256021302294E-3</v>
      </c>
      <c r="AP13" s="2" t="s">
        <v>139</v>
      </c>
      <c r="AQ13" s="2" t="s">
        <v>71</v>
      </c>
      <c r="AR13" s="2" t="s">
        <v>71</v>
      </c>
      <c r="AS13" s="5" t="s">
        <v>72</v>
      </c>
    </row>
    <row r="14" spans="2:45" x14ac:dyDescent="0.25">
      <c r="E14" s="2">
        <f t="shared" si="4"/>
        <v>14</v>
      </c>
      <c r="F14" s="3">
        <f t="shared" si="5"/>
        <v>44918</v>
      </c>
      <c r="G14" s="16">
        <f>IFERROR(IF(G$5="EUR",1,INDEX(ECB90Days!$C$9:$AI$100,MATCH($F14,ECB90Days!$C$9:$C$100,0),MATCH(G$5,ECB90Days!$C$8:$AI$8,0))),"")</f>
        <v>1</v>
      </c>
      <c r="H14" s="16">
        <f>IFERROR(IF(H$5="EUR",1,INDEX(ECB90Days!$C$9:$AI$100,MATCH($F14,ECB90Days!$C$9:$C$100,0),MATCH(H$5,ECB90Days!$C$8:$AI$8,0)))/$G14,"")</f>
        <v>1.0622</v>
      </c>
      <c r="I14" s="16">
        <f>IFERROR(IF(I$5="EUR",1,INDEX(ECB90Days!$C$9:$AI$100,MATCH($F14,ECB90Days!$C$9:$C$100,0),MATCH(I$5,ECB90Days!$C$8:$AI$8,0)))/$G14,"")</f>
        <v>0.88029999999999997</v>
      </c>
      <c r="J14" s="16">
        <f>IFERROR(IF(J$5="EUR",1,INDEX(ECB90Days!$C$9:$AI$100,MATCH($F14,ECB90Days!$C$9:$C$100,0),MATCH(J$5,ECB90Days!$C$8:$AI$8,0)))/$G14,"")</f>
        <v>1.4433</v>
      </c>
      <c r="K14" s="16" t="str">
        <f>IFERROR(IF(K$5="EUR",1,INDEX(ECB90Days!$C$9:$AI$100,MATCH($F14,ECB90Days!$C$9:$C$100,0),MATCH(K$5,ECB90Days!$C$8:$AI$8,0)))/$G14,"")</f>
        <v/>
      </c>
      <c r="L14" s="16" t="str">
        <f>IFERROR(IF(L$5="EUR",1,INDEX(ECB90Days!$C$9:$AI$100,MATCH($F14,ECB90Days!$C$9:$C$100,0),MATCH(L$5,ECB90Days!$C$8:$AI$8,0)))/$G14,"")</f>
        <v/>
      </c>
      <c r="N14" s="2">
        <f t="shared" si="6"/>
        <v>14</v>
      </c>
      <c r="O14" s="16">
        <f>IFERROR(IF(INDEX(IMFYear!$B$9:$AO$400,MATCH($F14,IMFYear!$B$9:$B$400,0),MATCH(O$5,IMFYear!$B$8:$AO$8,0))=0,"",INDEX(IMFYear!$B$9:$AO$400,MATCH($F14,IMFYear!$B$9:$B$400,0),MATCH(O$5,IMFYear!$B$8:$AO$8,0))),"")</f>
        <v>0.79813999999999996</v>
      </c>
      <c r="P14" s="16">
        <f>IFERROR($O14/INDEX(IMFYear!$B$9:$AO$400,MATCH($F14,IMFYear!$B$9:$B$400,0),MATCH(P$5,IMFYear!$B$8:$AO$8,0)),"")</f>
        <v>1.0621996451970512</v>
      </c>
      <c r="Q14" s="16">
        <f>IFERROR($O14/INDEX(IMFYear!$B$9:$AO$400,MATCH($F14,IMFYear!$B$9:$B$400,0),MATCH(Q$5,IMFYear!$B$8:$AO$8,0)),"")</f>
        <v>0.88017882802359526</v>
      </c>
      <c r="R14" s="16">
        <f>IFERROR($O14/INDEX(IMFYear!$B$9:$AO$400,MATCH($F14,IMFYear!$B$9:$B$400,0),MATCH(R$5,IMFYear!$B$8:$AO$8,0)),"")</f>
        <v>1.4449111119157101</v>
      </c>
      <c r="S14" s="16" t="str">
        <f>IFERROR($O14/INDEX(IMFYear!$B$9:$AO$400,MATCH($F14,IMFYear!$B$9:$B$400,0),MATCH(S$5,IMFYear!$B$8:$AO$8,0)),"")</f>
        <v/>
      </c>
      <c r="T14" s="16" t="str">
        <f>IFERROR($O14/INDEX(IMFYear!$B$9:$AO$400,MATCH($F14,IMFYear!$B$9:$B$400,0),MATCH(T$5,IMFYear!$B$8:$AO$8,0)),"")</f>
        <v/>
      </c>
      <c r="V14" s="3">
        <f t="array" ref="V14">IFERROR(IF($V$4="IMF",INDEX(F:F,SMALL($N$6:$N$405,ROW(U14)-ROW($U$5)),1),INDEX(F:F,SMALL($E$6:$E$405,ROW(U14)-ROW($U$5)),1)),"")</f>
        <v>44930</v>
      </c>
      <c r="W14" s="16">
        <f t="shared" si="7"/>
        <v>1.0599000286967026</v>
      </c>
      <c r="X14" s="16">
        <f t="shared" si="0"/>
        <v>0.87911093988537481</v>
      </c>
      <c r="Y14" s="16">
        <f t="shared" si="1"/>
        <v>1.4317139792119282</v>
      </c>
      <c r="Z14" s="16" t="str">
        <f t="shared" si="2"/>
        <v/>
      </c>
      <c r="AA14" s="16" t="str">
        <f t="shared" si="3"/>
        <v/>
      </c>
      <c r="AE14" s="2">
        <f t="shared" si="8"/>
        <v>14</v>
      </c>
      <c r="AF14" s="3">
        <f t="shared" si="11"/>
        <v>44918</v>
      </c>
      <c r="AG14" s="16">
        <f>IFERROR(IF(AG$5="EUR",1,INDEX(ECB90Days!$C$9:$AI$100,MATCH($AF14,ECB90Days!$C$9:$C$100,0),MATCH(AG$5,ECB90Days!$C$8:$AI$8,0))),"")</f>
        <v>140.86000000000001</v>
      </c>
      <c r="AH14" s="16">
        <f>IFERROR(IF(AH$5="EUR",1,INDEX(ECB90Days!$C$9:$AI$100,MATCH($AF14,ECB90Days!$C$9:$C$100,0),MATCH(AH$5,ECB90Days!$C$8:$AI$8,0)))/$AG14,"")</f>
        <v>7.5408206730086602E-3</v>
      </c>
      <c r="AI14" s="16">
        <f>IFERROR(IF(INDEX(IMFYear!$B$9:$AO$310,MATCH($AF14,IMFYear!$B$9:$B$310,0),MATCH(AI$5,IMFYear!$B$8:$AO$8,0))=0,"",   INDEX(IMFYear!$B$9:$AO$310,MATCH($AF14,IMFYear!$B$9:$B$310,0),MATCH(AI$5,IMFYear!$B$8:$AO$8,0))),"")</f>
        <v>5.66455E-3</v>
      </c>
      <c r="AJ14" s="16">
        <f>IFERROR($AI14/INDEX(IMFYear!$B$9:$AO$310,MATCH($AF14,IMFYear!$B$9:$B$310,0),MATCH(AJ$5,IMFYear!$B$8:$AO$8,0)),"")</f>
        <v>7.5386310674830943E-3</v>
      </c>
      <c r="AL14" s="3">
        <f t="array" ref="AL14">IFERROR(INDEX(AF:AF,SMALL($AE$6:$AE$405,ROW(AK14)-ROW($AK$5)),1),"")</f>
        <v>44931</v>
      </c>
      <c r="AM14" s="31">
        <f t="shared" si="9"/>
        <v>7.5211067754522888E-3</v>
      </c>
      <c r="AN14" s="31">
        <f t="shared" si="10"/>
        <v>7.5728879009751282E-3</v>
      </c>
      <c r="AP14" s="2" t="s">
        <v>148</v>
      </c>
      <c r="AQ14" s="2" t="s">
        <v>73</v>
      </c>
      <c r="AR14" s="2" t="s">
        <v>10</v>
      </c>
      <c r="AS14" s="5" t="s">
        <v>11</v>
      </c>
    </row>
    <row r="15" spans="2:45" x14ac:dyDescent="0.25">
      <c r="E15" s="2" t="str">
        <f t="shared" si="4"/>
        <v/>
      </c>
      <c r="F15" s="3">
        <f t="shared" si="5"/>
        <v>44919</v>
      </c>
      <c r="G15" s="16">
        <f>IFERROR(IF(G$5="EUR",1,INDEX(ECB90Days!$C$9:$AI$100,MATCH($F15,ECB90Days!$C$9:$C$100,0),MATCH(G$5,ECB90Days!$C$8:$AI$8,0))),"")</f>
        <v>1</v>
      </c>
      <c r="H15" s="16" t="str">
        <f>IFERROR(IF(H$5="EUR",1,INDEX(ECB90Days!$C$9:$AI$100,MATCH($F15,ECB90Days!$C$9:$C$100,0),MATCH(H$5,ECB90Days!$C$8:$AI$8,0)))/$G15,"")</f>
        <v/>
      </c>
      <c r="I15" s="16" t="str">
        <f>IFERROR(IF(I$5="EUR",1,INDEX(ECB90Days!$C$9:$AI$100,MATCH($F15,ECB90Days!$C$9:$C$100,0),MATCH(I$5,ECB90Days!$C$8:$AI$8,0)))/$G15,"")</f>
        <v/>
      </c>
      <c r="J15" s="16" t="str">
        <f>IFERROR(IF(J$5="EUR",1,INDEX(ECB90Days!$C$9:$AI$100,MATCH($F15,ECB90Days!$C$9:$C$100,0),MATCH(J$5,ECB90Days!$C$8:$AI$8,0)))/$G15,"")</f>
        <v/>
      </c>
      <c r="K15" s="16" t="str">
        <f>IFERROR(IF(K$5="EUR",1,INDEX(ECB90Days!$C$9:$AI$100,MATCH($F15,ECB90Days!$C$9:$C$100,0),MATCH(K$5,ECB90Days!$C$8:$AI$8,0)))/$G15,"")</f>
        <v/>
      </c>
      <c r="L15" s="16" t="str">
        <f>IFERROR(IF(L$5="EUR",1,INDEX(ECB90Days!$C$9:$AI$100,MATCH($F15,ECB90Days!$C$9:$C$100,0),MATCH(L$5,ECB90Days!$C$8:$AI$8,0)))/$G15,"")</f>
        <v/>
      </c>
      <c r="N15" s="2" t="str">
        <f t="shared" si="6"/>
        <v/>
      </c>
      <c r="O15" s="16" t="str">
        <f>IFERROR(IF(INDEX(IMFYear!$B$9:$AO$400,MATCH($F15,IMFYear!$B$9:$B$400,0),MATCH(O$5,IMFYear!$B$8:$AO$8,0))=0,"",INDEX(IMFYear!$B$9:$AO$400,MATCH($F15,IMFYear!$B$9:$B$400,0),MATCH(O$5,IMFYear!$B$8:$AO$8,0))),"")</f>
        <v/>
      </c>
      <c r="P15" s="16" t="str">
        <f>IFERROR($O15/INDEX(IMFYear!$B$9:$AO$400,MATCH($F15,IMFYear!$B$9:$B$400,0),MATCH(P$5,IMFYear!$B$8:$AO$8,0)),"")</f>
        <v/>
      </c>
      <c r="Q15" s="16" t="str">
        <f>IFERROR($O15/INDEX(IMFYear!$B$9:$AO$400,MATCH($F15,IMFYear!$B$9:$B$400,0),MATCH(Q$5,IMFYear!$B$8:$AO$8,0)),"")</f>
        <v/>
      </c>
      <c r="R15" s="16" t="str">
        <f>IFERROR($O15/INDEX(IMFYear!$B$9:$AO$400,MATCH($F15,IMFYear!$B$9:$B$400,0),MATCH(R$5,IMFYear!$B$8:$AO$8,0)),"")</f>
        <v/>
      </c>
      <c r="S15" s="16" t="str">
        <f>IFERROR($O15/INDEX(IMFYear!$B$9:$AO$400,MATCH($F15,IMFYear!$B$9:$B$400,0),MATCH(S$5,IMFYear!$B$8:$AO$8,0)),"")</f>
        <v/>
      </c>
      <c r="T15" s="16" t="str">
        <f>IFERROR($O15/INDEX(IMFYear!$B$9:$AO$400,MATCH($F15,IMFYear!$B$9:$B$400,0),MATCH(T$5,IMFYear!$B$8:$AO$8,0)),"")</f>
        <v/>
      </c>
      <c r="V15" s="3">
        <f t="array" ref="V15">IFERROR(IF($V$4="IMF",INDEX(F:F,SMALL($N$6:$N$405,ROW(U15)-ROW($U$5)),1),INDEX(F:F,SMALL($E$6:$E$405,ROW(U15)-ROW($U$5)),1)),"")</f>
        <v>44931</v>
      </c>
      <c r="W15" s="16">
        <f t="shared" si="7"/>
        <v>1.0600997662520184</v>
      </c>
      <c r="X15" s="16">
        <f t="shared" si="0"/>
        <v>0.88176316031724733</v>
      </c>
      <c r="Y15" s="16">
        <f t="shared" si="1"/>
        <v>1.4379182492313258</v>
      </c>
      <c r="Z15" s="16" t="str">
        <f t="shared" si="2"/>
        <v/>
      </c>
      <c r="AA15" s="16" t="str">
        <f t="shared" si="3"/>
        <v/>
      </c>
      <c r="AE15" s="2" t="str">
        <f t="shared" si="8"/>
        <v/>
      </c>
      <c r="AF15" s="3">
        <f t="shared" si="11"/>
        <v>44919</v>
      </c>
      <c r="AG15" s="16" t="str">
        <f>IFERROR(IF(AG$5="EUR",1,INDEX(ECB90Days!$C$9:$AI$100,MATCH($AF15,ECB90Days!$C$9:$C$100,0),MATCH(AG$5,ECB90Days!$C$8:$AI$8,0))),"")</f>
        <v/>
      </c>
      <c r="AH15" s="16" t="str">
        <f>IFERROR(IF(AH$5="EUR",1,INDEX(ECB90Days!$C$9:$AI$100,MATCH($AF15,ECB90Days!$C$9:$C$100,0),MATCH(AH$5,ECB90Days!$C$8:$AI$8,0)))/$AG15,"")</f>
        <v/>
      </c>
      <c r="AI15" s="16" t="str">
        <f>IFERROR(IF(INDEX(IMFYear!$B$9:$AO$310,MATCH($AF15,IMFYear!$B$9:$B$310,0),MATCH(AI$5,IMFYear!$B$8:$AO$8,0))=0,"",   INDEX(IMFYear!$B$9:$AO$310,MATCH($AF15,IMFYear!$B$9:$B$310,0),MATCH(AI$5,IMFYear!$B$8:$AO$8,0))),"")</f>
        <v/>
      </c>
      <c r="AJ15" s="16" t="str">
        <f>IFERROR($AI15/INDEX(IMFYear!$B$9:$AO$310,MATCH($AF15,IMFYear!$B$9:$B$310,0),MATCH(AJ$5,IMFYear!$B$8:$AO$8,0)),"")</f>
        <v/>
      </c>
      <c r="AL15" s="3">
        <f t="array" ref="AL15">IFERROR(INDEX(AF:AF,SMALL($AE$6:$AE$405,ROW(AK15)-ROW($AK$5)),1),"")</f>
        <v>44932</v>
      </c>
      <c r="AM15" s="31">
        <f t="shared" si="9"/>
        <v>7.4309978768577496E-3</v>
      </c>
      <c r="AN15" s="31">
        <f t="shared" si="10"/>
        <v>7.4827947049204034E-3</v>
      </c>
      <c r="AP15" s="2" t="s">
        <v>22</v>
      </c>
      <c r="AQ15" s="2" t="s">
        <v>22</v>
      </c>
      <c r="AR15" s="2" t="s">
        <v>12</v>
      </c>
      <c r="AS15" s="5" t="s">
        <v>13</v>
      </c>
    </row>
    <row r="16" spans="2:45" x14ac:dyDescent="0.25">
      <c r="E16" s="2" t="str">
        <f t="shared" si="4"/>
        <v/>
      </c>
      <c r="F16" s="3">
        <f t="shared" si="5"/>
        <v>44920</v>
      </c>
      <c r="G16" s="16">
        <f>IFERROR(IF(G$5="EUR",1,INDEX(ECB90Days!$C$9:$AI$100,MATCH($F16,ECB90Days!$C$9:$C$100,0),MATCH(G$5,ECB90Days!$C$8:$AI$8,0))),"")</f>
        <v>1</v>
      </c>
      <c r="H16" s="16" t="str">
        <f>IFERROR(IF(H$5="EUR",1,INDEX(ECB90Days!$C$9:$AI$100,MATCH($F16,ECB90Days!$C$9:$C$100,0),MATCH(H$5,ECB90Days!$C$8:$AI$8,0)))/$G16,"")</f>
        <v/>
      </c>
      <c r="I16" s="16" t="str">
        <f>IFERROR(IF(I$5="EUR",1,INDEX(ECB90Days!$C$9:$AI$100,MATCH($F16,ECB90Days!$C$9:$C$100,0),MATCH(I$5,ECB90Days!$C$8:$AI$8,0)))/$G16,"")</f>
        <v/>
      </c>
      <c r="J16" s="16" t="str">
        <f>IFERROR(IF(J$5="EUR",1,INDEX(ECB90Days!$C$9:$AI$100,MATCH($F16,ECB90Days!$C$9:$C$100,0),MATCH(J$5,ECB90Days!$C$8:$AI$8,0)))/$G16,"")</f>
        <v/>
      </c>
      <c r="K16" s="16" t="str">
        <f>IFERROR(IF(K$5="EUR",1,INDEX(ECB90Days!$C$9:$AI$100,MATCH($F16,ECB90Days!$C$9:$C$100,0),MATCH(K$5,ECB90Days!$C$8:$AI$8,0)))/$G16,"")</f>
        <v/>
      </c>
      <c r="L16" s="16" t="str">
        <f>IFERROR(IF(L$5="EUR",1,INDEX(ECB90Days!$C$9:$AI$100,MATCH($F16,ECB90Days!$C$9:$C$100,0),MATCH(L$5,ECB90Days!$C$8:$AI$8,0)))/$G16,"")</f>
        <v/>
      </c>
      <c r="N16" s="2" t="str">
        <f t="shared" si="6"/>
        <v/>
      </c>
      <c r="O16" s="16" t="str">
        <f>IFERROR(IF(INDEX(IMFYear!$B$9:$AO$400,MATCH($F16,IMFYear!$B$9:$B$400,0),MATCH(O$5,IMFYear!$B$8:$AO$8,0))=0,"",INDEX(IMFYear!$B$9:$AO$400,MATCH($F16,IMFYear!$B$9:$B$400,0),MATCH(O$5,IMFYear!$B$8:$AO$8,0))),"")</f>
        <v/>
      </c>
      <c r="P16" s="16" t="str">
        <f>IFERROR($O16/INDEX(IMFYear!$B$9:$AO$400,MATCH($F16,IMFYear!$B$9:$B$400,0),MATCH(P$5,IMFYear!$B$8:$AO$8,0)),"")</f>
        <v/>
      </c>
      <c r="Q16" s="16" t="str">
        <f>IFERROR($O16/INDEX(IMFYear!$B$9:$AO$400,MATCH($F16,IMFYear!$B$9:$B$400,0),MATCH(Q$5,IMFYear!$B$8:$AO$8,0)),"")</f>
        <v/>
      </c>
      <c r="R16" s="16" t="str">
        <f>IFERROR($O16/INDEX(IMFYear!$B$9:$AO$400,MATCH($F16,IMFYear!$B$9:$B$400,0),MATCH(R$5,IMFYear!$B$8:$AO$8,0)),"")</f>
        <v/>
      </c>
      <c r="S16" s="16" t="str">
        <f>IFERROR($O16/INDEX(IMFYear!$B$9:$AO$400,MATCH($F16,IMFYear!$B$9:$B$400,0),MATCH(S$5,IMFYear!$B$8:$AO$8,0)),"")</f>
        <v/>
      </c>
      <c r="T16" s="16" t="str">
        <f>IFERROR($O16/INDEX(IMFYear!$B$9:$AO$400,MATCH($F16,IMFYear!$B$9:$B$400,0),MATCH(T$5,IMFYear!$B$8:$AO$8,0)),"")</f>
        <v/>
      </c>
      <c r="V16" s="3">
        <f t="array" ref="V16">IFERROR(IF($V$4="IMF",INDEX(F:F,SMALL($N$6:$N$405,ROW(U16)-ROW($U$5)),1),INDEX(F:F,SMALL($E$6:$E$405,ROW(U16)-ROW($U$5)),1)),"")</f>
        <v>44932</v>
      </c>
      <c r="W16" s="16">
        <f t="shared" si="7"/>
        <v>1.0499998010565226</v>
      </c>
      <c r="X16" s="16">
        <f t="shared" si="0"/>
        <v>0.88618771666870022</v>
      </c>
      <c r="Y16" s="16">
        <f t="shared" si="1"/>
        <v>1.4160290187913847</v>
      </c>
      <c r="Z16" s="16" t="str">
        <f t="shared" si="2"/>
        <v/>
      </c>
      <c r="AA16" s="16" t="str">
        <f t="shared" si="3"/>
        <v/>
      </c>
      <c r="AE16" s="2" t="str">
        <f t="shared" si="8"/>
        <v/>
      </c>
      <c r="AF16" s="3">
        <f t="shared" si="11"/>
        <v>44920</v>
      </c>
      <c r="AG16" s="16" t="str">
        <f>IFERROR(IF(AG$5="EUR",1,INDEX(ECB90Days!$C$9:$AI$100,MATCH($AF16,ECB90Days!$C$9:$C$100,0),MATCH(AG$5,ECB90Days!$C$8:$AI$8,0))),"")</f>
        <v/>
      </c>
      <c r="AH16" s="16" t="str">
        <f>IFERROR(IF(AH$5="EUR",1,INDEX(ECB90Days!$C$9:$AI$100,MATCH($AF16,ECB90Days!$C$9:$C$100,0),MATCH(AH$5,ECB90Days!$C$8:$AI$8,0)))/$AG16,"")</f>
        <v/>
      </c>
      <c r="AI16" s="16" t="str">
        <f>IFERROR(IF(INDEX(IMFYear!$B$9:$AO$310,MATCH($AF16,IMFYear!$B$9:$B$310,0),MATCH(AI$5,IMFYear!$B$8:$AO$8,0))=0,"",   INDEX(IMFYear!$B$9:$AO$310,MATCH($AF16,IMFYear!$B$9:$B$310,0),MATCH(AI$5,IMFYear!$B$8:$AO$8,0))),"")</f>
        <v/>
      </c>
      <c r="AJ16" s="16" t="str">
        <f>IFERROR($AI16/INDEX(IMFYear!$B$9:$AO$310,MATCH($AF16,IMFYear!$B$9:$B$310,0),MATCH(AJ$5,IMFYear!$B$8:$AO$8,0)),"")</f>
        <v/>
      </c>
      <c r="AL16" s="3">
        <f t="array" ref="AL16">IFERROR(INDEX(AF:AF,SMALL($AE$6:$AE$405,ROW(AK16)-ROW($AK$5)),1),"")</f>
        <v>44936</v>
      </c>
      <c r="AM16" s="31">
        <f t="shared" si="9"/>
        <v>7.5556651634723793E-3</v>
      </c>
      <c r="AN16" s="31">
        <f t="shared" si="10"/>
        <v>7.5872485697230669E-3</v>
      </c>
      <c r="AP16" s="2" t="s">
        <v>198</v>
      </c>
      <c r="AQ16" s="2" t="s">
        <v>154</v>
      </c>
      <c r="AR16" s="2" t="s">
        <v>14</v>
      </c>
      <c r="AS16" s="5" t="s">
        <v>15</v>
      </c>
    </row>
    <row r="17" spans="5:45" x14ac:dyDescent="0.25">
      <c r="E17" s="2" t="str">
        <f t="shared" si="4"/>
        <v/>
      </c>
      <c r="F17" s="3">
        <f t="shared" si="5"/>
        <v>44921</v>
      </c>
      <c r="G17" s="16">
        <f>IFERROR(IF(G$5="EUR",1,INDEX(ECB90Days!$C$9:$AI$100,MATCH($F17,ECB90Days!$C$9:$C$100,0),MATCH(G$5,ECB90Days!$C$8:$AI$8,0))),"")</f>
        <v>1</v>
      </c>
      <c r="H17" s="16" t="str">
        <f>IFERROR(IF(H$5="EUR",1,INDEX(ECB90Days!$C$9:$AI$100,MATCH($F17,ECB90Days!$C$9:$C$100,0),MATCH(H$5,ECB90Days!$C$8:$AI$8,0)))/$G17,"")</f>
        <v/>
      </c>
      <c r="I17" s="16" t="str">
        <f>IFERROR(IF(I$5="EUR",1,INDEX(ECB90Days!$C$9:$AI$100,MATCH($F17,ECB90Days!$C$9:$C$100,0),MATCH(I$5,ECB90Days!$C$8:$AI$8,0)))/$G17,"")</f>
        <v/>
      </c>
      <c r="J17" s="16" t="str">
        <f>IFERROR(IF(J$5="EUR",1,INDEX(ECB90Days!$C$9:$AI$100,MATCH($F17,ECB90Days!$C$9:$C$100,0),MATCH(J$5,ECB90Days!$C$8:$AI$8,0)))/$G17,"")</f>
        <v/>
      </c>
      <c r="K17" s="16" t="str">
        <f>IFERROR(IF(K$5="EUR",1,INDEX(ECB90Days!$C$9:$AI$100,MATCH($F17,ECB90Days!$C$9:$C$100,0),MATCH(K$5,ECB90Days!$C$8:$AI$8,0)))/$G17,"")</f>
        <v/>
      </c>
      <c r="L17" s="16" t="str">
        <f>IFERROR(IF(L$5="EUR",1,INDEX(ECB90Days!$C$9:$AI$100,MATCH($F17,ECB90Days!$C$9:$C$100,0),MATCH(L$5,ECB90Days!$C$8:$AI$8,0)))/$G17,"")</f>
        <v/>
      </c>
      <c r="N17" s="2" t="str">
        <f t="shared" si="6"/>
        <v/>
      </c>
      <c r="O17" s="16" t="str">
        <f>IFERROR(IF(INDEX(IMFYear!$B$9:$AO$400,MATCH($F17,IMFYear!$B$9:$B$400,0),MATCH(O$5,IMFYear!$B$8:$AO$8,0))=0,"",INDEX(IMFYear!$B$9:$AO$400,MATCH($F17,IMFYear!$B$9:$B$400,0),MATCH(O$5,IMFYear!$B$8:$AO$8,0))),"")</f>
        <v/>
      </c>
      <c r="P17" s="16" t="str">
        <f>IFERROR($O17/INDEX(IMFYear!$B$9:$AO$400,MATCH($F17,IMFYear!$B$9:$B$400,0),MATCH(P$5,IMFYear!$B$8:$AO$8,0)),"")</f>
        <v/>
      </c>
      <c r="Q17" s="16" t="str">
        <f>IFERROR($O17/INDEX(IMFYear!$B$9:$AO$400,MATCH($F17,IMFYear!$B$9:$B$400,0),MATCH(Q$5,IMFYear!$B$8:$AO$8,0)),"")</f>
        <v/>
      </c>
      <c r="R17" s="16" t="str">
        <f>IFERROR($O17/INDEX(IMFYear!$B$9:$AO$400,MATCH($F17,IMFYear!$B$9:$B$400,0),MATCH(R$5,IMFYear!$B$8:$AO$8,0)),"")</f>
        <v/>
      </c>
      <c r="S17" s="16" t="str">
        <f>IFERROR($O17/INDEX(IMFYear!$B$9:$AO$400,MATCH($F17,IMFYear!$B$9:$B$400,0),MATCH(S$5,IMFYear!$B$8:$AO$8,0)),"")</f>
        <v/>
      </c>
      <c r="T17" s="16" t="str">
        <f>IFERROR($O17/INDEX(IMFYear!$B$9:$AO$400,MATCH($F17,IMFYear!$B$9:$B$400,0),MATCH(T$5,IMFYear!$B$8:$AO$8,0)),"")</f>
        <v/>
      </c>
      <c r="V17" s="3">
        <f t="array" ref="V17">IFERROR(IF($V$4="IMF",INDEX(F:F,SMALL($N$6:$N$405,ROW(U17)-ROW($U$5)),1),INDEX(F:F,SMALL($E$6:$E$405,ROW(U17)-ROW($U$5)),1)),"")</f>
        <v>44935</v>
      </c>
      <c r="W17" s="16">
        <f t="shared" si="7"/>
        <v>1.0696004981219998</v>
      </c>
      <c r="X17" s="16">
        <f t="shared" si="0"/>
        <v>0.88080050017477451</v>
      </c>
      <c r="Y17" s="16">
        <f t="shared" si="1"/>
        <v>1.4306979726571107</v>
      </c>
      <c r="Z17" s="16" t="str">
        <f t="shared" si="2"/>
        <v/>
      </c>
      <c r="AA17" s="16" t="str">
        <f t="shared" si="3"/>
        <v/>
      </c>
      <c r="AE17" s="2" t="str">
        <f t="shared" si="8"/>
        <v/>
      </c>
      <c r="AF17" s="3">
        <f t="shared" si="11"/>
        <v>44921</v>
      </c>
      <c r="AG17" s="16" t="str">
        <f>IFERROR(IF(AG$5="EUR",1,INDEX(ECB90Days!$C$9:$AI$100,MATCH($AF17,ECB90Days!$C$9:$C$100,0),MATCH(AG$5,ECB90Days!$C$8:$AI$8,0))),"")</f>
        <v/>
      </c>
      <c r="AH17" s="16" t="str">
        <f>IFERROR(IF(AH$5="EUR",1,INDEX(ECB90Days!$C$9:$AI$100,MATCH($AF17,ECB90Days!$C$9:$C$100,0),MATCH(AH$5,ECB90Days!$C$8:$AI$8,0)))/$AG17,"")</f>
        <v/>
      </c>
      <c r="AI17" s="16" t="str">
        <f>IFERROR(IF(INDEX(IMFYear!$B$9:$AO$310,MATCH($AF17,IMFYear!$B$9:$B$310,0),MATCH(AI$5,IMFYear!$B$8:$AO$8,0))=0,"",   INDEX(IMFYear!$B$9:$AO$310,MATCH($AF17,IMFYear!$B$9:$B$310,0),MATCH(AI$5,IMFYear!$B$8:$AO$8,0))),"")</f>
        <v/>
      </c>
      <c r="AJ17" s="16" t="str">
        <f>IFERROR($AI17/INDEX(IMFYear!$B$9:$AO$310,MATCH($AF17,IMFYear!$B$9:$B$310,0),MATCH(AJ$5,IMFYear!$B$8:$AO$8,0)),"")</f>
        <v/>
      </c>
      <c r="AL17" s="3">
        <f t="array" ref="AL17">IFERROR(INDEX(AF:AF,SMALL($AE$6:$AE$405,ROW(AK17)-ROW($AK$5)),1),"")</f>
        <v>44937</v>
      </c>
      <c r="AM17" s="31">
        <f t="shared" si="9"/>
        <v>7.5359371713063592E-3</v>
      </c>
      <c r="AN17" s="31">
        <f t="shared" si="10"/>
        <v>7.5551540127009181E-3</v>
      </c>
      <c r="AP17" s="2" t="s">
        <v>27</v>
      </c>
      <c r="AQ17" s="2" t="s">
        <v>77</v>
      </c>
      <c r="AR17" s="2" t="s">
        <v>16</v>
      </c>
      <c r="AS17" s="5" t="s">
        <v>17</v>
      </c>
    </row>
    <row r="18" spans="5:45" x14ac:dyDescent="0.25">
      <c r="E18" s="2">
        <f t="shared" si="4"/>
        <v>18</v>
      </c>
      <c r="F18" s="3">
        <f t="shared" si="5"/>
        <v>44922</v>
      </c>
      <c r="G18" s="16">
        <f>IFERROR(IF(G$5="EUR",1,INDEX(ECB90Days!$C$9:$AI$100,MATCH($F18,ECB90Days!$C$9:$C$100,0),MATCH(G$5,ECB90Days!$C$8:$AI$8,0))),"")</f>
        <v>1</v>
      </c>
      <c r="H18" s="16">
        <f>IFERROR(IF(H$5="EUR",1,INDEX(ECB90Days!$C$9:$AI$100,MATCH($F18,ECB90Days!$C$9:$C$100,0),MATCH(H$5,ECB90Days!$C$8:$AI$8,0)))/$G18,"")</f>
        <v>1.0624</v>
      </c>
      <c r="I18" s="16">
        <f>IFERROR(IF(I$5="EUR",1,INDEX(ECB90Days!$C$9:$AI$100,MATCH($F18,ECB90Days!$C$9:$C$100,0),MATCH(I$5,ECB90Days!$C$8:$AI$8,0)))/$G18,"")</f>
        <v>0.88332999999999995</v>
      </c>
      <c r="J18" s="16">
        <f>IFERROR(IF(J$5="EUR",1,INDEX(ECB90Days!$C$9:$AI$100,MATCH($F18,ECB90Days!$C$9:$C$100,0),MATCH(J$5,ECB90Days!$C$8:$AI$8,0)))/$G18,"")</f>
        <v>1.4383999999999999</v>
      </c>
      <c r="K18" s="16" t="str">
        <f>IFERROR(IF(K$5="EUR",1,INDEX(ECB90Days!$C$9:$AI$100,MATCH($F18,ECB90Days!$C$9:$C$100,0),MATCH(K$5,ECB90Days!$C$8:$AI$8,0)))/$G18,"")</f>
        <v/>
      </c>
      <c r="L18" s="16" t="str">
        <f>IFERROR(IF(L$5="EUR",1,INDEX(ECB90Days!$C$9:$AI$100,MATCH($F18,ECB90Days!$C$9:$C$100,0),MATCH(L$5,ECB90Days!$C$8:$AI$8,0)))/$G18,"")</f>
        <v/>
      </c>
      <c r="N18" s="2" t="str">
        <f t="shared" si="6"/>
        <v/>
      </c>
      <c r="O18" s="16" t="str">
        <f>IFERROR(IF(INDEX(IMFYear!$B$9:$AO$400,MATCH($F18,IMFYear!$B$9:$B$400,0),MATCH(O$5,IMFYear!$B$8:$AO$8,0))=0,"",INDEX(IMFYear!$B$9:$AO$400,MATCH($F18,IMFYear!$B$9:$B$400,0),MATCH(O$5,IMFYear!$B$8:$AO$8,0))),"")</f>
        <v/>
      </c>
      <c r="P18" s="16" t="str">
        <f>IFERROR($O18/INDEX(IMFYear!$B$9:$AO$400,MATCH($F18,IMFYear!$B$9:$B$400,0),MATCH(P$5,IMFYear!$B$8:$AO$8,0)),"")</f>
        <v/>
      </c>
      <c r="Q18" s="16" t="str">
        <f>IFERROR($O18/INDEX(IMFYear!$B$9:$AO$400,MATCH($F18,IMFYear!$B$9:$B$400,0),MATCH(Q$5,IMFYear!$B$8:$AO$8,0)),"")</f>
        <v/>
      </c>
      <c r="R18" s="16" t="str">
        <f>IFERROR($O18/INDEX(IMFYear!$B$9:$AO$400,MATCH($F18,IMFYear!$B$9:$B$400,0),MATCH(R$5,IMFYear!$B$8:$AO$8,0)),"")</f>
        <v/>
      </c>
      <c r="S18" s="16" t="str">
        <f>IFERROR($O18/INDEX(IMFYear!$B$9:$AO$400,MATCH($F18,IMFYear!$B$9:$B$400,0),MATCH(S$5,IMFYear!$B$8:$AO$8,0)),"")</f>
        <v/>
      </c>
      <c r="T18" s="16" t="str">
        <f>IFERROR($O18/INDEX(IMFYear!$B$9:$AO$400,MATCH($F18,IMFYear!$B$9:$B$400,0),MATCH(T$5,IMFYear!$B$8:$AO$8,0)),"")</f>
        <v/>
      </c>
      <c r="V18" s="3">
        <f t="array" ref="V18">IFERROR(IF($V$4="IMF",INDEX(F:F,SMALL($N$6:$N$405,ROW(U18)-ROW($U$5)),1),INDEX(F:F,SMALL($E$6:$E$405,ROW(U18)-ROW($U$5)),1)),"")</f>
        <v>44936</v>
      </c>
      <c r="W18" s="16">
        <f t="shared" si="7"/>
        <v>1.0723005828420424</v>
      </c>
      <c r="X18" s="16">
        <f t="shared" si="0"/>
        <v>0.88247911604600826</v>
      </c>
      <c r="Y18" s="16">
        <f t="shared" si="1"/>
        <v>1.439133550089835</v>
      </c>
      <c r="Z18" s="16" t="str">
        <f t="shared" si="2"/>
        <v/>
      </c>
      <c r="AA18" s="16" t="str">
        <f t="shared" si="3"/>
        <v/>
      </c>
      <c r="AE18" s="2" t="str">
        <f t="shared" si="8"/>
        <v/>
      </c>
      <c r="AF18" s="3">
        <f t="shared" si="11"/>
        <v>44922</v>
      </c>
      <c r="AG18" s="16">
        <f>IFERROR(IF(AG$5="EUR",1,INDEX(ECB90Days!$C$9:$AI$100,MATCH($AF18,ECB90Days!$C$9:$C$100,0),MATCH(AG$5,ECB90Days!$C$8:$AI$8,0))),"")</f>
        <v>141.68</v>
      </c>
      <c r="AH18" s="16">
        <f>IFERROR(IF(AH$5="EUR",1,INDEX(ECB90Days!$C$9:$AI$100,MATCH($AF18,ECB90Days!$C$9:$C$100,0),MATCH(AH$5,ECB90Days!$C$8:$AI$8,0)))/$AG18,"")</f>
        <v>7.4985883681535853E-3</v>
      </c>
      <c r="AI18" s="16" t="str">
        <f>IFERROR(IF(INDEX(IMFYear!$B$9:$AO$310,MATCH($AF18,IMFYear!$B$9:$B$310,0),MATCH(AI$5,IMFYear!$B$8:$AO$8,0))=0,"",   INDEX(IMFYear!$B$9:$AO$310,MATCH($AF18,IMFYear!$B$9:$B$310,0),MATCH(AI$5,IMFYear!$B$8:$AO$8,0))),"")</f>
        <v/>
      </c>
      <c r="AJ18" s="16" t="str">
        <f>IFERROR($AI18/INDEX(IMFYear!$B$9:$AO$310,MATCH($AF18,IMFYear!$B$9:$B$310,0),MATCH(AJ$5,IMFYear!$B$8:$AO$8,0)),"")</f>
        <v/>
      </c>
      <c r="AL18" s="3">
        <f t="array" ref="AL18">IFERROR(INDEX(AF:AF,SMALL($AE$6:$AE$405,ROW(AK18)-ROW($AK$5)),1),"")</f>
        <v>44938</v>
      </c>
      <c r="AM18" s="31">
        <f t="shared" si="9"/>
        <v>7.6609060522011222E-3</v>
      </c>
      <c r="AN18" s="31">
        <f t="shared" si="10"/>
        <v>7.5814961333779615E-3</v>
      </c>
      <c r="AP18" s="2" t="s">
        <v>154</v>
      </c>
      <c r="AQ18" s="2" t="s">
        <v>79</v>
      </c>
      <c r="AR18" s="2" t="s">
        <v>18</v>
      </c>
      <c r="AS18" s="5" t="s">
        <v>19</v>
      </c>
    </row>
    <row r="19" spans="5:45" x14ac:dyDescent="0.25">
      <c r="E19" s="2">
        <f t="shared" si="4"/>
        <v>19</v>
      </c>
      <c r="F19" s="3">
        <f t="shared" si="5"/>
        <v>44923</v>
      </c>
      <c r="G19" s="16">
        <f>IFERROR(IF(G$5="EUR",1,INDEX(ECB90Days!$C$9:$AI$100,MATCH($F19,ECB90Days!$C$9:$C$100,0),MATCH(G$5,ECB90Days!$C$8:$AI$8,0))),"")</f>
        <v>1</v>
      </c>
      <c r="H19" s="16">
        <f>IFERROR(IF(H$5="EUR",1,INDEX(ECB90Days!$C$9:$AI$100,MATCH($F19,ECB90Days!$C$9:$C$100,0),MATCH(H$5,ECB90Days!$C$8:$AI$8,0)))/$G19,"")</f>
        <v>1.0640000000000001</v>
      </c>
      <c r="I19" s="16">
        <f>IFERROR(IF(I$5="EUR",1,INDEX(ECB90Days!$C$9:$AI$100,MATCH($F19,ECB90Days!$C$9:$C$100,0),MATCH(I$5,ECB90Days!$C$8:$AI$8,0)))/$G19,"")</f>
        <v>0.88058000000000003</v>
      </c>
      <c r="J19" s="16">
        <f>IFERROR(IF(J$5="EUR",1,INDEX(ECB90Days!$C$9:$AI$100,MATCH($F19,ECB90Days!$C$9:$C$100,0),MATCH(J$5,ECB90Days!$C$8:$AI$8,0)))/$G19,"")</f>
        <v>1.4360999999999999</v>
      </c>
      <c r="K19" s="16" t="str">
        <f>IFERROR(IF(K$5="EUR",1,INDEX(ECB90Days!$C$9:$AI$100,MATCH($F19,ECB90Days!$C$9:$C$100,0),MATCH(K$5,ECB90Days!$C$8:$AI$8,0)))/$G19,"")</f>
        <v/>
      </c>
      <c r="L19" s="16" t="str">
        <f>IFERROR(IF(L$5="EUR",1,INDEX(ECB90Days!$C$9:$AI$100,MATCH($F19,ECB90Days!$C$9:$C$100,0),MATCH(L$5,ECB90Days!$C$8:$AI$8,0)))/$G19,"")</f>
        <v/>
      </c>
      <c r="N19" s="2" t="str">
        <f t="shared" si="6"/>
        <v/>
      </c>
      <c r="O19" s="16" t="str">
        <f>IFERROR(IF(INDEX(IMFYear!$B$9:$AO$400,MATCH($F19,IMFYear!$B$9:$B$400,0),MATCH(O$5,IMFYear!$B$8:$AO$8,0))=0,"",INDEX(IMFYear!$B$9:$AO$400,MATCH($F19,IMFYear!$B$9:$B$400,0),MATCH(O$5,IMFYear!$B$8:$AO$8,0))),"")</f>
        <v/>
      </c>
      <c r="P19" s="16" t="str">
        <f>IFERROR($O19/INDEX(IMFYear!$B$9:$AO$400,MATCH($F19,IMFYear!$B$9:$B$400,0),MATCH(P$5,IMFYear!$B$8:$AO$8,0)),"")</f>
        <v/>
      </c>
      <c r="Q19" s="16" t="str">
        <f>IFERROR($O19/INDEX(IMFYear!$B$9:$AO$400,MATCH($F19,IMFYear!$B$9:$B$400,0),MATCH(Q$5,IMFYear!$B$8:$AO$8,0)),"")</f>
        <v/>
      </c>
      <c r="R19" s="16" t="str">
        <f>IFERROR($O19/INDEX(IMFYear!$B$9:$AO$400,MATCH($F19,IMFYear!$B$9:$B$400,0),MATCH(R$5,IMFYear!$B$8:$AO$8,0)),"")</f>
        <v/>
      </c>
      <c r="S19" s="16" t="str">
        <f>IFERROR($O19/INDEX(IMFYear!$B$9:$AO$400,MATCH($F19,IMFYear!$B$9:$B$400,0),MATCH(S$5,IMFYear!$B$8:$AO$8,0)),"")</f>
        <v/>
      </c>
      <c r="T19" s="16" t="str">
        <f>IFERROR($O19/INDEX(IMFYear!$B$9:$AO$400,MATCH($F19,IMFYear!$B$9:$B$400,0),MATCH(T$5,IMFYear!$B$8:$AO$8,0)),"")</f>
        <v/>
      </c>
      <c r="V19" s="3">
        <f t="array" ref="V19">IFERROR(IF($V$4="IMF",INDEX(F:F,SMALL($N$6:$N$405,ROW(U19)-ROW($U$5)),1),INDEX(F:F,SMALL($E$6:$E$405,ROW(U19)-ROW($U$5)),1)),"")</f>
        <v>44937</v>
      </c>
      <c r="W19" s="16">
        <f t="shared" si="7"/>
        <v>1.0747003855347987</v>
      </c>
      <c r="X19" s="16">
        <f t="shared" si="0"/>
        <v>0.88613203759356085</v>
      </c>
      <c r="Y19" s="16">
        <f t="shared" si="1"/>
        <v>1.4427852095174292</v>
      </c>
      <c r="Z19" s="16" t="str">
        <f t="shared" si="2"/>
        <v/>
      </c>
      <c r="AA19" s="16" t="str">
        <f t="shared" si="3"/>
        <v/>
      </c>
      <c r="AE19" s="2" t="str">
        <f t="shared" si="8"/>
        <v/>
      </c>
      <c r="AF19" s="3">
        <f t="shared" si="11"/>
        <v>44923</v>
      </c>
      <c r="AG19" s="16">
        <f>IFERROR(IF(AG$5="EUR",1,INDEX(ECB90Days!$C$9:$AI$100,MATCH($AF19,ECB90Days!$C$9:$C$100,0),MATCH(AG$5,ECB90Days!$C$8:$AI$8,0))),"")</f>
        <v>142.21</v>
      </c>
      <c r="AH19" s="16">
        <f>IFERROR(IF(AH$5="EUR",1,INDEX(ECB90Days!$C$9:$AI$100,MATCH($AF19,ECB90Days!$C$9:$C$100,0),MATCH(AH$5,ECB90Days!$C$8:$AI$8,0)))/$AG19,"")</f>
        <v>7.4818929751775546E-3</v>
      </c>
      <c r="AI19" s="16" t="str">
        <f>IFERROR(IF(INDEX(IMFYear!$B$9:$AO$310,MATCH($AF19,IMFYear!$B$9:$B$310,0),MATCH(AI$5,IMFYear!$B$8:$AO$8,0))=0,"",   INDEX(IMFYear!$B$9:$AO$310,MATCH($AF19,IMFYear!$B$9:$B$310,0),MATCH(AI$5,IMFYear!$B$8:$AO$8,0))),"")</f>
        <v/>
      </c>
      <c r="AJ19" s="16" t="str">
        <f>IFERROR($AI19/INDEX(IMFYear!$B$9:$AO$310,MATCH($AF19,IMFYear!$B$9:$B$310,0),MATCH(AJ$5,IMFYear!$B$8:$AO$8,0)),"")</f>
        <v/>
      </c>
      <c r="AL19" s="3">
        <f t="array" ref="AL19">IFERROR(INDEX(AF:AF,SMALL($AE$6:$AE$405,ROW(AK19)-ROW($AK$5)),1),"")</f>
        <v>44939</v>
      </c>
      <c r="AM19" s="31">
        <f t="shared" si="9"/>
        <v>7.77873687239246E-3</v>
      </c>
      <c r="AN19" s="31">
        <f t="shared" si="10"/>
        <v>7.7381390613728146E-3</v>
      </c>
      <c r="AP19" s="2" t="s">
        <v>29</v>
      </c>
      <c r="AQ19" s="2" t="s">
        <v>75</v>
      </c>
      <c r="AR19" s="2" t="s">
        <v>20</v>
      </c>
      <c r="AS19" s="5" t="s">
        <v>21</v>
      </c>
    </row>
    <row r="20" spans="5:45" x14ac:dyDescent="0.25">
      <c r="E20" s="2">
        <f t="shared" si="4"/>
        <v>20</v>
      </c>
      <c r="F20" s="3">
        <f t="shared" si="5"/>
        <v>44924</v>
      </c>
      <c r="G20" s="16">
        <f>IFERROR(IF(G$5="EUR",1,INDEX(ECB90Days!$C$9:$AI$100,MATCH($F20,ECB90Days!$C$9:$C$100,0),MATCH(G$5,ECB90Days!$C$8:$AI$8,0))),"")</f>
        <v>1</v>
      </c>
      <c r="H20" s="16">
        <f>IFERROR(IF(H$5="EUR",1,INDEX(ECB90Days!$C$9:$AI$100,MATCH($F20,ECB90Days!$C$9:$C$100,0),MATCH(H$5,ECB90Days!$C$8:$AI$8,0)))/$G20,"")</f>
        <v>1.0649</v>
      </c>
      <c r="I20" s="16">
        <f>IFERROR(IF(I$5="EUR",1,INDEX(ECB90Days!$C$9:$AI$100,MATCH($F20,ECB90Days!$C$9:$C$100,0),MATCH(I$5,ECB90Days!$C$8:$AI$8,0)))/$G20,"")</f>
        <v>0.88549</v>
      </c>
      <c r="J20" s="16">
        <f>IFERROR(IF(J$5="EUR",1,INDEX(ECB90Days!$C$9:$AI$100,MATCH($F20,ECB90Days!$C$9:$C$100,0),MATCH(J$5,ECB90Days!$C$8:$AI$8,0)))/$G20,"")</f>
        <v>1.4475</v>
      </c>
      <c r="K20" s="16" t="str">
        <f>IFERROR(IF(K$5="EUR",1,INDEX(ECB90Days!$C$9:$AI$100,MATCH($F20,ECB90Days!$C$9:$C$100,0),MATCH(K$5,ECB90Days!$C$8:$AI$8,0)))/$G20,"")</f>
        <v/>
      </c>
      <c r="L20" s="16" t="str">
        <f>IFERROR(IF(L$5="EUR",1,INDEX(ECB90Days!$C$9:$AI$100,MATCH($F20,ECB90Days!$C$9:$C$100,0),MATCH(L$5,ECB90Days!$C$8:$AI$8,0)))/$G20,"")</f>
        <v/>
      </c>
      <c r="N20" s="2" t="str">
        <f t="shared" si="6"/>
        <v/>
      </c>
      <c r="O20" s="16" t="str">
        <f>IFERROR(IF(INDEX(IMFYear!$B$9:$AO$400,MATCH($F20,IMFYear!$B$9:$B$400,0),MATCH(O$5,IMFYear!$B$8:$AO$8,0))=0,"",INDEX(IMFYear!$B$9:$AO$400,MATCH($F20,IMFYear!$B$9:$B$400,0),MATCH(O$5,IMFYear!$B$8:$AO$8,0))),"")</f>
        <v/>
      </c>
      <c r="P20" s="16" t="str">
        <f>IFERROR($O20/INDEX(IMFYear!$B$9:$AO$400,MATCH($F20,IMFYear!$B$9:$B$400,0),MATCH(P$5,IMFYear!$B$8:$AO$8,0)),"")</f>
        <v/>
      </c>
      <c r="Q20" s="16" t="str">
        <f>IFERROR($O20/INDEX(IMFYear!$B$9:$AO$400,MATCH($F20,IMFYear!$B$9:$B$400,0),MATCH(Q$5,IMFYear!$B$8:$AO$8,0)),"")</f>
        <v/>
      </c>
      <c r="R20" s="16" t="str">
        <f>IFERROR($O20/INDEX(IMFYear!$B$9:$AO$400,MATCH($F20,IMFYear!$B$9:$B$400,0),MATCH(R$5,IMFYear!$B$8:$AO$8,0)),"")</f>
        <v/>
      </c>
      <c r="S20" s="16" t="str">
        <f>IFERROR($O20/INDEX(IMFYear!$B$9:$AO$400,MATCH($F20,IMFYear!$B$9:$B$400,0),MATCH(S$5,IMFYear!$B$8:$AO$8,0)),"")</f>
        <v/>
      </c>
      <c r="T20" s="16" t="str">
        <f>IFERROR($O20/INDEX(IMFYear!$B$9:$AO$400,MATCH($F20,IMFYear!$B$9:$B$400,0),MATCH(T$5,IMFYear!$B$8:$AO$8,0)),"")</f>
        <v/>
      </c>
      <c r="V20" s="3">
        <f t="array" ref="V20">IFERROR(IF($V$4="IMF",INDEX(F:F,SMALL($N$6:$N$405,ROW(U20)-ROW($U$5)),1),INDEX(F:F,SMALL($E$6:$E$405,ROW(U20)-ROW($U$5)),1)),"")</f>
        <v>44938</v>
      </c>
      <c r="W20" s="16">
        <f t="shared" si="7"/>
        <v>1.0771993639195032</v>
      </c>
      <c r="X20" s="16">
        <f t="shared" si="0"/>
        <v>0.88552690465271755</v>
      </c>
      <c r="Y20" s="16">
        <f t="shared" si="1"/>
        <v>1.4410782524254384</v>
      </c>
      <c r="Z20" s="16" t="str">
        <f t="shared" si="2"/>
        <v/>
      </c>
      <c r="AA20" s="16" t="str">
        <f t="shared" si="3"/>
        <v/>
      </c>
      <c r="AE20" s="2" t="str">
        <f t="shared" si="8"/>
        <v/>
      </c>
      <c r="AF20" s="3">
        <f t="shared" si="11"/>
        <v>44924</v>
      </c>
      <c r="AG20" s="16">
        <f>IFERROR(IF(AG$5="EUR",1,INDEX(ECB90Days!$C$9:$AI$100,MATCH($AF20,ECB90Days!$C$9:$C$100,0),MATCH(AG$5,ECB90Days!$C$8:$AI$8,0))),"")</f>
        <v>142.24</v>
      </c>
      <c r="AH20" s="16">
        <f>IFERROR(IF(AH$5="EUR",1,INDEX(ECB90Days!$C$9:$AI$100,MATCH($AF20,ECB90Days!$C$9:$C$100,0),MATCH(AH$5,ECB90Days!$C$8:$AI$8,0)))/$AG20,"")</f>
        <v>7.4866422947131601E-3</v>
      </c>
      <c r="AI20" s="16" t="str">
        <f>IFERROR(IF(INDEX(IMFYear!$B$9:$AO$310,MATCH($AF20,IMFYear!$B$9:$B$310,0),MATCH(AI$5,IMFYear!$B$8:$AO$8,0))=0,"",   INDEX(IMFYear!$B$9:$AO$310,MATCH($AF20,IMFYear!$B$9:$B$310,0),MATCH(AI$5,IMFYear!$B$8:$AO$8,0))),"")</f>
        <v/>
      </c>
      <c r="AJ20" s="16" t="str">
        <f>IFERROR($AI20/INDEX(IMFYear!$B$9:$AO$310,MATCH($AF20,IMFYear!$B$9:$B$310,0),MATCH(AJ$5,IMFYear!$B$8:$AO$8,0)),"")</f>
        <v/>
      </c>
      <c r="AL20" s="3" t="str">
        <f t="array" ref="AL20">IFERROR(INDEX(AF:AF,SMALL($AE$6:$AE$405,ROW(AK20)-ROW($AK$5)),1),"")</f>
        <v/>
      </c>
      <c r="AM20" s="31" t="str">
        <f t="shared" si="9"/>
        <v/>
      </c>
      <c r="AN20" s="31" t="str">
        <f t="shared" si="10"/>
        <v/>
      </c>
      <c r="AP20" s="2" t="s">
        <v>77</v>
      </c>
      <c r="AQ20" s="2" t="s">
        <v>82</v>
      </c>
      <c r="AR20" s="2" t="s">
        <v>22</v>
      </c>
      <c r="AS20" s="5" t="s">
        <v>23</v>
      </c>
    </row>
    <row r="21" spans="5:45" x14ac:dyDescent="0.25">
      <c r="E21" s="2">
        <f t="shared" si="4"/>
        <v>21</v>
      </c>
      <c r="F21" s="3">
        <f t="shared" si="5"/>
        <v>44925</v>
      </c>
      <c r="G21" s="16">
        <f>IFERROR(IF(G$5="EUR",1,INDEX(ECB90Days!$C$9:$AI$100,MATCH($F21,ECB90Days!$C$9:$C$100,0),MATCH(G$5,ECB90Days!$C$8:$AI$8,0))),"")</f>
        <v>1</v>
      </c>
      <c r="H21" s="16">
        <f>IFERROR(IF(H$5="EUR",1,INDEX(ECB90Days!$C$9:$AI$100,MATCH($F21,ECB90Days!$C$9:$C$100,0),MATCH(H$5,ECB90Days!$C$8:$AI$8,0)))/$G21,"")</f>
        <v>1.0666</v>
      </c>
      <c r="I21" s="16">
        <f>IFERROR(IF(I$5="EUR",1,INDEX(ECB90Days!$C$9:$AI$100,MATCH($F21,ECB90Days!$C$9:$C$100,0),MATCH(I$5,ECB90Days!$C$8:$AI$8,0)))/$G21,"")</f>
        <v>0.88693</v>
      </c>
      <c r="J21" s="16">
        <f>IFERROR(IF(J$5="EUR",1,INDEX(ECB90Days!$C$9:$AI$100,MATCH($F21,ECB90Days!$C$9:$C$100,0),MATCH(J$5,ECB90Days!$C$8:$AI$8,0)))/$G21,"")</f>
        <v>1.444</v>
      </c>
      <c r="K21" s="16" t="str">
        <f>IFERROR(IF(K$5="EUR",1,INDEX(ECB90Days!$C$9:$AI$100,MATCH($F21,ECB90Days!$C$9:$C$100,0),MATCH(K$5,ECB90Days!$C$8:$AI$8,0)))/$G21,"")</f>
        <v/>
      </c>
      <c r="L21" s="16" t="str">
        <f>IFERROR(IF(L$5="EUR",1,INDEX(ECB90Days!$C$9:$AI$100,MATCH($F21,ECB90Days!$C$9:$C$100,0),MATCH(L$5,ECB90Days!$C$8:$AI$8,0)))/$G21,"")</f>
        <v/>
      </c>
      <c r="N21" s="2" t="str">
        <f t="shared" si="6"/>
        <v/>
      </c>
      <c r="O21" s="16" t="str">
        <f>IFERROR(IF(INDEX(IMFYear!$B$9:$AO$400,MATCH($F21,IMFYear!$B$9:$B$400,0),MATCH(O$5,IMFYear!$B$8:$AO$8,0))=0,"",INDEX(IMFYear!$B$9:$AO$400,MATCH($F21,IMFYear!$B$9:$B$400,0),MATCH(O$5,IMFYear!$B$8:$AO$8,0))),"")</f>
        <v/>
      </c>
      <c r="P21" s="16" t="str">
        <f>IFERROR($O21/INDEX(IMFYear!$B$9:$AO$400,MATCH($F21,IMFYear!$B$9:$B$400,0),MATCH(P$5,IMFYear!$B$8:$AO$8,0)),"")</f>
        <v/>
      </c>
      <c r="Q21" s="16" t="str">
        <f>IFERROR($O21/INDEX(IMFYear!$B$9:$AO$400,MATCH($F21,IMFYear!$B$9:$B$400,0),MATCH(Q$5,IMFYear!$B$8:$AO$8,0)),"")</f>
        <v/>
      </c>
      <c r="R21" s="16" t="str">
        <f>IFERROR($O21/INDEX(IMFYear!$B$9:$AO$400,MATCH($F21,IMFYear!$B$9:$B$400,0),MATCH(R$5,IMFYear!$B$8:$AO$8,0)),"")</f>
        <v/>
      </c>
      <c r="S21" s="16" t="str">
        <f>IFERROR($O21/INDEX(IMFYear!$B$9:$AO$400,MATCH($F21,IMFYear!$B$9:$B$400,0),MATCH(S$5,IMFYear!$B$8:$AO$8,0)),"")</f>
        <v/>
      </c>
      <c r="T21" s="16" t="str">
        <f>IFERROR($O21/INDEX(IMFYear!$B$9:$AO$400,MATCH($F21,IMFYear!$B$9:$B$400,0),MATCH(T$5,IMFYear!$B$8:$AO$8,0)),"")</f>
        <v/>
      </c>
      <c r="V21" s="3">
        <f t="array" ref="V21">IFERROR(IF($V$4="IMF",INDEX(F:F,SMALL($N$6:$N$405,ROW(U21)-ROW($U$5)),1),INDEX(F:F,SMALL($E$6:$E$405,ROW(U21)-ROW($U$5)),1)),"")</f>
        <v>44939</v>
      </c>
      <c r="W21" s="16">
        <f t="shared" si="7"/>
        <v>1.0813993783836626</v>
      </c>
      <c r="X21" s="16">
        <f t="shared" si="0"/>
        <v>0.88828610100106098</v>
      </c>
      <c r="Y21" s="16">
        <f t="shared" si="1"/>
        <v>1.4497248714741249</v>
      </c>
      <c r="Z21" s="16" t="str">
        <f t="shared" si="2"/>
        <v/>
      </c>
      <c r="AA21" s="16" t="str">
        <f t="shared" si="3"/>
        <v/>
      </c>
      <c r="AE21" s="2" t="str">
        <f t="shared" si="8"/>
        <v/>
      </c>
      <c r="AF21" s="3">
        <f t="shared" si="11"/>
        <v>44925</v>
      </c>
      <c r="AG21" s="16">
        <f>IFERROR(IF(AG$5="EUR",1,INDEX(ECB90Days!$C$9:$AI$100,MATCH($AF21,ECB90Days!$C$9:$C$100,0),MATCH(AG$5,ECB90Days!$C$8:$AI$8,0))),"")</f>
        <v>140.66</v>
      </c>
      <c r="AH21" s="16">
        <f>IFERROR(IF(AH$5="EUR",1,INDEX(ECB90Days!$C$9:$AI$100,MATCH($AF21,ECB90Days!$C$9:$C$100,0),MATCH(AH$5,ECB90Days!$C$8:$AI$8,0)))/$AG21,"")</f>
        <v>7.5828238305132942E-3</v>
      </c>
      <c r="AI21" s="16" t="str">
        <f>IFERROR(IF(INDEX(IMFYear!$B$9:$AO$310,MATCH($AF21,IMFYear!$B$9:$B$310,0),MATCH(AI$5,IMFYear!$B$8:$AO$8,0))=0,"",   INDEX(IMFYear!$B$9:$AO$310,MATCH($AF21,IMFYear!$B$9:$B$310,0),MATCH(AI$5,IMFYear!$B$8:$AO$8,0))),"")</f>
        <v/>
      </c>
      <c r="AJ21" s="16" t="str">
        <f>IFERROR($AI21/INDEX(IMFYear!$B$9:$AO$310,MATCH($AF21,IMFYear!$B$9:$B$310,0),MATCH(AJ$5,IMFYear!$B$8:$AO$8,0)),"")</f>
        <v/>
      </c>
      <c r="AL21" s="3" t="str">
        <f t="array" ref="AL21">IFERROR(INDEX(AF:AF,SMALL($AE$6:$AE$405,ROW(AK21)-ROW($AK$5)),1),"")</f>
        <v/>
      </c>
      <c r="AM21" s="31" t="str">
        <f t="shared" si="9"/>
        <v/>
      </c>
      <c r="AN21" s="31" t="str">
        <f t="shared" si="10"/>
        <v/>
      </c>
      <c r="AP21" s="2" t="s">
        <v>79</v>
      </c>
      <c r="AQ21" s="2" t="s">
        <v>161</v>
      </c>
      <c r="AR21" s="2" t="s">
        <v>25</v>
      </c>
      <c r="AS21" s="5" t="s">
        <v>26</v>
      </c>
    </row>
    <row r="22" spans="5:45" x14ac:dyDescent="0.25">
      <c r="E22" s="2" t="str">
        <f t="shared" si="4"/>
        <v/>
      </c>
      <c r="F22" s="3">
        <f t="shared" si="5"/>
        <v>44926</v>
      </c>
      <c r="G22" s="16">
        <f>IFERROR(IF(G$5="EUR",1,INDEX(ECB90Days!$C$9:$AI$100,MATCH($F22,ECB90Days!$C$9:$C$100,0),MATCH(G$5,ECB90Days!$C$8:$AI$8,0))),"")</f>
        <v>1</v>
      </c>
      <c r="H22" s="16" t="str">
        <f>IFERROR(IF(H$5="EUR",1,INDEX(ECB90Days!$C$9:$AI$100,MATCH($F22,ECB90Days!$C$9:$C$100,0),MATCH(H$5,ECB90Days!$C$8:$AI$8,0)))/$G22,"")</f>
        <v/>
      </c>
      <c r="I22" s="16" t="str">
        <f>IFERROR(IF(I$5="EUR",1,INDEX(ECB90Days!$C$9:$AI$100,MATCH($F22,ECB90Days!$C$9:$C$100,0),MATCH(I$5,ECB90Days!$C$8:$AI$8,0)))/$G22,"")</f>
        <v/>
      </c>
      <c r="J22" s="16" t="str">
        <f>IFERROR(IF(J$5="EUR",1,INDEX(ECB90Days!$C$9:$AI$100,MATCH($F22,ECB90Days!$C$9:$C$100,0),MATCH(J$5,ECB90Days!$C$8:$AI$8,0)))/$G22,"")</f>
        <v/>
      </c>
      <c r="K22" s="16" t="str">
        <f>IFERROR(IF(K$5="EUR",1,INDEX(ECB90Days!$C$9:$AI$100,MATCH($F22,ECB90Days!$C$9:$C$100,0),MATCH(K$5,ECB90Days!$C$8:$AI$8,0)))/$G22,"")</f>
        <v/>
      </c>
      <c r="L22" s="16" t="str">
        <f>IFERROR(IF(L$5="EUR",1,INDEX(ECB90Days!$C$9:$AI$100,MATCH($F22,ECB90Days!$C$9:$C$100,0),MATCH(L$5,ECB90Days!$C$8:$AI$8,0)))/$G22,"")</f>
        <v/>
      </c>
      <c r="N22" s="2" t="str">
        <f t="shared" si="6"/>
        <v/>
      </c>
      <c r="O22" s="16" t="str">
        <f>IFERROR(IF(INDEX(IMFYear!$B$9:$AO$400,MATCH($F22,IMFYear!$B$9:$B$400,0),MATCH(O$5,IMFYear!$B$8:$AO$8,0))=0,"",INDEX(IMFYear!$B$9:$AO$400,MATCH($F22,IMFYear!$B$9:$B$400,0),MATCH(O$5,IMFYear!$B$8:$AO$8,0))),"")</f>
        <v/>
      </c>
      <c r="P22" s="16" t="str">
        <f>IFERROR($O22/INDEX(IMFYear!$B$9:$AO$400,MATCH($F22,IMFYear!$B$9:$B$400,0),MATCH(P$5,IMFYear!$B$8:$AO$8,0)),"")</f>
        <v/>
      </c>
      <c r="Q22" s="16" t="str">
        <f>IFERROR($O22/INDEX(IMFYear!$B$9:$AO$400,MATCH($F22,IMFYear!$B$9:$B$400,0),MATCH(Q$5,IMFYear!$B$8:$AO$8,0)),"")</f>
        <v/>
      </c>
      <c r="R22" s="16" t="str">
        <f>IFERROR($O22/INDEX(IMFYear!$B$9:$AO$400,MATCH($F22,IMFYear!$B$9:$B$400,0),MATCH(R$5,IMFYear!$B$8:$AO$8,0)),"")</f>
        <v/>
      </c>
      <c r="S22" s="16" t="str">
        <f>IFERROR($O22/INDEX(IMFYear!$B$9:$AO$400,MATCH($F22,IMFYear!$B$9:$B$400,0),MATCH(S$5,IMFYear!$B$8:$AO$8,0)),"")</f>
        <v/>
      </c>
      <c r="T22" s="16" t="str">
        <f>IFERROR($O22/INDEX(IMFYear!$B$9:$AO$400,MATCH($F22,IMFYear!$B$9:$B$400,0),MATCH(T$5,IMFYear!$B$8:$AO$8,0)),"")</f>
        <v/>
      </c>
      <c r="V22" s="3" t="str">
        <f t="array" ref="V22">IFERROR(IF($V$4="IMF",INDEX(F:F,SMALL($N$6:$N$405,ROW(U22)-ROW($U$5)),1),INDEX(F:F,SMALL($E$6:$E$405,ROW(U22)-ROW($U$5)),1)),"")</f>
        <v/>
      </c>
      <c r="W22" s="16" t="str">
        <f t="shared" si="7"/>
        <v/>
      </c>
      <c r="X22" s="16" t="str">
        <f t="shared" si="0"/>
        <v/>
      </c>
      <c r="Y22" s="16" t="str">
        <f t="shared" si="1"/>
        <v/>
      </c>
      <c r="Z22" s="16" t="str">
        <f t="shared" si="2"/>
        <v/>
      </c>
      <c r="AA22" s="16" t="str">
        <f t="shared" si="3"/>
        <v/>
      </c>
      <c r="AE22" s="2" t="str">
        <f t="shared" si="8"/>
        <v/>
      </c>
      <c r="AF22" s="3">
        <f t="shared" si="11"/>
        <v>44926</v>
      </c>
      <c r="AG22" s="16" t="str">
        <f>IFERROR(IF(AG$5="EUR",1,INDEX(ECB90Days!$C$9:$AI$100,MATCH($AF22,ECB90Days!$C$9:$C$100,0),MATCH(AG$5,ECB90Days!$C$8:$AI$8,0))),"")</f>
        <v/>
      </c>
      <c r="AH22" s="16" t="str">
        <f>IFERROR(IF(AH$5="EUR",1,INDEX(ECB90Days!$C$9:$AI$100,MATCH($AF22,ECB90Days!$C$9:$C$100,0),MATCH(AH$5,ECB90Days!$C$8:$AI$8,0)))/$AG22,"")</f>
        <v/>
      </c>
      <c r="AI22" s="16" t="str">
        <f>IFERROR(IF(INDEX(IMFYear!$B$9:$AO$310,MATCH($AF22,IMFYear!$B$9:$B$310,0),MATCH(AI$5,IMFYear!$B$8:$AO$8,0))=0,"",   INDEX(IMFYear!$B$9:$AO$310,MATCH($AF22,IMFYear!$B$9:$B$310,0),MATCH(AI$5,IMFYear!$B$8:$AO$8,0))),"")</f>
        <v/>
      </c>
      <c r="AJ22" s="16" t="str">
        <f>IFERROR($AI22/INDEX(IMFYear!$B$9:$AO$310,MATCH($AF22,IMFYear!$B$9:$B$310,0),MATCH(AJ$5,IMFYear!$B$8:$AO$8,0)),"")</f>
        <v/>
      </c>
      <c r="AL22" s="3" t="str">
        <f t="array" ref="AL22">IFERROR(INDEX(AF:AF,SMALL($AE$6:$AE$405,ROW(AK22)-ROW($AK$5)),1),"")</f>
        <v/>
      </c>
      <c r="AM22" s="31" t="str">
        <f t="shared" si="9"/>
        <v/>
      </c>
      <c r="AN22" s="31" t="str">
        <f t="shared" si="10"/>
        <v/>
      </c>
      <c r="AP22" s="2" t="s">
        <v>194</v>
      </c>
      <c r="AQ22" s="2" t="s">
        <v>116</v>
      </c>
      <c r="AR22" s="2" t="s">
        <v>27</v>
      </c>
      <c r="AS22" s="5" t="s">
        <v>28</v>
      </c>
    </row>
    <row r="23" spans="5:45" x14ac:dyDescent="0.25">
      <c r="E23" s="2" t="str">
        <f t="shared" si="4"/>
        <v/>
      </c>
      <c r="F23" s="3">
        <f t="shared" si="5"/>
        <v>44927</v>
      </c>
      <c r="G23" s="16">
        <f>IFERROR(IF(G$5="EUR",1,INDEX(ECB90Days!$C$9:$AI$100,MATCH($F23,ECB90Days!$C$9:$C$100,0),MATCH(G$5,ECB90Days!$C$8:$AI$8,0))),"")</f>
        <v>1</v>
      </c>
      <c r="H23" s="16" t="str">
        <f>IFERROR(IF(H$5="EUR",1,INDEX(ECB90Days!$C$9:$AI$100,MATCH($F23,ECB90Days!$C$9:$C$100,0),MATCH(H$5,ECB90Days!$C$8:$AI$8,0)))/$G23,"")</f>
        <v/>
      </c>
      <c r="I23" s="16" t="str">
        <f>IFERROR(IF(I$5="EUR",1,INDEX(ECB90Days!$C$9:$AI$100,MATCH($F23,ECB90Days!$C$9:$C$100,0),MATCH(I$5,ECB90Days!$C$8:$AI$8,0)))/$G23,"")</f>
        <v/>
      </c>
      <c r="J23" s="16" t="str">
        <f>IFERROR(IF(J$5="EUR",1,INDEX(ECB90Days!$C$9:$AI$100,MATCH($F23,ECB90Days!$C$9:$C$100,0),MATCH(J$5,ECB90Days!$C$8:$AI$8,0)))/$G23,"")</f>
        <v/>
      </c>
      <c r="K23" s="16" t="str">
        <f>IFERROR(IF(K$5="EUR",1,INDEX(ECB90Days!$C$9:$AI$100,MATCH($F23,ECB90Days!$C$9:$C$100,0),MATCH(K$5,ECB90Days!$C$8:$AI$8,0)))/$G23,"")</f>
        <v/>
      </c>
      <c r="L23" s="16" t="str">
        <f>IFERROR(IF(L$5="EUR",1,INDEX(ECB90Days!$C$9:$AI$100,MATCH($F23,ECB90Days!$C$9:$C$100,0),MATCH(L$5,ECB90Days!$C$8:$AI$8,0)))/$G23,"")</f>
        <v/>
      </c>
      <c r="N23" s="2" t="str">
        <f t="shared" si="6"/>
        <v/>
      </c>
      <c r="O23" s="16" t="str">
        <f>IFERROR(IF(INDEX(IMFYear!$B$9:$AO$400,MATCH($F23,IMFYear!$B$9:$B$400,0),MATCH(O$5,IMFYear!$B$8:$AO$8,0))=0,"",INDEX(IMFYear!$B$9:$AO$400,MATCH($F23,IMFYear!$B$9:$B$400,0),MATCH(O$5,IMFYear!$B$8:$AO$8,0))),"")</f>
        <v/>
      </c>
      <c r="P23" s="16" t="str">
        <f>IFERROR($O23/INDEX(IMFYear!$B$9:$AO$400,MATCH($F23,IMFYear!$B$9:$B$400,0),MATCH(P$5,IMFYear!$B$8:$AO$8,0)),"")</f>
        <v/>
      </c>
      <c r="Q23" s="16" t="str">
        <f>IFERROR($O23/INDEX(IMFYear!$B$9:$AO$400,MATCH($F23,IMFYear!$B$9:$B$400,0),MATCH(Q$5,IMFYear!$B$8:$AO$8,0)),"")</f>
        <v/>
      </c>
      <c r="R23" s="16" t="str">
        <f>IFERROR($O23/INDEX(IMFYear!$B$9:$AO$400,MATCH($F23,IMFYear!$B$9:$B$400,0),MATCH(R$5,IMFYear!$B$8:$AO$8,0)),"")</f>
        <v/>
      </c>
      <c r="S23" s="16" t="str">
        <f>IFERROR($O23/INDEX(IMFYear!$B$9:$AO$400,MATCH($F23,IMFYear!$B$9:$B$400,0),MATCH(S$5,IMFYear!$B$8:$AO$8,0)),"")</f>
        <v/>
      </c>
      <c r="T23" s="16" t="str">
        <f>IFERROR($O23/INDEX(IMFYear!$B$9:$AO$400,MATCH($F23,IMFYear!$B$9:$B$400,0),MATCH(T$5,IMFYear!$B$8:$AO$8,0)),"")</f>
        <v/>
      </c>
      <c r="V23" s="3" t="str">
        <f t="array" ref="V23">IFERROR(IF($V$4="IMF",INDEX(F:F,SMALL($N$6:$N$405,ROW(U23)-ROW($U$5)),1),INDEX(F:F,SMALL($E$6:$E$405,ROW(U23)-ROW($U$5)),1)),"")</f>
        <v/>
      </c>
      <c r="W23" s="16" t="str">
        <f t="shared" si="7"/>
        <v/>
      </c>
      <c r="X23" s="16" t="str">
        <f t="shared" si="0"/>
        <v/>
      </c>
      <c r="Y23" s="16" t="str">
        <f t="shared" si="1"/>
        <v/>
      </c>
      <c r="Z23" s="16" t="str">
        <f t="shared" si="2"/>
        <v/>
      </c>
      <c r="AA23" s="16" t="str">
        <f t="shared" si="3"/>
        <v/>
      </c>
      <c r="AE23" s="2" t="str">
        <f t="shared" si="8"/>
        <v/>
      </c>
      <c r="AF23" s="3">
        <f t="shared" si="11"/>
        <v>44927</v>
      </c>
      <c r="AG23" s="16" t="str">
        <f>IFERROR(IF(AG$5="EUR",1,INDEX(ECB90Days!$C$9:$AI$100,MATCH($AF23,ECB90Days!$C$9:$C$100,0),MATCH(AG$5,ECB90Days!$C$8:$AI$8,0))),"")</f>
        <v/>
      </c>
      <c r="AH23" s="16" t="str">
        <f>IFERROR(IF(AH$5="EUR",1,INDEX(ECB90Days!$C$9:$AI$100,MATCH($AF23,ECB90Days!$C$9:$C$100,0),MATCH(AH$5,ECB90Days!$C$8:$AI$8,0)))/$AG23,"")</f>
        <v/>
      </c>
      <c r="AI23" s="16" t="str">
        <f>IFERROR(IF(INDEX(IMFYear!$B$9:$AO$310,MATCH($AF23,IMFYear!$B$9:$B$310,0),MATCH(AI$5,IMFYear!$B$8:$AO$8,0))=0,"",   INDEX(IMFYear!$B$9:$AO$310,MATCH($AF23,IMFYear!$B$9:$B$310,0),MATCH(AI$5,IMFYear!$B$8:$AO$8,0))),"")</f>
        <v/>
      </c>
      <c r="AJ23" s="16" t="str">
        <f>IFERROR($AI23/INDEX(IMFYear!$B$9:$AO$310,MATCH($AF23,IMFYear!$B$9:$B$310,0),MATCH(AJ$5,IMFYear!$B$8:$AO$8,0)),"")</f>
        <v/>
      </c>
      <c r="AL23" s="3" t="str">
        <f t="array" ref="AL23">IFERROR(INDEX(AF:AF,SMALL($AE$6:$AE$405,ROW(AK23)-ROW($AK$5)),1),"")</f>
        <v/>
      </c>
      <c r="AM23" s="31" t="str">
        <f t="shared" si="9"/>
        <v/>
      </c>
      <c r="AN23" s="31" t="str">
        <f t="shared" si="10"/>
        <v/>
      </c>
      <c r="AP23" s="2" t="s">
        <v>116</v>
      </c>
      <c r="AQ23" s="2" t="s">
        <v>159</v>
      </c>
      <c r="AR23" s="2" t="s">
        <v>29</v>
      </c>
      <c r="AS23" s="5" t="s">
        <v>30</v>
      </c>
    </row>
    <row r="24" spans="5:45" x14ac:dyDescent="0.25">
      <c r="E24" s="2">
        <f t="shared" si="4"/>
        <v>24</v>
      </c>
      <c r="F24" s="3">
        <f t="shared" si="5"/>
        <v>44928</v>
      </c>
      <c r="G24" s="16">
        <f>IFERROR(IF(G$5="EUR",1,INDEX(ECB90Days!$C$9:$AI$100,MATCH($F24,ECB90Days!$C$9:$C$100,0),MATCH(G$5,ECB90Days!$C$8:$AI$8,0))),"")</f>
        <v>1</v>
      </c>
      <c r="H24" s="16">
        <f>IFERROR(IF(H$5="EUR",1,INDEX(ECB90Days!$C$9:$AI$100,MATCH($F24,ECB90Days!$C$9:$C$100,0),MATCH(H$5,ECB90Days!$C$8:$AI$8,0)))/$G24,"")</f>
        <v>1.0683</v>
      </c>
      <c r="I24" s="16">
        <f>IFERROR(IF(I$5="EUR",1,INDEX(ECB90Days!$C$9:$AI$100,MATCH($F24,ECB90Days!$C$9:$C$100,0),MATCH(I$5,ECB90Days!$C$8:$AI$8,0)))/$G24,"")</f>
        <v>0.88629999999999998</v>
      </c>
      <c r="J24" s="16">
        <f>IFERROR(IF(J$5="EUR",1,INDEX(ECB90Days!$C$9:$AI$100,MATCH($F24,ECB90Days!$C$9:$C$100,0),MATCH(J$5,ECB90Days!$C$8:$AI$8,0)))/$G24,"")</f>
        <v>1.4505999999999999</v>
      </c>
      <c r="K24" s="16" t="str">
        <f>IFERROR(IF(K$5="EUR",1,INDEX(ECB90Days!$C$9:$AI$100,MATCH($F24,ECB90Days!$C$9:$C$100,0),MATCH(K$5,ECB90Days!$C$8:$AI$8,0)))/$G24,"")</f>
        <v/>
      </c>
      <c r="L24" s="16" t="str">
        <f>IFERROR(IF(L$5="EUR",1,INDEX(ECB90Days!$C$9:$AI$100,MATCH($F24,ECB90Days!$C$9:$C$100,0),MATCH(L$5,ECB90Days!$C$8:$AI$8,0)))/$G24,"")</f>
        <v/>
      </c>
      <c r="N24" s="2" t="str">
        <f t="shared" si="6"/>
        <v/>
      </c>
      <c r="O24" s="16" t="str">
        <f>IFERROR(IF(INDEX(IMFYear!$B$9:$AO$400,MATCH($F24,IMFYear!$B$9:$B$400,0),MATCH(O$5,IMFYear!$B$8:$AO$8,0))=0,"",INDEX(IMFYear!$B$9:$AO$400,MATCH($F24,IMFYear!$B$9:$B$400,0),MATCH(O$5,IMFYear!$B$8:$AO$8,0))),"")</f>
        <v/>
      </c>
      <c r="P24" s="16" t="str">
        <f>IFERROR($O24/INDEX(IMFYear!$B$9:$AO$400,MATCH($F24,IMFYear!$B$9:$B$400,0),MATCH(P$5,IMFYear!$B$8:$AO$8,0)),"")</f>
        <v/>
      </c>
      <c r="Q24" s="16" t="str">
        <f>IFERROR($O24/INDEX(IMFYear!$B$9:$AO$400,MATCH($F24,IMFYear!$B$9:$B$400,0),MATCH(Q$5,IMFYear!$B$8:$AO$8,0)),"")</f>
        <v/>
      </c>
      <c r="R24" s="16" t="str">
        <f>IFERROR($O24/INDEX(IMFYear!$B$9:$AO$400,MATCH($F24,IMFYear!$B$9:$B$400,0),MATCH(R$5,IMFYear!$B$8:$AO$8,0)),"")</f>
        <v/>
      </c>
      <c r="S24" s="16" t="str">
        <f>IFERROR($O24/INDEX(IMFYear!$B$9:$AO$400,MATCH($F24,IMFYear!$B$9:$B$400,0),MATCH(S$5,IMFYear!$B$8:$AO$8,0)),"")</f>
        <v/>
      </c>
      <c r="T24" s="16" t="str">
        <f>IFERROR($O24/INDEX(IMFYear!$B$9:$AO$400,MATCH($F24,IMFYear!$B$9:$B$400,0),MATCH(T$5,IMFYear!$B$8:$AO$8,0)),"")</f>
        <v/>
      </c>
      <c r="V24" s="3" t="str">
        <f t="array" ref="V24">IFERROR(IF($V$4="IMF",INDEX(F:F,SMALL($N$6:$N$405,ROW(U24)-ROW($U$5)),1),INDEX(F:F,SMALL($E$6:$E$405,ROW(U24)-ROW($U$5)),1)),"")</f>
        <v/>
      </c>
      <c r="W24" s="16" t="str">
        <f t="shared" si="7"/>
        <v/>
      </c>
      <c r="X24" s="16" t="str">
        <f t="shared" si="0"/>
        <v/>
      </c>
      <c r="Y24" s="16" t="str">
        <f t="shared" si="1"/>
        <v/>
      </c>
      <c r="Z24" s="16" t="str">
        <f t="shared" si="2"/>
        <v/>
      </c>
      <c r="AA24" s="16" t="str">
        <f t="shared" si="3"/>
        <v/>
      </c>
      <c r="AE24" s="2" t="str">
        <f t="shared" si="8"/>
        <v/>
      </c>
      <c r="AF24" s="3">
        <f t="shared" si="11"/>
        <v>44928</v>
      </c>
      <c r="AG24" s="16">
        <f>IFERROR(IF(AG$5="EUR",1,INDEX(ECB90Days!$C$9:$AI$100,MATCH($AF24,ECB90Days!$C$9:$C$100,0),MATCH(AG$5,ECB90Days!$C$8:$AI$8,0))),"")</f>
        <v>139.62</v>
      </c>
      <c r="AH24" s="16">
        <f>IFERROR(IF(AH$5="EUR",1,INDEX(ECB90Days!$C$9:$AI$100,MATCH($AF24,ECB90Days!$C$9:$C$100,0),MATCH(AH$5,ECB90Days!$C$8:$AI$8,0)))/$AG24,"")</f>
        <v>7.6514825956166734E-3</v>
      </c>
      <c r="AI24" s="16" t="str">
        <f>IFERROR(IF(INDEX(IMFYear!$B$9:$AO$310,MATCH($AF24,IMFYear!$B$9:$B$310,0),MATCH(AI$5,IMFYear!$B$8:$AO$8,0))=0,"",   INDEX(IMFYear!$B$9:$AO$310,MATCH($AF24,IMFYear!$B$9:$B$310,0),MATCH(AI$5,IMFYear!$B$8:$AO$8,0))),"")</f>
        <v/>
      </c>
      <c r="AJ24" s="16" t="str">
        <f>IFERROR($AI24/INDEX(IMFYear!$B$9:$AO$310,MATCH($AF24,IMFYear!$B$9:$B$310,0),MATCH(AJ$5,IMFYear!$B$8:$AO$8,0)),"")</f>
        <v/>
      </c>
      <c r="AL24" s="3" t="str">
        <f t="array" ref="AL24">IFERROR(INDEX(AF:AF,SMALL($AE$6:$AE$405,ROW(AK24)-ROW($AK$5)),1),"")</f>
        <v/>
      </c>
      <c r="AM24" s="31" t="str">
        <f t="shared" si="9"/>
        <v/>
      </c>
      <c r="AN24" s="31" t="str">
        <f t="shared" si="10"/>
        <v/>
      </c>
      <c r="AP24" s="2" t="s">
        <v>159</v>
      </c>
      <c r="AQ24" s="2" t="s">
        <v>84</v>
      </c>
      <c r="AR24" s="2" t="s">
        <v>31</v>
      </c>
      <c r="AS24" s="5" t="s">
        <v>32</v>
      </c>
    </row>
    <row r="25" spans="5:45" x14ac:dyDescent="0.25">
      <c r="E25" s="2">
        <f t="shared" si="4"/>
        <v>25</v>
      </c>
      <c r="F25" s="3">
        <f t="shared" si="5"/>
        <v>44929</v>
      </c>
      <c r="G25" s="16">
        <f>IFERROR(IF(G$5="EUR",1,INDEX(ECB90Days!$C$9:$AI$100,MATCH($F25,ECB90Days!$C$9:$C$100,0),MATCH(G$5,ECB90Days!$C$8:$AI$8,0))),"")</f>
        <v>1</v>
      </c>
      <c r="H25" s="16">
        <f>IFERROR(IF(H$5="EUR",1,INDEX(ECB90Days!$C$9:$AI$100,MATCH($F25,ECB90Days!$C$9:$C$100,0),MATCH(H$5,ECB90Days!$C$8:$AI$8,0)))/$G25,"")</f>
        <v>1.0545</v>
      </c>
      <c r="I25" s="16">
        <f>IFERROR(IF(I$5="EUR",1,INDEX(ECB90Days!$C$9:$AI$100,MATCH($F25,ECB90Days!$C$9:$C$100,0),MATCH(I$5,ECB90Days!$C$8:$AI$8,0)))/$G25,"")</f>
        <v>0.88048000000000004</v>
      </c>
      <c r="J25" s="16">
        <f>IFERROR(IF(J$5="EUR",1,INDEX(ECB90Days!$C$9:$AI$100,MATCH($F25,ECB90Days!$C$9:$C$100,0),MATCH(J$5,ECB90Days!$C$8:$AI$8,0)))/$G25,"")</f>
        <v>1.4414</v>
      </c>
      <c r="K25" s="16" t="str">
        <f>IFERROR(IF(K$5="EUR",1,INDEX(ECB90Days!$C$9:$AI$100,MATCH($F25,ECB90Days!$C$9:$C$100,0),MATCH(K$5,ECB90Days!$C$8:$AI$8,0)))/$G25,"")</f>
        <v/>
      </c>
      <c r="L25" s="16" t="str">
        <f>IFERROR(IF(L$5="EUR",1,INDEX(ECB90Days!$C$9:$AI$100,MATCH($F25,ECB90Days!$C$9:$C$100,0),MATCH(L$5,ECB90Days!$C$8:$AI$8,0)))/$G25,"")</f>
        <v/>
      </c>
      <c r="N25" s="2">
        <f t="shared" si="6"/>
        <v>25</v>
      </c>
      <c r="O25" s="16">
        <f>IFERROR(IF(INDEX(IMFYear!$B$9:$AO$400,MATCH($F25,IMFYear!$B$9:$B$400,0),MATCH(O$5,IMFYear!$B$8:$AO$8,0))=0,"",INDEX(IMFYear!$B$9:$AO$400,MATCH($F25,IMFYear!$B$9:$B$400,0),MATCH(O$5,IMFYear!$B$8:$AO$8,0))),"")</f>
        <v>0.79299900000000001</v>
      </c>
      <c r="P25" s="16">
        <f>IFERROR($O25/INDEX(IMFYear!$B$9:$AO$400,MATCH($F25,IMFYear!$B$9:$B$400,0),MATCH(P$5,IMFYear!$B$8:$AO$8,0)),"")</f>
        <v>1.0545003151537073</v>
      </c>
      <c r="Q25" s="16">
        <f>IFERROR($O25/INDEX(IMFYear!$B$9:$AO$400,MATCH($F25,IMFYear!$B$9:$B$400,0),MATCH(Q$5,IMFYear!$B$8:$AO$8,0)),"")</f>
        <v>0.88368446741506923</v>
      </c>
      <c r="R25" s="16">
        <f>IFERROR($O25/INDEX(IMFYear!$B$9:$AO$400,MATCH($F25,IMFYear!$B$9:$B$400,0),MATCH(R$5,IMFYear!$B$8:$AO$8,0)),"")</f>
        <v>1.4402373397892858</v>
      </c>
      <c r="S25" s="16" t="str">
        <f>IFERROR($O25/INDEX(IMFYear!$B$9:$AO$400,MATCH($F25,IMFYear!$B$9:$B$400,0),MATCH(S$5,IMFYear!$B$8:$AO$8,0)),"")</f>
        <v/>
      </c>
      <c r="T25" s="16" t="str">
        <f>IFERROR($O25/INDEX(IMFYear!$B$9:$AO$400,MATCH($F25,IMFYear!$B$9:$B$400,0),MATCH(T$5,IMFYear!$B$8:$AO$8,0)),"")</f>
        <v/>
      </c>
      <c r="V25" s="3" t="str">
        <f t="array" ref="V25">IFERROR(IF($V$4="IMF",INDEX(F:F,SMALL($N$6:$N$405,ROW(U25)-ROW($U$5)),1),INDEX(F:F,SMALL($E$6:$E$405,ROW(U25)-ROW($U$5)),1)),"")</f>
        <v/>
      </c>
      <c r="W25" s="16" t="str">
        <f t="shared" si="7"/>
        <v/>
      </c>
      <c r="X25" s="16" t="str">
        <f t="shared" si="0"/>
        <v/>
      </c>
      <c r="Y25" s="16" t="str">
        <f t="shared" si="1"/>
        <v/>
      </c>
      <c r="Z25" s="16" t="str">
        <f t="shared" si="2"/>
        <v/>
      </c>
      <c r="AA25" s="16" t="str">
        <f t="shared" si="3"/>
        <v/>
      </c>
      <c r="AE25" s="2" t="str">
        <f t="shared" si="8"/>
        <v/>
      </c>
      <c r="AF25" s="3">
        <f t="shared" si="11"/>
        <v>44929</v>
      </c>
      <c r="AG25" s="16">
        <f>IFERROR(IF(AG$5="EUR",1,INDEX(ECB90Days!$C$9:$AI$100,MATCH($AF25,ECB90Days!$C$9:$C$100,0),MATCH(AG$5,ECB90Days!$C$8:$AI$8,0))),"")</f>
        <v>137.93</v>
      </c>
      <c r="AH25" s="16">
        <f>IFERROR(IF(AH$5="EUR",1,INDEX(ECB90Days!$C$9:$AI$100,MATCH($AF25,ECB90Days!$C$9:$C$100,0),MATCH(AH$5,ECB90Days!$C$8:$AI$8,0)))/$AG25,"")</f>
        <v>7.6451823388675412E-3</v>
      </c>
      <c r="AI25" s="16" t="str">
        <f>IFERROR(IF(INDEX(IMFYear!$B$9:$AO$310,MATCH($AF25,IMFYear!$B$9:$B$310,0),MATCH(AI$5,IMFYear!$B$8:$AO$8,0))=0,"",   INDEX(IMFYear!$B$9:$AO$310,MATCH($AF25,IMFYear!$B$9:$B$310,0),MATCH(AI$5,IMFYear!$B$8:$AO$8,0))),"")</f>
        <v/>
      </c>
      <c r="AJ25" s="16" t="str">
        <f>IFERROR($AI25/INDEX(IMFYear!$B$9:$AO$310,MATCH($AF25,IMFYear!$B$9:$B$310,0),MATCH(AJ$5,IMFYear!$B$8:$AO$8,0)),"")</f>
        <v/>
      </c>
      <c r="AL25" s="3" t="str">
        <f t="array" ref="AL25">IFERROR(INDEX(AF:AF,SMALL($AE$6:$AE$405,ROW(AK25)-ROW($AK$5)),1),"")</f>
        <v/>
      </c>
      <c r="AM25" s="31" t="str">
        <f t="shared" si="9"/>
        <v/>
      </c>
      <c r="AN25" s="31" t="str">
        <f t="shared" si="10"/>
        <v/>
      </c>
      <c r="AP25" s="2" t="s">
        <v>164</v>
      </c>
      <c r="AQ25" s="2" t="s">
        <v>164</v>
      </c>
      <c r="AR25" s="2" t="s">
        <v>33</v>
      </c>
      <c r="AS25" s="5" t="s">
        <v>34</v>
      </c>
    </row>
    <row r="26" spans="5:45" x14ac:dyDescent="0.25">
      <c r="E26" s="2">
        <f t="shared" si="4"/>
        <v>26</v>
      </c>
      <c r="F26" s="3">
        <f t="shared" si="5"/>
        <v>44930</v>
      </c>
      <c r="G26" s="16">
        <f>IFERROR(IF(G$5="EUR",1,INDEX(ECB90Days!$C$9:$AI$100,MATCH($F26,ECB90Days!$C$9:$C$100,0),MATCH(G$5,ECB90Days!$C$8:$AI$8,0))),"")</f>
        <v>1</v>
      </c>
      <c r="H26" s="16">
        <f>IFERROR(IF(H$5="EUR",1,INDEX(ECB90Days!$C$9:$AI$100,MATCH($F26,ECB90Days!$C$9:$C$100,0),MATCH(H$5,ECB90Days!$C$8:$AI$8,0)))/$G26,"")</f>
        <v>1.0599000000000001</v>
      </c>
      <c r="I26" s="16">
        <f>IFERROR(IF(I$5="EUR",1,INDEX(ECB90Days!$C$9:$AI$100,MATCH($F26,ECB90Days!$C$9:$C$100,0),MATCH(I$5,ECB90Days!$C$8:$AI$8,0)))/$G26,"")</f>
        <v>0.88075999999999999</v>
      </c>
      <c r="J26" s="16">
        <f>IFERROR(IF(J$5="EUR",1,INDEX(ECB90Days!$C$9:$AI$100,MATCH($F26,ECB90Days!$C$9:$C$100,0),MATCH(J$5,ECB90Days!$C$8:$AI$8,0)))/$G26,"")</f>
        <v>1.4362999999999999</v>
      </c>
      <c r="K26" s="16" t="str">
        <f>IFERROR(IF(K$5="EUR",1,INDEX(ECB90Days!$C$9:$AI$100,MATCH($F26,ECB90Days!$C$9:$C$100,0),MATCH(K$5,ECB90Days!$C$8:$AI$8,0)))/$G26,"")</f>
        <v/>
      </c>
      <c r="L26" s="16" t="str">
        <f>IFERROR(IF(L$5="EUR",1,INDEX(ECB90Days!$C$9:$AI$100,MATCH($F26,ECB90Days!$C$9:$C$100,0),MATCH(L$5,ECB90Days!$C$8:$AI$8,0)))/$G26,"")</f>
        <v/>
      </c>
      <c r="N26" s="2">
        <f t="shared" si="6"/>
        <v>26</v>
      </c>
      <c r="O26" s="16">
        <f>IFERROR(IF(INDEX(IMFYear!$B$9:$AO$400,MATCH($F26,IMFYear!$B$9:$B$400,0),MATCH(O$5,IMFYear!$B$8:$AO$8,0))=0,"",INDEX(IMFYear!$B$9:$AO$400,MATCH($F26,IMFYear!$B$9:$B$400,0),MATCH(O$5,IMFYear!$B$8:$AO$8,0))),"")</f>
        <v>0.79409300000000005</v>
      </c>
      <c r="P26" s="16">
        <f>IFERROR($O26/INDEX(IMFYear!$B$9:$AO$400,MATCH($F26,IMFYear!$B$9:$B$400,0),MATCH(P$5,IMFYear!$B$8:$AO$8,0)),"")</f>
        <v>1.0599000286967026</v>
      </c>
      <c r="Q26" s="16">
        <f>IFERROR($O26/INDEX(IMFYear!$B$9:$AO$400,MATCH($F26,IMFYear!$B$9:$B$400,0),MATCH(Q$5,IMFYear!$B$8:$AO$8,0)),"")</f>
        <v>0.87911093988537481</v>
      </c>
      <c r="R26" s="16">
        <f>IFERROR($O26/INDEX(IMFYear!$B$9:$AO$400,MATCH($F26,IMFYear!$B$9:$B$400,0),MATCH(R$5,IMFYear!$B$8:$AO$8,0)),"")</f>
        <v>1.4317139792119282</v>
      </c>
      <c r="S26" s="16" t="str">
        <f>IFERROR($O26/INDEX(IMFYear!$B$9:$AO$400,MATCH($F26,IMFYear!$B$9:$B$400,0),MATCH(S$5,IMFYear!$B$8:$AO$8,0)),"")</f>
        <v/>
      </c>
      <c r="T26" s="16" t="str">
        <f>IFERROR($O26/INDEX(IMFYear!$B$9:$AO$400,MATCH($F26,IMFYear!$B$9:$B$400,0),MATCH(T$5,IMFYear!$B$8:$AO$8,0)),"")</f>
        <v/>
      </c>
      <c r="V26" s="3" t="str">
        <f t="array" ref="V26">IFERROR(IF($V$4="IMF",INDEX(F:F,SMALL($N$6:$N$405,ROW(U26)-ROW($U$5)),1),INDEX(F:F,SMALL($E$6:$E$405,ROW(U26)-ROW($U$5)),1)),"")</f>
        <v/>
      </c>
      <c r="W26" s="16" t="str">
        <f t="shared" si="7"/>
        <v/>
      </c>
      <c r="X26" s="16" t="str">
        <f t="shared" si="0"/>
        <v/>
      </c>
      <c r="Y26" s="16" t="str">
        <f t="shared" si="1"/>
        <v/>
      </c>
      <c r="Z26" s="16" t="str">
        <f t="shared" si="2"/>
        <v/>
      </c>
      <c r="AA26" s="16" t="str">
        <f t="shared" si="3"/>
        <v/>
      </c>
      <c r="AE26" s="2">
        <f t="shared" si="8"/>
        <v>26</v>
      </c>
      <c r="AF26" s="3">
        <f t="shared" si="11"/>
        <v>44930</v>
      </c>
      <c r="AG26" s="16">
        <f>IFERROR(IF(AG$5="EUR",1,INDEX(ECB90Days!$C$9:$AI$100,MATCH($AF26,ECB90Days!$C$9:$C$100,0),MATCH(AG$5,ECB90Days!$C$8:$AI$8,0))),"")</f>
        <v>138.74</v>
      </c>
      <c r="AH26" s="16">
        <f>IFERROR(IF(AH$5="EUR",1,INDEX(ECB90Days!$C$9:$AI$100,MATCH($AF26,ECB90Days!$C$9:$C$100,0),MATCH(AH$5,ECB90Days!$C$8:$AI$8,0)))/$AG26,"")</f>
        <v>7.6394695113161312E-3</v>
      </c>
      <c r="AI26" s="16">
        <f>IFERROR(IF(INDEX(IMFYear!$B$9:$AO$310,MATCH($AF26,IMFYear!$B$9:$B$310,0),MATCH(AI$5,IMFYear!$B$8:$AO$8,0))=0,"",   INDEX(IMFYear!$B$9:$AO$310,MATCH($AF26,IMFYear!$B$9:$B$310,0),MATCH(AI$5,IMFYear!$B$8:$AO$8,0))),"")</f>
        <v>5.7209499999999998E-3</v>
      </c>
      <c r="AJ26" s="16">
        <f>IFERROR($AI26/INDEX(IMFYear!$B$9:$AO$310,MATCH($AF26,IMFYear!$B$9:$B$310,0),MATCH(AJ$5,IMFYear!$B$8:$AO$8,0)),"")</f>
        <v>7.6359256021302294E-3</v>
      </c>
      <c r="AL26" s="3" t="str">
        <f t="array" ref="AL26">IFERROR(INDEX(AF:AF,SMALL($AE$6:$AE$405,ROW(AK26)-ROW($AK$5)),1),"")</f>
        <v/>
      </c>
      <c r="AM26" s="31" t="str">
        <f t="shared" si="9"/>
        <v/>
      </c>
      <c r="AN26" s="31" t="str">
        <f t="shared" si="10"/>
        <v/>
      </c>
      <c r="AP26" s="2" t="s">
        <v>122</v>
      </c>
      <c r="AQ26" s="2" t="s">
        <v>47</v>
      </c>
      <c r="AR26" s="2" t="s">
        <v>35</v>
      </c>
      <c r="AS26" s="5" t="s">
        <v>36</v>
      </c>
    </row>
    <row r="27" spans="5:45" x14ac:dyDescent="0.25">
      <c r="E27" s="2">
        <f t="shared" si="4"/>
        <v>27</v>
      </c>
      <c r="F27" s="3">
        <f t="shared" si="5"/>
        <v>44931</v>
      </c>
      <c r="G27" s="16">
        <f>IFERROR(IF(G$5="EUR",1,INDEX(ECB90Days!$C$9:$AI$100,MATCH($F27,ECB90Days!$C$9:$C$100,0),MATCH(G$5,ECB90Days!$C$8:$AI$8,0))),"")</f>
        <v>1</v>
      </c>
      <c r="H27" s="16">
        <f>IFERROR(IF(H$5="EUR",1,INDEX(ECB90Days!$C$9:$AI$100,MATCH($F27,ECB90Days!$C$9:$C$100,0),MATCH(H$5,ECB90Days!$C$8:$AI$8,0)))/$G27,"")</f>
        <v>1.0601</v>
      </c>
      <c r="I27" s="16">
        <f>IFERROR(IF(I$5="EUR",1,INDEX(ECB90Days!$C$9:$AI$100,MATCH($F27,ECB90Days!$C$9:$C$100,0),MATCH(I$5,ECB90Days!$C$8:$AI$8,0)))/$G27,"")</f>
        <v>0.88302999999999998</v>
      </c>
      <c r="J27" s="16">
        <f>IFERROR(IF(J$5="EUR",1,INDEX(ECB90Days!$C$9:$AI$100,MATCH($F27,ECB90Days!$C$9:$C$100,0),MATCH(J$5,ECB90Days!$C$8:$AI$8,0)))/$G27,"")</f>
        <v>1.4316</v>
      </c>
      <c r="K27" s="16" t="str">
        <f>IFERROR(IF(K$5="EUR",1,INDEX(ECB90Days!$C$9:$AI$100,MATCH($F27,ECB90Days!$C$9:$C$100,0),MATCH(K$5,ECB90Days!$C$8:$AI$8,0)))/$G27,"")</f>
        <v/>
      </c>
      <c r="L27" s="16" t="str">
        <f>IFERROR(IF(L$5="EUR",1,INDEX(ECB90Days!$C$9:$AI$100,MATCH($F27,ECB90Days!$C$9:$C$100,0),MATCH(L$5,ECB90Days!$C$8:$AI$8,0)))/$G27,"")</f>
        <v/>
      </c>
      <c r="N27" s="2">
        <f t="shared" si="6"/>
        <v>27</v>
      </c>
      <c r="O27" s="16">
        <f>IFERROR(IF(INDEX(IMFYear!$B$9:$AO$400,MATCH($F27,IMFYear!$B$9:$B$400,0),MATCH(O$5,IMFYear!$B$8:$AO$8,0))=0,"",INDEX(IMFYear!$B$9:$AO$400,MATCH($F27,IMFYear!$B$9:$B$400,0),MATCH(O$5,IMFYear!$B$8:$AO$8,0))),"")</f>
        <v>0.79502499999999998</v>
      </c>
      <c r="P27" s="16">
        <f>IFERROR($O27/INDEX(IMFYear!$B$9:$AO$400,MATCH($F27,IMFYear!$B$9:$B$400,0),MATCH(P$5,IMFYear!$B$8:$AO$8,0)),"")</f>
        <v>1.0600997662520184</v>
      </c>
      <c r="Q27" s="16">
        <f>IFERROR($O27/INDEX(IMFYear!$B$9:$AO$400,MATCH($F27,IMFYear!$B$9:$B$400,0),MATCH(Q$5,IMFYear!$B$8:$AO$8,0)),"")</f>
        <v>0.88176316031724733</v>
      </c>
      <c r="R27" s="16">
        <f>IFERROR($O27/INDEX(IMFYear!$B$9:$AO$400,MATCH($F27,IMFYear!$B$9:$B$400,0),MATCH(R$5,IMFYear!$B$8:$AO$8,0)),"")</f>
        <v>1.4379182492313258</v>
      </c>
      <c r="S27" s="16" t="str">
        <f>IFERROR($O27/INDEX(IMFYear!$B$9:$AO$400,MATCH($F27,IMFYear!$B$9:$B$400,0),MATCH(S$5,IMFYear!$B$8:$AO$8,0)),"")</f>
        <v/>
      </c>
      <c r="T27" s="16" t="str">
        <f>IFERROR($O27/INDEX(IMFYear!$B$9:$AO$400,MATCH($F27,IMFYear!$B$9:$B$400,0),MATCH(T$5,IMFYear!$B$8:$AO$8,0)),"")</f>
        <v/>
      </c>
      <c r="V27" s="3" t="str">
        <f t="array" ref="V27">IFERROR(IF($V$4="IMF",INDEX(F:F,SMALL($N$6:$N$405,ROW(U27)-ROW($U$5)),1),INDEX(F:F,SMALL($E$6:$E$405,ROW(U27)-ROW($U$5)),1)),"")</f>
        <v/>
      </c>
      <c r="W27" s="16" t="str">
        <f t="shared" si="7"/>
        <v/>
      </c>
      <c r="X27" s="16" t="str">
        <f t="shared" si="0"/>
        <v/>
      </c>
      <c r="Y27" s="16" t="str">
        <f t="shared" si="1"/>
        <v/>
      </c>
      <c r="Z27" s="16" t="str">
        <f t="shared" si="2"/>
        <v/>
      </c>
      <c r="AA27" s="16" t="str">
        <f t="shared" si="3"/>
        <v/>
      </c>
      <c r="AE27" s="2">
        <f t="shared" si="8"/>
        <v>27</v>
      </c>
      <c r="AF27" s="3">
        <f t="shared" si="11"/>
        <v>44931</v>
      </c>
      <c r="AG27" s="16">
        <f>IFERROR(IF(AG$5="EUR",1,INDEX(ECB90Days!$C$9:$AI$100,MATCH($AF27,ECB90Days!$C$9:$C$100,0),MATCH(AG$5,ECB90Days!$C$8:$AI$8,0))),"")</f>
        <v>140.94999999999999</v>
      </c>
      <c r="AH27" s="16">
        <f>IFERROR(IF(AH$5="EUR",1,INDEX(ECB90Days!$C$9:$AI$100,MATCH($AF27,ECB90Days!$C$9:$C$100,0),MATCH(AH$5,ECB90Days!$C$8:$AI$8,0)))/$AG27,"")</f>
        <v>7.5211067754522888E-3</v>
      </c>
      <c r="AI27" s="16">
        <f>IFERROR(IF(INDEX(IMFYear!$B$9:$AO$310,MATCH($AF27,IMFYear!$B$9:$B$310,0),MATCH(AI$5,IMFYear!$B$8:$AO$8,0))=0,"",   INDEX(IMFYear!$B$9:$AO$310,MATCH($AF27,IMFYear!$B$9:$B$310,0),MATCH(AI$5,IMFYear!$B$8:$AO$8,0))),"")</f>
        <v>5.6793099999999999E-3</v>
      </c>
      <c r="AJ27" s="16">
        <f>IFERROR($AI27/INDEX(IMFYear!$B$9:$AO$310,MATCH($AF27,IMFYear!$B$9:$B$310,0),MATCH(AJ$5,IMFYear!$B$8:$AO$8,0)),"")</f>
        <v>7.5728879009751282E-3</v>
      </c>
      <c r="AL27" s="3" t="str">
        <f t="array" ref="AL27">IFERROR(INDEX(AF:AF,SMALL($AE$6:$AE$405,ROW(AK27)-ROW($AK$5)),1),"")</f>
        <v/>
      </c>
      <c r="AM27" s="31" t="str">
        <f t="shared" si="9"/>
        <v/>
      </c>
      <c r="AN27" s="31" t="str">
        <f t="shared" si="10"/>
        <v/>
      </c>
      <c r="AP27" s="2" t="s">
        <v>228</v>
      </c>
      <c r="AQ27" s="2" t="s">
        <v>170</v>
      </c>
      <c r="AR27" s="2" t="s">
        <v>37</v>
      </c>
      <c r="AS27" s="5" t="s">
        <v>38</v>
      </c>
    </row>
    <row r="28" spans="5:45" x14ac:dyDescent="0.25">
      <c r="E28" s="2">
        <f t="shared" si="4"/>
        <v>28</v>
      </c>
      <c r="F28" s="3">
        <f t="shared" si="5"/>
        <v>44932</v>
      </c>
      <c r="G28" s="16">
        <f>IFERROR(IF(G$5="EUR",1,INDEX(ECB90Days!$C$9:$AI$100,MATCH($F28,ECB90Days!$C$9:$C$100,0),MATCH(G$5,ECB90Days!$C$8:$AI$8,0))),"")</f>
        <v>1</v>
      </c>
      <c r="H28" s="16">
        <f>IFERROR(IF(H$5="EUR",1,INDEX(ECB90Days!$C$9:$AI$100,MATCH($F28,ECB90Days!$C$9:$C$100,0),MATCH(H$5,ECB90Days!$C$8:$AI$8,0)))/$G28,"")</f>
        <v>1.05</v>
      </c>
      <c r="I28" s="16">
        <f>IFERROR(IF(I$5="EUR",1,INDEX(ECB90Days!$C$9:$AI$100,MATCH($F28,ECB90Days!$C$9:$C$100,0),MATCH(I$5,ECB90Days!$C$8:$AI$8,0)))/$G28,"")</f>
        <v>0.88475000000000004</v>
      </c>
      <c r="J28" s="16">
        <f>IFERROR(IF(J$5="EUR",1,INDEX(ECB90Days!$C$9:$AI$100,MATCH($F28,ECB90Days!$C$9:$C$100,0),MATCH(J$5,ECB90Days!$C$8:$AI$8,0)))/$G28,"")</f>
        <v>1.4331</v>
      </c>
      <c r="K28" s="16" t="str">
        <f>IFERROR(IF(K$5="EUR",1,INDEX(ECB90Days!$C$9:$AI$100,MATCH($F28,ECB90Days!$C$9:$C$100,0),MATCH(K$5,ECB90Days!$C$8:$AI$8,0)))/$G28,"")</f>
        <v/>
      </c>
      <c r="L28" s="16" t="str">
        <f>IFERROR(IF(L$5="EUR",1,INDEX(ECB90Days!$C$9:$AI$100,MATCH($F28,ECB90Days!$C$9:$C$100,0),MATCH(L$5,ECB90Days!$C$8:$AI$8,0)))/$G28,"")</f>
        <v/>
      </c>
      <c r="N28" s="2">
        <f t="shared" si="6"/>
        <v>28</v>
      </c>
      <c r="O28" s="16">
        <f>IFERROR(IF(INDEX(IMFYear!$B$9:$AO$400,MATCH($F28,IMFYear!$B$9:$B$400,0),MATCH(O$5,IMFYear!$B$8:$AO$8,0))=0,"",INDEX(IMFYear!$B$9:$AO$400,MATCH($F28,IMFYear!$B$9:$B$400,0),MATCH(O$5,IMFYear!$B$8:$AO$8,0))),"")</f>
        <v>0.791682</v>
      </c>
      <c r="P28" s="16">
        <f>IFERROR($O28/INDEX(IMFYear!$B$9:$AO$400,MATCH($F28,IMFYear!$B$9:$B$400,0),MATCH(P$5,IMFYear!$B$8:$AO$8,0)),"")</f>
        <v>1.0499998010565226</v>
      </c>
      <c r="Q28" s="16">
        <f>IFERROR($O28/INDEX(IMFYear!$B$9:$AO$400,MATCH($F28,IMFYear!$B$9:$B$400,0),MATCH(Q$5,IMFYear!$B$8:$AO$8,0)),"")</f>
        <v>0.88618771666870022</v>
      </c>
      <c r="R28" s="16">
        <f>IFERROR($O28/INDEX(IMFYear!$B$9:$AO$400,MATCH($F28,IMFYear!$B$9:$B$400,0),MATCH(R$5,IMFYear!$B$8:$AO$8,0)),"")</f>
        <v>1.4160290187913847</v>
      </c>
      <c r="S28" s="16" t="str">
        <f>IFERROR($O28/INDEX(IMFYear!$B$9:$AO$400,MATCH($F28,IMFYear!$B$9:$B$400,0),MATCH(S$5,IMFYear!$B$8:$AO$8,0)),"")</f>
        <v/>
      </c>
      <c r="T28" s="16" t="str">
        <f>IFERROR($O28/INDEX(IMFYear!$B$9:$AO$400,MATCH($F28,IMFYear!$B$9:$B$400,0),MATCH(T$5,IMFYear!$B$8:$AO$8,0)),"")</f>
        <v/>
      </c>
      <c r="V28" s="3" t="str">
        <f t="array" ref="V28">IFERROR(IF($V$4="IMF",INDEX(F:F,SMALL($N$6:$N$405,ROW(U28)-ROW($U$5)),1),INDEX(F:F,SMALL($E$6:$E$405,ROW(U28)-ROW($U$5)),1)),"")</f>
        <v/>
      </c>
      <c r="W28" s="16" t="str">
        <f t="shared" si="7"/>
        <v/>
      </c>
      <c r="X28" s="16" t="str">
        <f t="shared" si="0"/>
        <v/>
      </c>
      <c r="Y28" s="16" t="str">
        <f t="shared" si="1"/>
        <v/>
      </c>
      <c r="Z28" s="16" t="str">
        <f t="shared" si="2"/>
        <v/>
      </c>
      <c r="AA28" s="16" t="str">
        <f t="shared" si="3"/>
        <v/>
      </c>
      <c r="AE28" s="2">
        <f t="shared" si="8"/>
        <v>28</v>
      </c>
      <c r="AF28" s="3">
        <f t="shared" si="11"/>
        <v>44932</v>
      </c>
      <c r="AG28" s="16">
        <f>IFERROR(IF(AG$5="EUR",1,INDEX(ECB90Days!$C$9:$AI$100,MATCH($AF28,ECB90Days!$C$9:$C$100,0),MATCH(AG$5,ECB90Days!$C$8:$AI$8,0))),"")</f>
        <v>141.30000000000001</v>
      </c>
      <c r="AH28" s="16">
        <f>IFERROR(IF(AH$5="EUR",1,INDEX(ECB90Days!$C$9:$AI$100,MATCH($AF28,ECB90Days!$C$9:$C$100,0),MATCH(AH$5,ECB90Days!$C$8:$AI$8,0)))/$AG28,"")</f>
        <v>7.4309978768577496E-3</v>
      </c>
      <c r="AI28" s="16">
        <f>IFERROR(IF(INDEX(IMFYear!$B$9:$AO$310,MATCH($AF28,IMFYear!$B$9:$B$310,0),MATCH(AI$5,IMFYear!$B$8:$AO$8,0))=0,"",   INDEX(IMFYear!$B$9:$AO$310,MATCH($AF28,IMFYear!$B$9:$B$310,0),MATCH(AI$5,IMFYear!$B$8:$AO$8,0))),"")</f>
        <v>5.6419E-3</v>
      </c>
      <c r="AJ28" s="16">
        <f>IFERROR($AI28/INDEX(IMFYear!$B$9:$AO$310,MATCH($AF28,IMFYear!$B$9:$B$310,0),MATCH(AJ$5,IMFYear!$B$8:$AO$8,0)),"")</f>
        <v>7.4827947049204034E-3</v>
      </c>
      <c r="AL28" s="3" t="str">
        <f t="array" ref="AL28">IFERROR(INDEX(AF:AF,SMALL($AE$6:$AE$405,ROW(AK28)-ROW($AK$5)),1),"")</f>
        <v/>
      </c>
      <c r="AM28" s="31" t="str">
        <f t="shared" si="9"/>
        <v/>
      </c>
      <c r="AN28" s="31" t="str">
        <f t="shared" si="10"/>
        <v/>
      </c>
      <c r="AP28" s="2" t="s">
        <v>47</v>
      </c>
      <c r="AQ28" s="2" t="s">
        <v>90</v>
      </c>
      <c r="AR28" s="2" t="s">
        <v>39</v>
      </c>
      <c r="AS28" s="5" t="s">
        <v>40</v>
      </c>
    </row>
    <row r="29" spans="5:45" x14ac:dyDescent="0.25">
      <c r="E29" s="2" t="str">
        <f t="shared" si="4"/>
        <v/>
      </c>
      <c r="F29" s="3">
        <f t="shared" si="5"/>
        <v>44933</v>
      </c>
      <c r="G29" s="16">
        <f>IFERROR(IF(G$5="EUR",1,INDEX(ECB90Days!$C$9:$AI$100,MATCH($F29,ECB90Days!$C$9:$C$100,0),MATCH(G$5,ECB90Days!$C$8:$AI$8,0))),"")</f>
        <v>1</v>
      </c>
      <c r="H29" s="16" t="str">
        <f>IFERROR(IF(H$5="EUR",1,INDEX(ECB90Days!$C$9:$AI$100,MATCH($F29,ECB90Days!$C$9:$C$100,0),MATCH(H$5,ECB90Days!$C$8:$AI$8,0)))/$G29,"")</f>
        <v/>
      </c>
      <c r="I29" s="16" t="str">
        <f>IFERROR(IF(I$5="EUR",1,INDEX(ECB90Days!$C$9:$AI$100,MATCH($F29,ECB90Days!$C$9:$C$100,0),MATCH(I$5,ECB90Days!$C$8:$AI$8,0)))/$G29,"")</f>
        <v/>
      </c>
      <c r="J29" s="16" t="str">
        <f>IFERROR(IF(J$5="EUR",1,INDEX(ECB90Days!$C$9:$AI$100,MATCH($F29,ECB90Days!$C$9:$C$100,0),MATCH(J$5,ECB90Days!$C$8:$AI$8,0)))/$G29,"")</f>
        <v/>
      </c>
      <c r="K29" s="16" t="str">
        <f>IFERROR(IF(K$5="EUR",1,INDEX(ECB90Days!$C$9:$AI$100,MATCH($F29,ECB90Days!$C$9:$C$100,0),MATCH(K$5,ECB90Days!$C$8:$AI$8,0)))/$G29,"")</f>
        <v/>
      </c>
      <c r="L29" s="16" t="str">
        <f>IFERROR(IF(L$5="EUR",1,INDEX(ECB90Days!$C$9:$AI$100,MATCH($F29,ECB90Days!$C$9:$C$100,0),MATCH(L$5,ECB90Days!$C$8:$AI$8,0)))/$G29,"")</f>
        <v/>
      </c>
      <c r="N29" s="2" t="str">
        <f t="shared" si="6"/>
        <v/>
      </c>
      <c r="O29" s="16" t="str">
        <f>IFERROR(IF(INDEX(IMFYear!$B$9:$AO$400,MATCH($F29,IMFYear!$B$9:$B$400,0),MATCH(O$5,IMFYear!$B$8:$AO$8,0))=0,"",INDEX(IMFYear!$B$9:$AO$400,MATCH($F29,IMFYear!$B$9:$B$400,0),MATCH(O$5,IMFYear!$B$8:$AO$8,0))),"")</f>
        <v/>
      </c>
      <c r="P29" s="16" t="str">
        <f>IFERROR($O29/INDEX(IMFYear!$B$9:$AO$400,MATCH($F29,IMFYear!$B$9:$B$400,0),MATCH(P$5,IMFYear!$B$8:$AO$8,0)),"")</f>
        <v/>
      </c>
      <c r="Q29" s="16" t="str">
        <f>IFERROR($O29/INDEX(IMFYear!$B$9:$AO$400,MATCH($F29,IMFYear!$B$9:$B$400,0),MATCH(Q$5,IMFYear!$B$8:$AO$8,0)),"")</f>
        <v/>
      </c>
      <c r="R29" s="16" t="str">
        <f>IFERROR($O29/INDEX(IMFYear!$B$9:$AO$400,MATCH($F29,IMFYear!$B$9:$B$400,0),MATCH(R$5,IMFYear!$B$8:$AO$8,0)),"")</f>
        <v/>
      </c>
      <c r="S29" s="16" t="str">
        <f>IFERROR($O29/INDEX(IMFYear!$B$9:$AO$400,MATCH($F29,IMFYear!$B$9:$B$400,0),MATCH(S$5,IMFYear!$B$8:$AO$8,0)),"")</f>
        <v/>
      </c>
      <c r="T29" s="16" t="str">
        <f>IFERROR($O29/INDEX(IMFYear!$B$9:$AO$400,MATCH($F29,IMFYear!$B$9:$B$400,0),MATCH(T$5,IMFYear!$B$8:$AO$8,0)),"")</f>
        <v/>
      </c>
      <c r="V29" s="3" t="str">
        <f t="array" ref="V29">IFERROR(IF($V$4="IMF",INDEX(F:F,SMALL($N$6:$N$405,ROW(U29)-ROW($U$5)),1),INDEX(F:F,SMALL($E$6:$E$405,ROW(U29)-ROW($U$5)),1)),"")</f>
        <v/>
      </c>
      <c r="W29" s="16" t="str">
        <f t="shared" si="7"/>
        <v/>
      </c>
      <c r="X29" s="16" t="str">
        <f t="shared" si="0"/>
        <v/>
      </c>
      <c r="Y29" s="16" t="str">
        <f t="shared" si="1"/>
        <v/>
      </c>
      <c r="Z29" s="16" t="str">
        <f t="shared" si="2"/>
        <v/>
      </c>
      <c r="AA29" s="16" t="str">
        <f t="shared" si="3"/>
        <v/>
      </c>
      <c r="AE29" s="2" t="str">
        <f t="shared" si="8"/>
        <v/>
      </c>
      <c r="AF29" s="3">
        <f t="shared" si="11"/>
        <v>44933</v>
      </c>
      <c r="AG29" s="16" t="str">
        <f>IFERROR(IF(AG$5="EUR",1,INDEX(ECB90Days!$C$9:$AI$100,MATCH($AF29,ECB90Days!$C$9:$C$100,0),MATCH(AG$5,ECB90Days!$C$8:$AI$8,0))),"")</f>
        <v/>
      </c>
      <c r="AH29" s="16" t="str">
        <f>IFERROR(IF(AH$5="EUR",1,INDEX(ECB90Days!$C$9:$AI$100,MATCH($AF29,ECB90Days!$C$9:$C$100,0),MATCH(AH$5,ECB90Days!$C$8:$AI$8,0)))/$AG29,"")</f>
        <v/>
      </c>
      <c r="AI29" s="16" t="str">
        <f>IFERROR(IF(INDEX(IMFYear!$B$9:$AO$310,MATCH($AF29,IMFYear!$B$9:$B$310,0),MATCH(AI$5,IMFYear!$B$8:$AO$8,0))=0,"",   INDEX(IMFYear!$B$9:$AO$310,MATCH($AF29,IMFYear!$B$9:$B$310,0),MATCH(AI$5,IMFYear!$B$8:$AO$8,0))),"")</f>
        <v/>
      </c>
      <c r="AJ29" s="16" t="str">
        <f>IFERROR($AI29/INDEX(IMFYear!$B$9:$AO$310,MATCH($AF29,IMFYear!$B$9:$B$310,0),MATCH(AJ$5,IMFYear!$B$8:$AO$8,0)),"")</f>
        <v/>
      </c>
      <c r="AL29" s="3" t="str">
        <f t="array" ref="AL29">IFERROR(INDEX(AF:AF,SMALL($AE$6:$AE$405,ROW(AK29)-ROW($AK$5)),1),"")</f>
        <v/>
      </c>
      <c r="AM29" s="31" t="str">
        <f t="shared" si="9"/>
        <v/>
      </c>
      <c r="AN29" s="31" t="str">
        <f t="shared" si="10"/>
        <v/>
      </c>
      <c r="AP29" s="2" t="s">
        <v>170</v>
      </c>
      <c r="AQ29" s="2" t="s">
        <v>176</v>
      </c>
      <c r="AR29" s="2" t="s">
        <v>41</v>
      </c>
      <c r="AS29" s="5" t="s">
        <v>42</v>
      </c>
    </row>
    <row r="30" spans="5:45" x14ac:dyDescent="0.25">
      <c r="E30" s="2" t="str">
        <f t="shared" si="4"/>
        <v/>
      </c>
      <c r="F30" s="3">
        <f t="shared" si="5"/>
        <v>44934</v>
      </c>
      <c r="G30" s="16">
        <f>IFERROR(IF(G$5="EUR",1,INDEX(ECB90Days!$C$9:$AI$100,MATCH($F30,ECB90Days!$C$9:$C$100,0),MATCH(G$5,ECB90Days!$C$8:$AI$8,0))),"")</f>
        <v>1</v>
      </c>
      <c r="H30" s="16" t="str">
        <f>IFERROR(IF(H$5="EUR",1,INDEX(ECB90Days!$C$9:$AI$100,MATCH($F30,ECB90Days!$C$9:$C$100,0),MATCH(H$5,ECB90Days!$C$8:$AI$8,0)))/$G30,"")</f>
        <v/>
      </c>
      <c r="I30" s="16" t="str">
        <f>IFERROR(IF(I$5="EUR",1,INDEX(ECB90Days!$C$9:$AI$100,MATCH($F30,ECB90Days!$C$9:$C$100,0),MATCH(I$5,ECB90Days!$C$8:$AI$8,0)))/$G30,"")</f>
        <v/>
      </c>
      <c r="J30" s="16" t="str">
        <f>IFERROR(IF(J$5="EUR",1,INDEX(ECB90Days!$C$9:$AI$100,MATCH($F30,ECB90Days!$C$9:$C$100,0),MATCH(J$5,ECB90Days!$C$8:$AI$8,0)))/$G30,"")</f>
        <v/>
      </c>
      <c r="K30" s="16" t="str">
        <f>IFERROR(IF(K$5="EUR",1,INDEX(ECB90Days!$C$9:$AI$100,MATCH($F30,ECB90Days!$C$9:$C$100,0),MATCH(K$5,ECB90Days!$C$8:$AI$8,0)))/$G30,"")</f>
        <v/>
      </c>
      <c r="L30" s="16" t="str">
        <f>IFERROR(IF(L$5="EUR",1,INDEX(ECB90Days!$C$9:$AI$100,MATCH($F30,ECB90Days!$C$9:$C$100,0),MATCH(L$5,ECB90Days!$C$8:$AI$8,0)))/$G30,"")</f>
        <v/>
      </c>
      <c r="N30" s="2" t="str">
        <f t="shared" si="6"/>
        <v/>
      </c>
      <c r="O30" s="16" t="str">
        <f>IFERROR(IF(INDEX(IMFYear!$B$9:$AO$400,MATCH($F30,IMFYear!$B$9:$B$400,0),MATCH(O$5,IMFYear!$B$8:$AO$8,0))=0,"",INDEX(IMFYear!$B$9:$AO$400,MATCH($F30,IMFYear!$B$9:$B$400,0),MATCH(O$5,IMFYear!$B$8:$AO$8,0))),"")</f>
        <v/>
      </c>
      <c r="P30" s="16" t="str">
        <f>IFERROR($O30/INDEX(IMFYear!$B$9:$AO$400,MATCH($F30,IMFYear!$B$9:$B$400,0),MATCH(P$5,IMFYear!$B$8:$AO$8,0)),"")</f>
        <v/>
      </c>
      <c r="Q30" s="16" t="str">
        <f>IFERROR($O30/INDEX(IMFYear!$B$9:$AO$400,MATCH($F30,IMFYear!$B$9:$B$400,0),MATCH(Q$5,IMFYear!$B$8:$AO$8,0)),"")</f>
        <v/>
      </c>
      <c r="R30" s="16" t="str">
        <f>IFERROR($O30/INDEX(IMFYear!$B$9:$AO$400,MATCH($F30,IMFYear!$B$9:$B$400,0),MATCH(R$5,IMFYear!$B$8:$AO$8,0)),"")</f>
        <v/>
      </c>
      <c r="S30" s="16" t="str">
        <f>IFERROR($O30/INDEX(IMFYear!$B$9:$AO$400,MATCH($F30,IMFYear!$B$9:$B$400,0),MATCH(S$5,IMFYear!$B$8:$AO$8,0)),"")</f>
        <v/>
      </c>
      <c r="T30" s="16" t="str">
        <f>IFERROR($O30/INDEX(IMFYear!$B$9:$AO$400,MATCH($F30,IMFYear!$B$9:$B$400,0),MATCH(T$5,IMFYear!$B$8:$AO$8,0)),"")</f>
        <v/>
      </c>
      <c r="V30" s="3" t="str">
        <f t="array" ref="V30">IFERROR(IF($V$4="IMF",INDEX(F:F,SMALL($N$6:$N$405,ROW(U30)-ROW($U$5)),1),INDEX(F:F,SMALL($E$6:$E$405,ROW(U30)-ROW($U$5)),1)),"")</f>
        <v/>
      </c>
      <c r="W30" s="16" t="str">
        <f t="shared" si="7"/>
        <v/>
      </c>
      <c r="X30" s="16" t="str">
        <f t="shared" si="0"/>
        <v/>
      </c>
      <c r="Y30" s="16" t="str">
        <f t="shared" si="1"/>
        <v/>
      </c>
      <c r="Z30" s="16" t="str">
        <f t="shared" si="2"/>
        <v/>
      </c>
      <c r="AA30" s="16" t="str">
        <f t="shared" si="3"/>
        <v/>
      </c>
      <c r="AE30" s="2" t="str">
        <f t="shared" si="8"/>
        <v/>
      </c>
      <c r="AF30" s="3">
        <f t="shared" si="11"/>
        <v>44934</v>
      </c>
      <c r="AG30" s="16" t="str">
        <f>IFERROR(IF(AG$5="EUR",1,INDEX(ECB90Days!$C$9:$AI$100,MATCH($AF30,ECB90Days!$C$9:$C$100,0),MATCH(AG$5,ECB90Days!$C$8:$AI$8,0))),"")</f>
        <v/>
      </c>
      <c r="AH30" s="16" t="str">
        <f>IFERROR(IF(AH$5="EUR",1,INDEX(ECB90Days!$C$9:$AI$100,MATCH($AF30,ECB90Days!$C$9:$C$100,0),MATCH(AH$5,ECB90Days!$C$8:$AI$8,0)))/$AG30,"")</f>
        <v/>
      </c>
      <c r="AI30" s="16" t="str">
        <f>IFERROR(IF(INDEX(IMFYear!$B$9:$AO$310,MATCH($AF30,IMFYear!$B$9:$B$310,0),MATCH(AI$5,IMFYear!$B$8:$AO$8,0))=0,"",   INDEX(IMFYear!$B$9:$AO$310,MATCH($AF30,IMFYear!$B$9:$B$310,0),MATCH(AI$5,IMFYear!$B$8:$AO$8,0))),"")</f>
        <v/>
      </c>
      <c r="AJ30" s="16" t="str">
        <f>IFERROR($AI30/INDEX(IMFYear!$B$9:$AO$310,MATCH($AF30,IMFYear!$B$9:$B$310,0),MATCH(AJ$5,IMFYear!$B$8:$AO$8,0)),"")</f>
        <v/>
      </c>
      <c r="AL30" s="3" t="str">
        <f t="array" ref="AL30">IFERROR(INDEX(AF:AF,SMALL($AE$6:$AE$405,ROW(AK30)-ROW($AK$5)),1),"")</f>
        <v/>
      </c>
      <c r="AM30" s="31" t="str">
        <f t="shared" si="9"/>
        <v/>
      </c>
      <c r="AN30" s="31" t="str">
        <f t="shared" si="10"/>
        <v/>
      </c>
      <c r="AP30" s="2" t="s">
        <v>90</v>
      </c>
      <c r="AQ30" s="2" t="s">
        <v>180</v>
      </c>
      <c r="AR30" s="2" t="s">
        <v>43</v>
      </c>
      <c r="AS30" s="5" t="s">
        <v>44</v>
      </c>
    </row>
    <row r="31" spans="5:45" x14ac:dyDescent="0.25">
      <c r="E31" s="2">
        <f t="shared" si="4"/>
        <v>31</v>
      </c>
      <c r="F31" s="3">
        <f t="shared" si="5"/>
        <v>44935</v>
      </c>
      <c r="G31" s="16">
        <f>IFERROR(IF(G$5="EUR",1,INDEX(ECB90Days!$C$9:$AI$100,MATCH($F31,ECB90Days!$C$9:$C$100,0),MATCH(G$5,ECB90Days!$C$8:$AI$8,0))),"")</f>
        <v>1</v>
      </c>
      <c r="H31" s="16">
        <f>IFERROR(IF(H$5="EUR",1,INDEX(ECB90Days!$C$9:$AI$100,MATCH($F31,ECB90Days!$C$9:$C$100,0),MATCH(H$5,ECB90Days!$C$8:$AI$8,0)))/$G31,"")</f>
        <v>1.0696000000000001</v>
      </c>
      <c r="I31" s="16">
        <f>IFERROR(IF(I$5="EUR",1,INDEX(ECB90Days!$C$9:$AI$100,MATCH($F31,ECB90Days!$C$9:$C$100,0),MATCH(I$5,ECB90Days!$C$8:$AI$8,0)))/$G31,"")</f>
        <v>0.88048000000000004</v>
      </c>
      <c r="J31" s="16">
        <f>IFERROR(IF(J$5="EUR",1,INDEX(ECB90Days!$C$9:$AI$100,MATCH($F31,ECB90Days!$C$9:$C$100,0),MATCH(J$5,ECB90Days!$C$8:$AI$8,0)))/$G31,"")</f>
        <v>1.4298999999999999</v>
      </c>
      <c r="K31" s="16" t="str">
        <f>IFERROR(IF(K$5="EUR",1,INDEX(ECB90Days!$C$9:$AI$100,MATCH($F31,ECB90Days!$C$9:$C$100,0),MATCH(K$5,ECB90Days!$C$8:$AI$8,0)))/$G31,"")</f>
        <v/>
      </c>
      <c r="L31" s="16" t="str">
        <f>IFERROR(IF(L$5="EUR",1,INDEX(ECB90Days!$C$9:$AI$100,MATCH($F31,ECB90Days!$C$9:$C$100,0),MATCH(L$5,ECB90Days!$C$8:$AI$8,0)))/$G31,"")</f>
        <v/>
      </c>
      <c r="N31" s="2">
        <f t="shared" si="6"/>
        <v>31</v>
      </c>
      <c r="O31" s="16">
        <f>IFERROR(IF(INDEX(IMFYear!$B$9:$AO$400,MATCH($F31,IMFYear!$B$9:$B$400,0),MATCH(O$5,IMFYear!$B$8:$AO$8,0))=0,"",INDEX(IMFYear!$B$9:$AO$400,MATCH($F31,IMFYear!$B$9:$B$400,0),MATCH(O$5,IMFYear!$B$8:$AO$8,0))),"")</f>
        <v>0.79878300000000002</v>
      </c>
      <c r="P31" s="16">
        <f>IFERROR($O31/INDEX(IMFYear!$B$9:$AO$400,MATCH($F31,IMFYear!$B$9:$B$400,0),MATCH(P$5,IMFYear!$B$8:$AO$8,0)),"")</f>
        <v>1.0696004981219998</v>
      </c>
      <c r="Q31" s="16">
        <f>IFERROR($O31/INDEX(IMFYear!$B$9:$AO$400,MATCH($F31,IMFYear!$B$9:$B$400,0),MATCH(Q$5,IMFYear!$B$8:$AO$8,0)),"")</f>
        <v>0.88080050017477451</v>
      </c>
      <c r="R31" s="16">
        <f>IFERROR($O31/INDEX(IMFYear!$B$9:$AO$400,MATCH($F31,IMFYear!$B$9:$B$400,0),MATCH(R$5,IMFYear!$B$8:$AO$8,0)),"")</f>
        <v>1.4306979726571107</v>
      </c>
      <c r="S31" s="16" t="str">
        <f>IFERROR($O31/INDEX(IMFYear!$B$9:$AO$400,MATCH($F31,IMFYear!$B$9:$B$400,0),MATCH(S$5,IMFYear!$B$8:$AO$8,0)),"")</f>
        <v/>
      </c>
      <c r="T31" s="16" t="str">
        <f>IFERROR($O31/INDEX(IMFYear!$B$9:$AO$400,MATCH($F31,IMFYear!$B$9:$B$400,0),MATCH(T$5,IMFYear!$B$8:$AO$8,0)),"")</f>
        <v/>
      </c>
      <c r="V31" s="3" t="str">
        <f t="array" ref="V31">IFERROR(IF($V$4="IMF",INDEX(F:F,SMALL($N$6:$N$405,ROW(U31)-ROW($U$5)),1),INDEX(F:F,SMALL($E$6:$E$405,ROW(U31)-ROW($U$5)),1)),"")</f>
        <v/>
      </c>
      <c r="W31" s="16" t="str">
        <f t="shared" si="7"/>
        <v/>
      </c>
      <c r="X31" s="16" t="str">
        <f t="shared" si="0"/>
        <v/>
      </c>
      <c r="Y31" s="16" t="str">
        <f t="shared" si="1"/>
        <v/>
      </c>
      <c r="Z31" s="16" t="str">
        <f t="shared" si="2"/>
        <v/>
      </c>
      <c r="AA31" s="16" t="str">
        <f t="shared" si="3"/>
        <v/>
      </c>
      <c r="AE31" s="2" t="str">
        <f t="shared" si="8"/>
        <v/>
      </c>
      <c r="AF31" s="3">
        <f t="shared" si="11"/>
        <v>44935</v>
      </c>
      <c r="AG31" s="16">
        <f>IFERROR(IF(AG$5="EUR",1,INDEX(ECB90Days!$C$9:$AI$100,MATCH($AF31,ECB90Days!$C$9:$C$100,0),MATCH(AG$5,ECB90Days!$C$8:$AI$8,0))),"")</f>
        <v>141.35</v>
      </c>
      <c r="AH31" s="16">
        <f>IFERROR(IF(AH$5="EUR",1,INDEX(ECB90Days!$C$9:$AI$100,MATCH($AF31,ECB90Days!$C$9:$C$100,0),MATCH(AH$5,ECB90Days!$C$8:$AI$8,0)))/$AG31,"")</f>
        <v>7.5670321896002838E-3</v>
      </c>
      <c r="AI31" s="16" t="str">
        <f>IFERROR(IF(INDEX(IMFYear!$B$9:$AO$310,MATCH($AF31,IMFYear!$B$9:$B$310,0),MATCH(AI$5,IMFYear!$B$8:$AO$8,0))=0,"",   INDEX(IMFYear!$B$9:$AO$310,MATCH($AF31,IMFYear!$B$9:$B$310,0),MATCH(AI$5,IMFYear!$B$8:$AO$8,0))),"")</f>
        <v/>
      </c>
      <c r="AJ31" s="16" t="str">
        <f>IFERROR($AI31/INDEX(IMFYear!$B$9:$AO$310,MATCH($AF31,IMFYear!$B$9:$B$310,0),MATCH(AJ$5,IMFYear!$B$8:$AO$8,0)),"")</f>
        <v/>
      </c>
      <c r="AL31" s="3" t="str">
        <f t="array" ref="AL31">IFERROR(INDEX(AF:AF,SMALL($AE$6:$AE$405,ROW(AK31)-ROW($AK$5)),1),"")</f>
        <v/>
      </c>
      <c r="AM31" s="31" t="str">
        <f t="shared" si="9"/>
        <v/>
      </c>
      <c r="AN31" s="31" t="str">
        <f t="shared" si="10"/>
        <v/>
      </c>
      <c r="AP31" s="2" t="s">
        <v>176</v>
      </c>
      <c r="AQ31" s="2" t="s">
        <v>8</v>
      </c>
      <c r="AR31" s="2" t="s">
        <v>45</v>
      </c>
      <c r="AS31" s="5" t="s">
        <v>46</v>
      </c>
    </row>
    <row r="32" spans="5:45" x14ac:dyDescent="0.25">
      <c r="E32" s="2">
        <f t="shared" si="4"/>
        <v>32</v>
      </c>
      <c r="F32" s="3">
        <f t="shared" si="5"/>
        <v>44936</v>
      </c>
      <c r="G32" s="16">
        <f>IFERROR(IF(G$5="EUR",1,INDEX(ECB90Days!$C$9:$AI$100,MATCH($F32,ECB90Days!$C$9:$C$100,0),MATCH(G$5,ECB90Days!$C$8:$AI$8,0))),"")</f>
        <v>1</v>
      </c>
      <c r="H32" s="16">
        <f>IFERROR(IF(H$5="EUR",1,INDEX(ECB90Days!$C$9:$AI$100,MATCH($F32,ECB90Days!$C$9:$C$100,0),MATCH(H$5,ECB90Days!$C$8:$AI$8,0)))/$G32,"")</f>
        <v>1.0723</v>
      </c>
      <c r="I32" s="16">
        <f>IFERROR(IF(I$5="EUR",1,INDEX(ECB90Days!$C$9:$AI$100,MATCH($F32,ECB90Days!$C$9:$C$100,0),MATCH(I$5,ECB90Days!$C$8:$AI$8,0)))/$G32,"")</f>
        <v>0.88329999999999997</v>
      </c>
      <c r="J32" s="16">
        <f>IFERROR(IF(J$5="EUR",1,INDEX(ECB90Days!$C$9:$AI$100,MATCH($F32,ECB90Days!$C$9:$C$100,0),MATCH(J$5,ECB90Days!$C$8:$AI$8,0)))/$G32,"")</f>
        <v>1.4381999999999999</v>
      </c>
      <c r="K32" s="16" t="str">
        <f>IFERROR(IF(K$5="EUR",1,INDEX(ECB90Days!$C$9:$AI$100,MATCH($F32,ECB90Days!$C$9:$C$100,0),MATCH(K$5,ECB90Days!$C$8:$AI$8,0)))/$G32,"")</f>
        <v/>
      </c>
      <c r="L32" s="16" t="str">
        <f>IFERROR(IF(L$5="EUR",1,INDEX(ECB90Days!$C$9:$AI$100,MATCH($F32,ECB90Days!$C$9:$C$100,0),MATCH(L$5,ECB90Days!$C$8:$AI$8,0)))/$G32,"")</f>
        <v/>
      </c>
      <c r="N32" s="2">
        <f t="shared" si="6"/>
        <v>32</v>
      </c>
      <c r="O32" s="16">
        <f>IFERROR(IF(INDEX(IMFYear!$B$9:$AO$400,MATCH($F32,IMFYear!$B$9:$B$400,0),MATCH(O$5,IMFYear!$B$8:$AO$8,0))=0,"",INDEX(IMFYear!$B$9:$AO$400,MATCH($F32,IMFYear!$B$9:$B$400,0),MATCH(O$5,IMFYear!$B$8:$AO$8,0))),"")</f>
        <v>0.79938399999999998</v>
      </c>
      <c r="P32" s="16">
        <f>IFERROR($O32/INDEX(IMFYear!$B$9:$AO$400,MATCH($F32,IMFYear!$B$9:$B$400,0),MATCH(P$5,IMFYear!$B$8:$AO$8,0)),"")</f>
        <v>1.0723005828420424</v>
      </c>
      <c r="Q32" s="16">
        <f>IFERROR($O32/INDEX(IMFYear!$B$9:$AO$400,MATCH($F32,IMFYear!$B$9:$B$400,0),MATCH(Q$5,IMFYear!$B$8:$AO$8,0)),"")</f>
        <v>0.88247911604600826</v>
      </c>
      <c r="R32" s="16">
        <f>IFERROR($O32/INDEX(IMFYear!$B$9:$AO$400,MATCH($F32,IMFYear!$B$9:$B$400,0),MATCH(R$5,IMFYear!$B$8:$AO$8,0)),"")</f>
        <v>1.439133550089835</v>
      </c>
      <c r="S32" s="16" t="str">
        <f>IFERROR($O32/INDEX(IMFYear!$B$9:$AO$400,MATCH($F32,IMFYear!$B$9:$B$400,0),MATCH(S$5,IMFYear!$B$8:$AO$8,0)),"")</f>
        <v/>
      </c>
      <c r="T32" s="16" t="str">
        <f>IFERROR($O32/INDEX(IMFYear!$B$9:$AO$400,MATCH($F32,IMFYear!$B$9:$B$400,0),MATCH(T$5,IMFYear!$B$8:$AO$8,0)),"")</f>
        <v/>
      </c>
      <c r="V32" s="3" t="str">
        <f t="array" ref="V32">IFERROR(IF($V$4="IMF",INDEX(F:F,SMALL($N$6:$N$405,ROW(U32)-ROW($U$5)),1),INDEX(F:F,SMALL($E$6:$E$405,ROW(U32)-ROW($U$5)),1)),"")</f>
        <v/>
      </c>
      <c r="W32" s="16" t="str">
        <f t="shared" si="7"/>
        <v/>
      </c>
      <c r="X32" s="16" t="str">
        <f t="shared" si="0"/>
        <v/>
      </c>
      <c r="Y32" s="16" t="str">
        <f t="shared" si="1"/>
        <v/>
      </c>
      <c r="Z32" s="16" t="str">
        <f t="shared" si="2"/>
        <v/>
      </c>
      <c r="AA32" s="16" t="str">
        <f t="shared" si="3"/>
        <v/>
      </c>
      <c r="AE32" s="2">
        <f t="shared" si="8"/>
        <v>32</v>
      </c>
      <c r="AF32" s="3">
        <f t="shared" si="11"/>
        <v>44936</v>
      </c>
      <c r="AG32" s="16">
        <f>IFERROR(IF(AG$5="EUR",1,INDEX(ECB90Days!$C$9:$AI$100,MATCH($AF32,ECB90Days!$C$9:$C$100,0),MATCH(AG$5,ECB90Days!$C$8:$AI$8,0))),"")</f>
        <v>141.91999999999999</v>
      </c>
      <c r="AH32" s="16">
        <f>IFERROR(IF(AH$5="EUR",1,INDEX(ECB90Days!$C$9:$AI$100,MATCH($AF32,ECB90Days!$C$9:$C$100,0),MATCH(AH$5,ECB90Days!$C$8:$AI$8,0)))/$AG32,"")</f>
        <v>7.5556651634723793E-3</v>
      </c>
      <c r="AI32" s="16">
        <f>IFERROR(IF(INDEX(IMFYear!$B$9:$AO$310,MATCH($AF32,IMFYear!$B$9:$B$310,0),MATCH(AI$5,IMFYear!$B$8:$AO$8,0))=0,"",   INDEX(IMFYear!$B$9:$AO$310,MATCH($AF32,IMFYear!$B$9:$B$310,0),MATCH(AI$5,IMFYear!$B$8:$AO$8,0))),"")</f>
        <v>5.6561800000000002E-3</v>
      </c>
      <c r="AJ32" s="16">
        <f>IFERROR($AI32/INDEX(IMFYear!$B$9:$AO$310,MATCH($AF32,IMFYear!$B$9:$B$310,0),MATCH(AJ$5,IMFYear!$B$8:$AO$8,0)),"")</f>
        <v>7.5872485697230669E-3</v>
      </c>
      <c r="AL32" s="3" t="str">
        <f t="array" ref="AL32">IFERROR(INDEX(AF:AF,SMALL($AE$6:$AE$405,ROW(AK32)-ROW($AK$5)),1),"")</f>
        <v/>
      </c>
      <c r="AM32" s="31" t="str">
        <f t="shared" si="9"/>
        <v/>
      </c>
      <c r="AN32" s="31" t="str">
        <f t="shared" si="10"/>
        <v/>
      </c>
      <c r="AP32" s="2" t="s">
        <v>128</v>
      </c>
      <c r="AQ32" s="2" t="s">
        <v>93</v>
      </c>
      <c r="AR32" s="2" t="s">
        <v>47</v>
      </c>
      <c r="AS32" s="5" t="s">
        <v>48</v>
      </c>
    </row>
    <row r="33" spans="5:45" x14ac:dyDescent="0.25">
      <c r="E33" s="2">
        <f t="shared" si="4"/>
        <v>33</v>
      </c>
      <c r="F33" s="3">
        <f t="shared" si="5"/>
        <v>44937</v>
      </c>
      <c r="G33" s="16">
        <f>IFERROR(IF(G$5="EUR",1,INDEX(ECB90Days!$C$9:$AI$100,MATCH($F33,ECB90Days!$C$9:$C$100,0),MATCH(G$5,ECB90Days!$C$8:$AI$8,0))),"")</f>
        <v>1</v>
      </c>
      <c r="H33" s="16">
        <f>IFERROR(IF(H$5="EUR",1,INDEX(ECB90Days!$C$9:$AI$100,MATCH($F33,ECB90Days!$C$9:$C$100,0),MATCH(H$5,ECB90Days!$C$8:$AI$8,0)))/$G33,"")</f>
        <v>1.0747</v>
      </c>
      <c r="I33" s="16">
        <f>IFERROR(IF(I$5="EUR",1,INDEX(ECB90Days!$C$9:$AI$100,MATCH($F33,ECB90Days!$C$9:$C$100,0),MATCH(I$5,ECB90Days!$C$8:$AI$8,0)))/$G33,"")</f>
        <v>0.88673000000000002</v>
      </c>
      <c r="J33" s="16">
        <f>IFERROR(IF(J$5="EUR",1,INDEX(ECB90Days!$C$9:$AI$100,MATCH($F33,ECB90Days!$C$9:$C$100,0),MATCH(J$5,ECB90Days!$C$8:$AI$8,0)))/$G33,"")</f>
        <v>1.4429000000000001</v>
      </c>
      <c r="K33" s="16" t="str">
        <f>IFERROR(IF(K$5="EUR",1,INDEX(ECB90Days!$C$9:$AI$100,MATCH($F33,ECB90Days!$C$9:$C$100,0),MATCH(K$5,ECB90Days!$C$8:$AI$8,0)))/$G33,"")</f>
        <v/>
      </c>
      <c r="L33" s="16" t="str">
        <f>IFERROR(IF(L$5="EUR",1,INDEX(ECB90Days!$C$9:$AI$100,MATCH($F33,ECB90Days!$C$9:$C$100,0),MATCH(L$5,ECB90Days!$C$8:$AI$8,0)))/$G33,"")</f>
        <v/>
      </c>
      <c r="N33" s="2">
        <f t="shared" si="6"/>
        <v>33</v>
      </c>
      <c r="O33" s="16">
        <f>IFERROR(IF(INDEX(IMFYear!$B$9:$AO$400,MATCH($F33,IMFYear!$B$9:$B$400,0),MATCH(O$5,IMFYear!$B$8:$AO$8,0))=0,"",INDEX(IMFYear!$B$9:$AO$400,MATCH($F33,IMFYear!$B$9:$B$400,0),MATCH(O$5,IMFYear!$B$8:$AO$8,0))),"")</f>
        <v>0.80114399999999997</v>
      </c>
      <c r="P33" s="16">
        <f>IFERROR($O33/INDEX(IMFYear!$B$9:$AO$400,MATCH($F33,IMFYear!$B$9:$B$400,0),MATCH(P$5,IMFYear!$B$8:$AO$8,0)),"")</f>
        <v>1.0747003855347987</v>
      </c>
      <c r="Q33" s="16">
        <f>IFERROR($O33/INDEX(IMFYear!$B$9:$AO$400,MATCH($F33,IMFYear!$B$9:$B$400,0),MATCH(Q$5,IMFYear!$B$8:$AO$8,0)),"")</f>
        <v>0.88613203759356085</v>
      </c>
      <c r="R33" s="16">
        <f>IFERROR($O33/INDEX(IMFYear!$B$9:$AO$400,MATCH($F33,IMFYear!$B$9:$B$400,0),MATCH(R$5,IMFYear!$B$8:$AO$8,0)),"")</f>
        <v>1.4427852095174292</v>
      </c>
      <c r="S33" s="16" t="str">
        <f>IFERROR($O33/INDEX(IMFYear!$B$9:$AO$400,MATCH($F33,IMFYear!$B$9:$B$400,0),MATCH(S$5,IMFYear!$B$8:$AO$8,0)),"")</f>
        <v/>
      </c>
      <c r="T33" s="16" t="str">
        <f>IFERROR($O33/INDEX(IMFYear!$B$9:$AO$400,MATCH($F33,IMFYear!$B$9:$B$400,0),MATCH(T$5,IMFYear!$B$8:$AO$8,0)),"")</f>
        <v/>
      </c>
      <c r="V33" s="3" t="str">
        <f t="array" ref="V33">IFERROR(IF($V$4="IMF",INDEX(F:F,SMALL($N$6:$N$405,ROW(U33)-ROW($U$5)),1),INDEX(F:F,SMALL($E$6:$E$405,ROW(U33)-ROW($U$5)),1)),"")</f>
        <v/>
      </c>
      <c r="W33" s="16" t="str">
        <f t="shared" si="7"/>
        <v/>
      </c>
      <c r="X33" s="16" t="str">
        <f t="shared" si="0"/>
        <v/>
      </c>
      <c r="Y33" s="16" t="str">
        <f t="shared" si="1"/>
        <v/>
      </c>
      <c r="Z33" s="16" t="str">
        <f t="shared" si="2"/>
        <v/>
      </c>
      <c r="AA33" s="16" t="str">
        <f t="shared" si="3"/>
        <v/>
      </c>
      <c r="AE33" s="2">
        <f t="shared" si="8"/>
        <v>33</v>
      </c>
      <c r="AF33" s="3">
        <f t="shared" si="11"/>
        <v>44937</v>
      </c>
      <c r="AG33" s="16">
        <f>IFERROR(IF(AG$5="EUR",1,INDEX(ECB90Days!$C$9:$AI$100,MATCH($AF33,ECB90Days!$C$9:$C$100,0),MATCH(AG$5,ECB90Days!$C$8:$AI$8,0))),"")</f>
        <v>142.61000000000001</v>
      </c>
      <c r="AH33" s="16">
        <f>IFERROR(IF(AH$5="EUR",1,INDEX(ECB90Days!$C$9:$AI$100,MATCH($AF33,ECB90Days!$C$9:$C$100,0),MATCH(AH$5,ECB90Days!$C$8:$AI$8,0)))/$AG33,"")</f>
        <v>7.5359371713063592E-3</v>
      </c>
      <c r="AI33" s="16">
        <f>IFERROR(IF(INDEX(IMFYear!$B$9:$AO$310,MATCH($AF33,IMFYear!$B$9:$B$310,0),MATCH(AI$5,IMFYear!$B$8:$AO$8,0))=0,"",   INDEX(IMFYear!$B$9:$AO$310,MATCH($AF33,IMFYear!$B$9:$B$310,0),MATCH(AI$5,IMFYear!$B$8:$AO$8,0))),"")</f>
        <v>5.6320500000000004E-3</v>
      </c>
      <c r="AJ33" s="16">
        <f>IFERROR($AI33/INDEX(IMFYear!$B$9:$AO$310,MATCH($AF33,IMFYear!$B$9:$B$310,0),MATCH(AJ$5,IMFYear!$B$8:$AO$8,0)),"")</f>
        <v>7.5551540127009181E-3</v>
      </c>
      <c r="AL33" s="3" t="str">
        <f t="array" ref="AL33">IFERROR(INDEX(AF:AF,SMALL($AE$6:$AE$405,ROW(AK33)-ROW($AK$5)),1),"")</f>
        <v/>
      </c>
      <c r="AM33" s="31" t="str">
        <f t="shared" si="9"/>
        <v/>
      </c>
      <c r="AN33" s="31" t="str">
        <f t="shared" si="10"/>
        <v/>
      </c>
      <c r="AP33" s="2" t="s">
        <v>57</v>
      </c>
      <c r="AQ33" s="2" t="s">
        <v>95</v>
      </c>
      <c r="AR33" s="2" t="s">
        <v>49</v>
      </c>
      <c r="AS33" s="5" t="s">
        <v>50</v>
      </c>
    </row>
    <row r="34" spans="5:45" x14ac:dyDescent="0.25">
      <c r="E34" s="2">
        <f t="shared" si="4"/>
        <v>34</v>
      </c>
      <c r="F34" s="3">
        <f t="shared" si="5"/>
        <v>44938</v>
      </c>
      <c r="G34" s="16">
        <f>IFERROR(IF(G$5="EUR",1,INDEX(ECB90Days!$C$9:$AI$100,MATCH($F34,ECB90Days!$C$9:$C$100,0),MATCH(G$5,ECB90Days!$C$8:$AI$8,0))),"")</f>
        <v>1</v>
      </c>
      <c r="H34" s="16">
        <f>IFERROR(IF(H$5="EUR",1,INDEX(ECB90Days!$C$9:$AI$100,MATCH($F34,ECB90Days!$C$9:$C$100,0),MATCH(H$5,ECB90Days!$C$8:$AI$8,0)))/$G34,"")</f>
        <v>1.0771999999999999</v>
      </c>
      <c r="I34" s="16">
        <f>IFERROR(IF(I$5="EUR",1,INDEX(ECB90Days!$C$9:$AI$100,MATCH($F34,ECB90Days!$C$9:$C$100,0),MATCH(I$5,ECB90Days!$C$8:$AI$8,0)))/$G34,"")</f>
        <v>0.88690000000000002</v>
      </c>
      <c r="J34" s="16">
        <f>IFERROR(IF(J$5="EUR",1,INDEX(ECB90Days!$C$9:$AI$100,MATCH($F34,ECB90Days!$C$9:$C$100,0),MATCH(J$5,ECB90Days!$C$8:$AI$8,0)))/$G34,"")</f>
        <v>1.4439</v>
      </c>
      <c r="K34" s="16" t="str">
        <f>IFERROR(IF(K$5="EUR",1,INDEX(ECB90Days!$C$9:$AI$100,MATCH($F34,ECB90Days!$C$9:$C$100,0),MATCH(K$5,ECB90Days!$C$8:$AI$8,0)))/$G34,"")</f>
        <v/>
      </c>
      <c r="L34" s="16" t="str">
        <f>IFERROR(IF(L$5="EUR",1,INDEX(ECB90Days!$C$9:$AI$100,MATCH($F34,ECB90Days!$C$9:$C$100,0),MATCH(L$5,ECB90Days!$C$8:$AI$8,0)))/$G34,"")</f>
        <v/>
      </c>
      <c r="N34" s="2">
        <f t="shared" si="6"/>
        <v>34</v>
      </c>
      <c r="O34" s="16">
        <f>IFERROR(IF(INDEX(IMFYear!$B$9:$AO$400,MATCH($F34,IMFYear!$B$9:$B$400,0),MATCH(O$5,IMFYear!$B$8:$AO$8,0))=0,"",INDEX(IMFYear!$B$9:$AO$400,MATCH($F34,IMFYear!$B$9:$B$400,0),MATCH(O$5,IMFYear!$B$8:$AO$8,0))),"")</f>
        <v>0.80136200000000002</v>
      </c>
      <c r="P34" s="16">
        <f>IFERROR($O34/INDEX(IMFYear!$B$9:$AO$400,MATCH($F34,IMFYear!$B$9:$B$400,0),MATCH(P$5,IMFYear!$B$8:$AO$8,0)),"")</f>
        <v>1.0771993639195032</v>
      </c>
      <c r="Q34" s="16">
        <f>IFERROR($O34/INDEX(IMFYear!$B$9:$AO$400,MATCH($F34,IMFYear!$B$9:$B$400,0),MATCH(Q$5,IMFYear!$B$8:$AO$8,0)),"")</f>
        <v>0.88552690465271755</v>
      </c>
      <c r="R34" s="16">
        <f>IFERROR($O34/INDEX(IMFYear!$B$9:$AO$400,MATCH($F34,IMFYear!$B$9:$B$400,0),MATCH(R$5,IMFYear!$B$8:$AO$8,0)),"")</f>
        <v>1.4410782524254384</v>
      </c>
      <c r="S34" s="16" t="str">
        <f>IFERROR($O34/INDEX(IMFYear!$B$9:$AO$400,MATCH($F34,IMFYear!$B$9:$B$400,0),MATCH(S$5,IMFYear!$B$8:$AO$8,0)),"")</f>
        <v/>
      </c>
      <c r="T34" s="16" t="str">
        <f>IFERROR($O34/INDEX(IMFYear!$B$9:$AO$400,MATCH($F34,IMFYear!$B$9:$B$400,0),MATCH(T$5,IMFYear!$B$8:$AO$8,0)),"")</f>
        <v/>
      </c>
      <c r="V34" s="3" t="str">
        <f t="array" ref="V34">IFERROR(IF($V$4="IMF",INDEX(F:F,SMALL($N$6:$N$405,ROW(U34)-ROW($U$5)),1),INDEX(F:F,SMALL($E$6:$E$405,ROW(U34)-ROW($U$5)),1)),"")</f>
        <v/>
      </c>
      <c r="W34" s="16" t="str">
        <f t="shared" si="7"/>
        <v/>
      </c>
      <c r="X34" s="16" t="str">
        <f t="shared" si="0"/>
        <v/>
      </c>
      <c r="Y34" s="16" t="str">
        <f t="shared" si="1"/>
        <v/>
      </c>
      <c r="Z34" s="16" t="str">
        <f t="shared" si="2"/>
        <v/>
      </c>
      <c r="AA34" s="16" t="str">
        <f t="shared" si="3"/>
        <v/>
      </c>
      <c r="AE34" s="2">
        <f t="shared" si="8"/>
        <v>34</v>
      </c>
      <c r="AF34" s="3">
        <f t="shared" si="11"/>
        <v>44938</v>
      </c>
      <c r="AG34" s="16">
        <f>IFERROR(IF(AG$5="EUR",1,INDEX(ECB90Days!$C$9:$AI$100,MATCH($AF34,ECB90Days!$C$9:$C$100,0),MATCH(AG$5,ECB90Days!$C$8:$AI$8,0))),"")</f>
        <v>140.61000000000001</v>
      </c>
      <c r="AH34" s="16">
        <f>IFERROR(IF(AH$5="EUR",1,INDEX(ECB90Days!$C$9:$AI$100,MATCH($AF34,ECB90Days!$C$9:$C$100,0),MATCH(AH$5,ECB90Days!$C$8:$AI$8,0)))/$AG34,"")</f>
        <v>7.6609060522011222E-3</v>
      </c>
      <c r="AI34" s="16">
        <f>IFERROR(IF(INDEX(IMFYear!$B$9:$AO$310,MATCH($AF34,IMFYear!$B$9:$B$310,0),MATCH(AI$5,IMFYear!$B$8:$AO$8,0))=0,"",   INDEX(IMFYear!$B$9:$AO$310,MATCH($AF34,IMFYear!$B$9:$B$310,0),MATCH(AI$5,IMFYear!$B$8:$AO$8,0))),"")</f>
        <v>5.6401100000000003E-3</v>
      </c>
      <c r="AJ34" s="16">
        <f>IFERROR($AI34/INDEX(IMFYear!$B$9:$AO$310,MATCH($AF34,IMFYear!$B$9:$B$310,0),MATCH(AJ$5,IMFYear!$B$8:$AO$8,0)),"")</f>
        <v>7.5814961333779615E-3</v>
      </c>
      <c r="AL34" s="3" t="str">
        <f t="array" ref="AL34">IFERROR(INDEX(AF:AF,SMALL($AE$6:$AE$405,ROW(AK34)-ROW($AK$5)),1),"")</f>
        <v/>
      </c>
      <c r="AM34" s="31" t="str">
        <f t="shared" si="9"/>
        <v/>
      </c>
      <c r="AN34" s="31" t="str">
        <f t="shared" si="10"/>
        <v/>
      </c>
      <c r="AP34" s="2" t="s">
        <v>180</v>
      </c>
      <c r="AQ34" s="2" t="s">
        <v>99</v>
      </c>
      <c r="AR34" s="2" t="s">
        <v>51</v>
      </c>
      <c r="AS34" s="5" t="s">
        <v>52</v>
      </c>
    </row>
    <row r="35" spans="5:45" x14ac:dyDescent="0.25">
      <c r="E35" s="2">
        <f t="shared" si="4"/>
        <v>35</v>
      </c>
      <c r="F35" s="3">
        <f t="shared" si="5"/>
        <v>44939</v>
      </c>
      <c r="G35" s="16">
        <f>IFERROR(IF(G$5="EUR",1,INDEX(ECB90Days!$C$9:$AI$100,MATCH($F35,ECB90Days!$C$9:$C$100,0),MATCH(G$5,ECB90Days!$C$8:$AI$8,0))),"")</f>
        <v>1</v>
      </c>
      <c r="H35" s="16">
        <f>IFERROR(IF(H$5="EUR",1,INDEX(ECB90Days!$C$9:$AI$100,MATCH($F35,ECB90Days!$C$9:$C$100,0),MATCH(H$5,ECB90Days!$C$8:$AI$8,0)))/$G35,"")</f>
        <v>1.0813999999999999</v>
      </c>
      <c r="I35" s="16">
        <f>IFERROR(IF(I$5="EUR",1,INDEX(ECB90Days!$C$9:$AI$100,MATCH($F35,ECB90Days!$C$9:$C$100,0),MATCH(I$5,ECB90Days!$C$8:$AI$8,0)))/$G35,"")</f>
        <v>0.88800000000000001</v>
      </c>
      <c r="J35" s="16">
        <f>IFERROR(IF(J$5="EUR",1,INDEX(ECB90Days!$C$9:$AI$100,MATCH($F35,ECB90Days!$C$9:$C$100,0),MATCH(J$5,ECB90Days!$C$8:$AI$8,0)))/$G35,"")</f>
        <v>1.4494</v>
      </c>
      <c r="K35" s="16" t="str">
        <f>IFERROR(IF(K$5="EUR",1,INDEX(ECB90Days!$C$9:$AI$100,MATCH($F35,ECB90Days!$C$9:$C$100,0),MATCH(K$5,ECB90Days!$C$8:$AI$8,0)))/$G35,"")</f>
        <v/>
      </c>
      <c r="L35" s="16" t="str">
        <f>IFERROR(IF(L$5="EUR",1,INDEX(ECB90Days!$C$9:$AI$100,MATCH($F35,ECB90Days!$C$9:$C$100,0),MATCH(L$5,ECB90Days!$C$8:$AI$8,0)))/$G35,"")</f>
        <v/>
      </c>
      <c r="N35" s="2">
        <f t="shared" si="6"/>
        <v>35</v>
      </c>
      <c r="O35" s="16">
        <f>IFERROR(IF(INDEX(IMFYear!$B$9:$AO$400,MATCH($F35,IMFYear!$B$9:$B$400,0),MATCH(O$5,IMFYear!$B$8:$AO$8,0))=0,"",INDEX(IMFYear!$B$9:$AO$400,MATCH($F35,IMFYear!$B$9:$B$400,0),MATCH(O$5,IMFYear!$B$8:$AO$8,0))),"")</f>
        <v>0.80198199999999997</v>
      </c>
      <c r="P35" s="16">
        <f>IFERROR($O35/INDEX(IMFYear!$B$9:$AO$400,MATCH($F35,IMFYear!$B$9:$B$400,0),MATCH(P$5,IMFYear!$B$8:$AO$8,0)),"")</f>
        <v>1.0813993783836626</v>
      </c>
      <c r="Q35" s="16">
        <f>IFERROR($O35/INDEX(IMFYear!$B$9:$AO$400,MATCH($F35,IMFYear!$B$9:$B$400,0),MATCH(Q$5,IMFYear!$B$8:$AO$8,0)),"")</f>
        <v>0.88828610100106098</v>
      </c>
      <c r="R35" s="16">
        <f>IFERROR($O35/INDEX(IMFYear!$B$9:$AO$400,MATCH($F35,IMFYear!$B$9:$B$400,0),MATCH(R$5,IMFYear!$B$8:$AO$8,0)),"")</f>
        <v>1.4497248714741249</v>
      </c>
      <c r="S35" s="16" t="str">
        <f>IFERROR($O35/INDEX(IMFYear!$B$9:$AO$400,MATCH($F35,IMFYear!$B$9:$B$400,0),MATCH(S$5,IMFYear!$B$8:$AO$8,0)),"")</f>
        <v/>
      </c>
      <c r="T35" s="16" t="str">
        <f>IFERROR($O35/INDEX(IMFYear!$B$9:$AO$400,MATCH($F35,IMFYear!$B$9:$B$400,0),MATCH(T$5,IMFYear!$B$8:$AO$8,0)),"")</f>
        <v/>
      </c>
      <c r="V35" s="3" t="str">
        <f t="array" ref="V35">IFERROR(IF($V$4="IMF",INDEX(F:F,SMALL($N$6:$N$405,ROW(U35)-ROW($U$5)),1),INDEX(F:F,SMALL($E$6:$E$405,ROW(U35)-ROW($U$5)),1)),"")</f>
        <v/>
      </c>
      <c r="W35" s="16" t="str">
        <f t="shared" si="7"/>
        <v/>
      </c>
      <c r="X35" s="16" t="str">
        <f t="shared" si="0"/>
        <v/>
      </c>
      <c r="Y35" s="16" t="str">
        <f t="shared" si="1"/>
        <v/>
      </c>
      <c r="Z35" s="16" t="str">
        <f t="shared" si="2"/>
        <v/>
      </c>
      <c r="AA35" s="16" t="str">
        <f t="shared" si="3"/>
        <v/>
      </c>
      <c r="AE35" s="2">
        <f t="shared" si="8"/>
        <v>35</v>
      </c>
      <c r="AF35" s="3">
        <f t="shared" si="11"/>
        <v>44939</v>
      </c>
      <c r="AG35" s="16">
        <f>IFERROR(IF(AG$5="EUR",1,INDEX(ECB90Days!$C$9:$AI$100,MATCH($AF35,ECB90Days!$C$9:$C$100,0),MATCH(AG$5,ECB90Days!$C$8:$AI$8,0))),"")</f>
        <v>139.02000000000001</v>
      </c>
      <c r="AH35" s="16">
        <f>IFERROR(IF(AH$5="EUR",1,INDEX(ECB90Days!$C$9:$AI$100,MATCH($AF35,ECB90Days!$C$9:$C$100,0),MATCH(AH$5,ECB90Days!$C$8:$AI$8,0)))/$AG35,"")</f>
        <v>7.77873687239246E-3</v>
      </c>
      <c r="AI35" s="16">
        <f>IFERROR(IF(INDEX(IMFYear!$B$9:$AO$310,MATCH($AF35,IMFYear!$B$9:$B$310,0),MATCH(AI$5,IMFYear!$B$8:$AO$8,0))=0,"",   INDEX(IMFYear!$B$9:$AO$310,MATCH($AF35,IMFYear!$B$9:$B$310,0),MATCH(AI$5,IMFYear!$B$8:$AO$8,0))),"")</f>
        <v>5.7387200000000001E-3</v>
      </c>
      <c r="AJ35" s="16">
        <f>IFERROR($AI35/INDEX(IMFYear!$B$9:$AO$310,MATCH($AF35,IMFYear!$B$9:$B$310,0),MATCH(AJ$5,IMFYear!$B$8:$AO$8,0)),"")</f>
        <v>7.7381390613728146E-3</v>
      </c>
      <c r="AL35" s="3" t="str">
        <f t="array" ref="AL35">IFERROR(INDEX(AF:AF,SMALL($AE$6:$AE$405,ROW(AK35)-ROW($AK$5)),1),"")</f>
        <v/>
      </c>
      <c r="AM35" s="31" t="str">
        <f t="shared" si="9"/>
        <v/>
      </c>
      <c r="AN35" s="31" t="str">
        <f t="shared" si="10"/>
        <v/>
      </c>
      <c r="AP35" s="2" t="s">
        <v>8</v>
      </c>
      <c r="AQ35" s="2" t="s">
        <v>184</v>
      </c>
      <c r="AR35" s="2" t="s">
        <v>53</v>
      </c>
      <c r="AS35" s="5" t="s">
        <v>54</v>
      </c>
    </row>
    <row r="36" spans="5:45" x14ac:dyDescent="0.25">
      <c r="E36" s="2" t="str">
        <f t="shared" si="4"/>
        <v/>
      </c>
      <c r="F36" s="3">
        <f t="shared" si="5"/>
        <v>44940</v>
      </c>
      <c r="G36" s="16">
        <f>IFERROR(IF(G$5="EUR",1,INDEX(ECB90Days!$C$9:$AI$100,MATCH($F36,ECB90Days!$C$9:$C$100,0),MATCH(G$5,ECB90Days!$C$8:$AI$8,0))),"")</f>
        <v>1</v>
      </c>
      <c r="H36" s="16" t="str">
        <f>IFERROR(IF(H$5="EUR",1,INDEX(ECB90Days!$C$9:$AI$100,MATCH($F36,ECB90Days!$C$9:$C$100,0),MATCH(H$5,ECB90Days!$C$8:$AI$8,0)))/$G36,"")</f>
        <v/>
      </c>
      <c r="I36" s="16" t="str">
        <f>IFERROR(IF(I$5="EUR",1,INDEX(ECB90Days!$C$9:$AI$100,MATCH($F36,ECB90Days!$C$9:$C$100,0),MATCH(I$5,ECB90Days!$C$8:$AI$8,0)))/$G36,"")</f>
        <v/>
      </c>
      <c r="J36" s="16" t="str">
        <f>IFERROR(IF(J$5="EUR",1,INDEX(ECB90Days!$C$9:$AI$100,MATCH($F36,ECB90Days!$C$9:$C$100,0),MATCH(J$5,ECB90Days!$C$8:$AI$8,0)))/$G36,"")</f>
        <v/>
      </c>
      <c r="K36" s="16" t="str">
        <f>IFERROR(IF(K$5="EUR",1,INDEX(ECB90Days!$C$9:$AI$100,MATCH($F36,ECB90Days!$C$9:$C$100,0),MATCH(K$5,ECB90Days!$C$8:$AI$8,0)))/$G36,"")</f>
        <v/>
      </c>
      <c r="L36" s="16" t="str">
        <f>IFERROR(IF(L$5="EUR",1,INDEX(ECB90Days!$C$9:$AI$100,MATCH($F36,ECB90Days!$C$9:$C$100,0),MATCH(L$5,ECB90Days!$C$8:$AI$8,0)))/$G36,"")</f>
        <v/>
      </c>
      <c r="N36" s="2" t="str">
        <f t="shared" si="6"/>
        <v/>
      </c>
      <c r="O36" s="16" t="str">
        <f>IFERROR(IF(INDEX(IMFYear!$B$9:$AO$400,MATCH($F36,IMFYear!$B$9:$B$400,0),MATCH(O$5,IMFYear!$B$8:$AO$8,0))=0,"",INDEX(IMFYear!$B$9:$AO$400,MATCH($F36,IMFYear!$B$9:$B$400,0),MATCH(O$5,IMFYear!$B$8:$AO$8,0))),"")</f>
        <v/>
      </c>
      <c r="P36" s="16" t="str">
        <f>IFERROR($O36/INDEX(IMFYear!$B$9:$AO$400,MATCH($F36,IMFYear!$B$9:$B$400,0),MATCH(P$5,IMFYear!$B$8:$AO$8,0)),"")</f>
        <v/>
      </c>
      <c r="Q36" s="16" t="str">
        <f>IFERROR($O36/INDEX(IMFYear!$B$9:$AO$400,MATCH($F36,IMFYear!$B$9:$B$400,0),MATCH(Q$5,IMFYear!$B$8:$AO$8,0)),"")</f>
        <v/>
      </c>
      <c r="R36" s="16" t="str">
        <f>IFERROR($O36/INDEX(IMFYear!$B$9:$AO$400,MATCH($F36,IMFYear!$B$9:$B$400,0),MATCH(R$5,IMFYear!$B$8:$AO$8,0)),"")</f>
        <v/>
      </c>
      <c r="S36" s="16" t="str">
        <f>IFERROR($O36/INDEX(IMFYear!$B$9:$AO$400,MATCH($F36,IMFYear!$B$9:$B$400,0),MATCH(S$5,IMFYear!$B$8:$AO$8,0)),"")</f>
        <v/>
      </c>
      <c r="T36" s="16" t="str">
        <f>IFERROR($O36/INDEX(IMFYear!$B$9:$AO$400,MATCH($F36,IMFYear!$B$9:$B$400,0),MATCH(T$5,IMFYear!$B$8:$AO$8,0)),"")</f>
        <v/>
      </c>
      <c r="V36" s="3" t="str">
        <f t="array" ref="V36">IFERROR(IF($V$4="IMF",INDEX(F:F,SMALL($N$6:$N$405,ROW(U36)-ROW($U$5)),1),INDEX(F:F,SMALL($E$6:$E$405,ROW(U36)-ROW($U$5)),1)),"")</f>
        <v/>
      </c>
      <c r="W36" s="16" t="str">
        <f t="shared" si="7"/>
        <v/>
      </c>
      <c r="X36" s="16" t="str">
        <f t="shared" si="0"/>
        <v/>
      </c>
      <c r="Y36" s="16" t="str">
        <f t="shared" si="1"/>
        <v/>
      </c>
      <c r="Z36" s="16" t="str">
        <f t="shared" si="2"/>
        <v/>
      </c>
      <c r="AA36" s="16" t="str">
        <f t="shared" si="3"/>
        <v/>
      </c>
      <c r="AE36" s="2" t="str">
        <f t="shared" si="8"/>
        <v/>
      </c>
      <c r="AF36" s="3">
        <f t="shared" si="11"/>
        <v>44940</v>
      </c>
      <c r="AG36" s="16" t="str">
        <f>IFERROR(IF(AG$5="EUR",1,INDEX(ECB90Days!$C$9:$AI$100,MATCH($AF36,ECB90Days!$C$9:$C$100,0),MATCH(AG$5,ECB90Days!$C$8:$AI$8,0))),"")</f>
        <v/>
      </c>
      <c r="AH36" s="16" t="str">
        <f>IFERROR(IF(AH$5="EUR",1,INDEX(ECB90Days!$C$9:$AI$100,MATCH($AF36,ECB90Days!$C$9:$C$100,0),MATCH(AH$5,ECB90Days!$C$8:$AI$8,0)))/$AG36,"")</f>
        <v/>
      </c>
      <c r="AI36" s="16" t="str">
        <f>IFERROR(IF(INDEX(IMFYear!$B$9:$AO$310,MATCH($AF36,IMFYear!$B$9:$B$310,0),MATCH(AI$5,IMFYear!$B$8:$AO$8,0))=0,"",   INDEX(IMFYear!$B$9:$AO$310,MATCH($AF36,IMFYear!$B$9:$B$310,0),MATCH(AI$5,IMFYear!$B$8:$AO$8,0))),"")</f>
        <v/>
      </c>
      <c r="AJ36" s="16" t="str">
        <f>IFERROR($AI36/INDEX(IMFYear!$B$9:$AO$310,MATCH($AF36,IMFYear!$B$9:$B$310,0),MATCH(AJ$5,IMFYear!$B$8:$AO$8,0)),"")</f>
        <v/>
      </c>
      <c r="AL36" s="3" t="str">
        <f t="array" ref="AL36">IFERROR(INDEX(AF:AF,SMALL($AE$6:$AE$405,ROW(AK36)-ROW($AK$5)),1),"")</f>
        <v/>
      </c>
      <c r="AM36" s="31" t="str">
        <f t="shared" si="9"/>
        <v/>
      </c>
      <c r="AN36" s="31" t="str">
        <f t="shared" si="10"/>
        <v/>
      </c>
      <c r="AP36" s="2" t="s">
        <v>130</v>
      </c>
      <c r="AQ36" s="2" t="s">
        <v>190</v>
      </c>
      <c r="AR36" s="2" t="s">
        <v>55</v>
      </c>
      <c r="AS36" s="5" t="s">
        <v>56</v>
      </c>
    </row>
    <row r="37" spans="5:45" x14ac:dyDescent="0.25">
      <c r="E37" s="2" t="str">
        <f t="shared" si="4"/>
        <v/>
      </c>
      <c r="F37" s="3">
        <f t="shared" si="5"/>
        <v>44941</v>
      </c>
      <c r="G37" s="16">
        <f>IFERROR(IF(G$5="EUR",1,INDEX(ECB90Days!$C$9:$AI$100,MATCH($F37,ECB90Days!$C$9:$C$100,0),MATCH(G$5,ECB90Days!$C$8:$AI$8,0))),"")</f>
        <v>1</v>
      </c>
      <c r="H37" s="16" t="str">
        <f>IFERROR(IF(H$5="EUR",1,INDEX(ECB90Days!$C$9:$AI$100,MATCH($F37,ECB90Days!$C$9:$C$100,0),MATCH(H$5,ECB90Days!$C$8:$AI$8,0)))/$G37,"")</f>
        <v/>
      </c>
      <c r="I37" s="16" t="str">
        <f>IFERROR(IF(I$5="EUR",1,INDEX(ECB90Days!$C$9:$AI$100,MATCH($F37,ECB90Days!$C$9:$C$100,0),MATCH(I$5,ECB90Days!$C$8:$AI$8,0)))/$G37,"")</f>
        <v/>
      </c>
      <c r="J37" s="16" t="str">
        <f>IFERROR(IF(J$5="EUR",1,INDEX(ECB90Days!$C$9:$AI$100,MATCH($F37,ECB90Days!$C$9:$C$100,0),MATCH(J$5,ECB90Days!$C$8:$AI$8,0)))/$G37,"")</f>
        <v/>
      </c>
      <c r="K37" s="16" t="str">
        <f>IFERROR(IF(K$5="EUR",1,INDEX(ECB90Days!$C$9:$AI$100,MATCH($F37,ECB90Days!$C$9:$C$100,0),MATCH(K$5,ECB90Days!$C$8:$AI$8,0)))/$G37,"")</f>
        <v/>
      </c>
      <c r="L37" s="16" t="str">
        <f>IFERROR(IF(L$5="EUR",1,INDEX(ECB90Days!$C$9:$AI$100,MATCH($F37,ECB90Days!$C$9:$C$100,0),MATCH(L$5,ECB90Days!$C$8:$AI$8,0)))/$G37,"")</f>
        <v/>
      </c>
      <c r="N37" s="2" t="str">
        <f t="shared" si="6"/>
        <v/>
      </c>
      <c r="O37" s="16" t="str">
        <f>IFERROR(IF(INDEX(IMFYear!$B$9:$AO$400,MATCH($F37,IMFYear!$B$9:$B$400,0),MATCH(O$5,IMFYear!$B$8:$AO$8,0))=0,"",INDEX(IMFYear!$B$9:$AO$400,MATCH($F37,IMFYear!$B$9:$B$400,0),MATCH(O$5,IMFYear!$B$8:$AO$8,0))),"")</f>
        <v/>
      </c>
      <c r="P37" s="16" t="str">
        <f>IFERROR($O37/INDEX(IMFYear!$B$9:$AO$400,MATCH($F37,IMFYear!$B$9:$B$400,0),MATCH(P$5,IMFYear!$B$8:$AO$8,0)),"")</f>
        <v/>
      </c>
      <c r="Q37" s="16" t="str">
        <f>IFERROR($O37/INDEX(IMFYear!$B$9:$AO$400,MATCH($F37,IMFYear!$B$9:$B$400,0),MATCH(Q$5,IMFYear!$B$8:$AO$8,0)),"")</f>
        <v/>
      </c>
      <c r="R37" s="16" t="str">
        <f>IFERROR($O37/INDEX(IMFYear!$B$9:$AO$400,MATCH($F37,IMFYear!$B$9:$B$400,0),MATCH(R$5,IMFYear!$B$8:$AO$8,0)),"")</f>
        <v/>
      </c>
      <c r="S37" s="16" t="str">
        <f>IFERROR($O37/INDEX(IMFYear!$B$9:$AO$400,MATCH($F37,IMFYear!$B$9:$B$400,0),MATCH(S$5,IMFYear!$B$8:$AO$8,0)),"")</f>
        <v/>
      </c>
      <c r="T37" s="16" t="str">
        <f>IFERROR($O37/INDEX(IMFYear!$B$9:$AO$400,MATCH($F37,IMFYear!$B$9:$B$400,0),MATCH(T$5,IMFYear!$B$8:$AO$8,0)),"")</f>
        <v/>
      </c>
      <c r="V37" s="3" t="str">
        <f t="array" ref="V37">IFERROR(IF($V$4="IMF",INDEX(F:F,SMALL($N$6:$N$405,ROW(U37)-ROW($U$5)),1),INDEX(F:F,SMALL($E$6:$E$405,ROW(U37)-ROW($U$5)),1)),"")</f>
        <v/>
      </c>
      <c r="W37" s="16" t="str">
        <f t="shared" si="7"/>
        <v/>
      </c>
      <c r="X37" s="16" t="str">
        <f t="shared" si="0"/>
        <v/>
      </c>
      <c r="Y37" s="16" t="str">
        <f t="shared" si="1"/>
        <v/>
      </c>
      <c r="Z37" s="16" t="str">
        <f t="shared" si="2"/>
        <v/>
      </c>
      <c r="AA37" s="16" t="str">
        <f t="shared" si="3"/>
        <v/>
      </c>
      <c r="AE37" s="2" t="str">
        <f t="shared" si="8"/>
        <v/>
      </c>
      <c r="AF37" s="3">
        <f t="shared" si="11"/>
        <v>44941</v>
      </c>
      <c r="AG37" s="16" t="str">
        <f>IFERROR(IF(AG$5="EUR",1,INDEX(ECB90Days!$C$9:$AI$100,MATCH($AF37,ECB90Days!$C$9:$C$100,0),MATCH(AG$5,ECB90Days!$C$8:$AI$8,0))),"")</f>
        <v/>
      </c>
      <c r="AH37" s="16" t="str">
        <f>IFERROR(IF(AH$5="EUR",1,INDEX(ECB90Days!$C$9:$AI$100,MATCH($AF37,ECB90Days!$C$9:$C$100,0),MATCH(AH$5,ECB90Days!$C$8:$AI$8,0)))/$AG37,"")</f>
        <v/>
      </c>
      <c r="AI37" s="16" t="str">
        <f>IFERROR(IF(INDEX(IMFYear!$B$9:$AO$310,MATCH($AF37,IMFYear!$B$9:$B$310,0),MATCH(AI$5,IMFYear!$B$8:$AO$8,0))=0,"",   INDEX(IMFYear!$B$9:$AO$310,MATCH($AF37,IMFYear!$B$9:$B$310,0),MATCH(AI$5,IMFYear!$B$8:$AO$8,0))),"")</f>
        <v/>
      </c>
      <c r="AJ37" s="16" t="str">
        <f>IFERROR($AI37/INDEX(IMFYear!$B$9:$AO$310,MATCH($AF37,IMFYear!$B$9:$B$310,0),MATCH(AJ$5,IMFYear!$B$8:$AO$8,0)),"")</f>
        <v/>
      </c>
      <c r="AL37" s="3" t="str">
        <f t="array" ref="AL37">IFERROR(INDEX(AF:AF,SMALL($AE$6:$AE$405,ROW(AK37)-ROW($AK$5)),1),"")</f>
        <v/>
      </c>
      <c r="AM37" s="31" t="str">
        <f t="shared" si="9"/>
        <v/>
      </c>
      <c r="AN37" s="31" t="str">
        <f t="shared" si="10"/>
        <v/>
      </c>
      <c r="AP37" s="2" t="s">
        <v>95</v>
      </c>
      <c r="AQ37" s="2" t="s">
        <v>9</v>
      </c>
      <c r="AR37" s="2" t="s">
        <v>57</v>
      </c>
      <c r="AS37" s="5" t="s">
        <v>58</v>
      </c>
    </row>
    <row r="38" spans="5:45" x14ac:dyDescent="0.25">
      <c r="E38" s="2" t="str">
        <f t="shared" si="4"/>
        <v/>
      </c>
      <c r="F38" s="3" t="str">
        <f t="shared" si="5"/>
        <v/>
      </c>
      <c r="G38" s="16">
        <f>IFERROR(IF(G$5="EUR",1,INDEX(ECB90Days!$C$9:$AI$100,MATCH($F38,ECB90Days!$C$9:$C$100,0),MATCH(G$5,ECB90Days!$C$8:$AI$8,0))),"")</f>
        <v>1</v>
      </c>
      <c r="H38" s="16" t="str">
        <f>IFERROR(IF(H$5="EUR",1,INDEX(ECB90Days!$C$9:$AI$100,MATCH($F38,ECB90Days!$C$9:$C$100,0),MATCH(H$5,ECB90Days!$C$8:$AI$8,0)))/$G38,"")</f>
        <v/>
      </c>
      <c r="I38" s="16" t="str">
        <f>IFERROR(IF(I$5="EUR",1,INDEX(ECB90Days!$C$9:$AI$100,MATCH($F38,ECB90Days!$C$9:$C$100,0),MATCH(I$5,ECB90Days!$C$8:$AI$8,0)))/$G38,"")</f>
        <v/>
      </c>
      <c r="J38" s="16" t="str">
        <f>IFERROR(IF(J$5="EUR",1,INDEX(ECB90Days!$C$9:$AI$100,MATCH($F38,ECB90Days!$C$9:$C$100,0),MATCH(J$5,ECB90Days!$C$8:$AI$8,0)))/$G38,"")</f>
        <v/>
      </c>
      <c r="K38" s="16" t="str">
        <f>IFERROR(IF(K$5="EUR",1,INDEX(ECB90Days!$C$9:$AI$100,MATCH($F38,ECB90Days!$C$9:$C$100,0),MATCH(K$5,ECB90Days!$C$8:$AI$8,0)))/$G38,"")</f>
        <v/>
      </c>
      <c r="L38" s="16" t="str">
        <f>IFERROR(IF(L$5="EUR",1,INDEX(ECB90Days!$C$9:$AI$100,MATCH($F38,ECB90Days!$C$9:$C$100,0),MATCH(L$5,ECB90Days!$C$8:$AI$8,0)))/$G38,"")</f>
        <v/>
      </c>
      <c r="N38" s="2" t="str">
        <f t="shared" si="6"/>
        <v/>
      </c>
      <c r="O38" s="16" t="str">
        <f>IFERROR(IF(INDEX(IMFYear!$B$9:$AO$400,MATCH($F38,IMFYear!$B$9:$B$400,0),MATCH(O$5,IMFYear!$B$8:$AO$8,0))=0,"",INDEX(IMFYear!$B$9:$AO$400,MATCH($F38,IMFYear!$B$9:$B$400,0),MATCH(O$5,IMFYear!$B$8:$AO$8,0))),"")</f>
        <v/>
      </c>
      <c r="P38" s="16" t="str">
        <f>IFERROR($O38/INDEX(IMFYear!$B$9:$AO$400,MATCH($F38,IMFYear!$B$9:$B$400,0),MATCH(P$5,IMFYear!$B$8:$AO$8,0)),"")</f>
        <v/>
      </c>
      <c r="Q38" s="16" t="str">
        <f>IFERROR($O38/INDEX(IMFYear!$B$9:$AO$400,MATCH($F38,IMFYear!$B$9:$B$400,0),MATCH(Q$5,IMFYear!$B$8:$AO$8,0)),"")</f>
        <v/>
      </c>
      <c r="R38" s="16" t="str">
        <f>IFERROR($O38/INDEX(IMFYear!$B$9:$AO$400,MATCH($F38,IMFYear!$B$9:$B$400,0),MATCH(R$5,IMFYear!$B$8:$AO$8,0)),"")</f>
        <v/>
      </c>
      <c r="S38" s="16" t="str">
        <f>IFERROR($O38/INDEX(IMFYear!$B$9:$AO$400,MATCH($F38,IMFYear!$B$9:$B$400,0),MATCH(S$5,IMFYear!$B$8:$AO$8,0)),"")</f>
        <v/>
      </c>
      <c r="T38" s="16" t="str">
        <f>IFERROR($O38/INDEX(IMFYear!$B$9:$AO$400,MATCH($F38,IMFYear!$B$9:$B$400,0),MATCH(T$5,IMFYear!$B$8:$AO$8,0)),"")</f>
        <v/>
      </c>
      <c r="V38" s="3" t="str">
        <f t="array" ref="V38">IFERROR(IF($V$4="IMF",INDEX(F:F,SMALL($N$6:$N$405,ROW(U38)-ROW($U$5)),1),INDEX(F:F,SMALL($E$6:$E$405,ROW(U38)-ROW($U$5)),1)),"")</f>
        <v/>
      </c>
      <c r="W38" s="16" t="str">
        <f t="shared" si="7"/>
        <v/>
      </c>
      <c r="X38" s="16" t="str">
        <f t="shared" si="0"/>
        <v/>
      </c>
      <c r="Y38" s="16" t="str">
        <f t="shared" si="1"/>
        <v/>
      </c>
      <c r="Z38" s="16" t="str">
        <f t="shared" si="2"/>
        <v/>
      </c>
      <c r="AA38" s="16" t="str">
        <f t="shared" si="3"/>
        <v/>
      </c>
      <c r="AE38" s="2" t="str">
        <f t="shared" si="8"/>
        <v/>
      </c>
      <c r="AF38" s="3" t="str">
        <f t="shared" si="11"/>
        <v/>
      </c>
      <c r="AG38" s="16" t="str">
        <f>IFERROR(IF(AG$5="EUR",1,INDEX(ECB90Days!$C$9:$AI$100,MATCH($AF38,ECB90Days!$C$9:$C$100,0),MATCH(AG$5,ECB90Days!$C$8:$AI$8,0))),"")</f>
        <v/>
      </c>
      <c r="AH38" s="16" t="str">
        <f>IFERROR(IF(AH$5="EUR",1,INDEX(ECB90Days!$C$9:$AI$100,MATCH($AF38,ECB90Days!$C$9:$C$100,0),MATCH(AH$5,ECB90Days!$C$8:$AI$8,0)))/$AG38,"")</f>
        <v/>
      </c>
      <c r="AI38" s="16" t="str">
        <f>IFERROR(IF(INDEX(IMFYear!$B$9:$AO$310,MATCH($AF38,IMFYear!$B$9:$B$310,0),MATCH(AI$5,IMFYear!$B$8:$AO$8,0))=0,"",   INDEX(IMFYear!$B$9:$AO$310,MATCH($AF38,IMFYear!$B$9:$B$310,0),MATCH(AI$5,IMFYear!$B$8:$AO$8,0))),"")</f>
        <v/>
      </c>
      <c r="AJ38" s="16" t="str">
        <f>IFERROR($AI38/INDEX(IMFYear!$B$9:$AO$310,MATCH($AF38,IMFYear!$B$9:$B$310,0),MATCH(AJ$5,IMFYear!$B$8:$AO$8,0)),"")</f>
        <v/>
      </c>
      <c r="AL38" s="3" t="str">
        <f t="array" ref="AL38">IFERROR(INDEX(AF:AF,SMALL($AE$6:$AE$405,ROW(AK38)-ROW($AK$5)),1),"")</f>
        <v/>
      </c>
      <c r="AM38" s="31" t="str">
        <f t="shared" si="9"/>
        <v/>
      </c>
      <c r="AN38" s="31" t="str">
        <f t="shared" si="10"/>
        <v/>
      </c>
      <c r="AP38" s="2" t="s">
        <v>132</v>
      </c>
      <c r="AQ38" s="2" t="s">
        <v>240</v>
      </c>
      <c r="AR38" s="2" t="s">
        <v>59</v>
      </c>
      <c r="AS38" s="5" t="s">
        <v>60</v>
      </c>
    </row>
    <row r="39" spans="5:45" x14ac:dyDescent="0.25">
      <c r="E39" s="2" t="str">
        <f t="shared" si="4"/>
        <v/>
      </c>
      <c r="F39" s="3" t="str">
        <f t="shared" si="5"/>
        <v/>
      </c>
      <c r="G39" s="16">
        <f>IFERROR(IF(G$5="EUR",1,INDEX(ECB90Days!$C$9:$AI$100,MATCH($F39,ECB90Days!$C$9:$C$100,0),MATCH(G$5,ECB90Days!$C$8:$AI$8,0))),"")</f>
        <v>1</v>
      </c>
      <c r="H39" s="16" t="str">
        <f>IFERROR(IF(H$5="EUR",1,INDEX(ECB90Days!$C$9:$AI$100,MATCH($F39,ECB90Days!$C$9:$C$100,0),MATCH(H$5,ECB90Days!$C$8:$AI$8,0)))/$G39,"")</f>
        <v/>
      </c>
      <c r="I39" s="16" t="str">
        <f>IFERROR(IF(I$5="EUR",1,INDEX(ECB90Days!$C$9:$AI$100,MATCH($F39,ECB90Days!$C$9:$C$100,0),MATCH(I$5,ECB90Days!$C$8:$AI$8,0)))/$G39,"")</f>
        <v/>
      </c>
      <c r="J39" s="16" t="str">
        <f>IFERROR(IF(J$5="EUR",1,INDEX(ECB90Days!$C$9:$AI$100,MATCH($F39,ECB90Days!$C$9:$C$100,0),MATCH(J$5,ECB90Days!$C$8:$AI$8,0)))/$G39,"")</f>
        <v/>
      </c>
      <c r="K39" s="16" t="str">
        <f>IFERROR(IF(K$5="EUR",1,INDEX(ECB90Days!$C$9:$AI$100,MATCH($F39,ECB90Days!$C$9:$C$100,0),MATCH(K$5,ECB90Days!$C$8:$AI$8,0)))/$G39,"")</f>
        <v/>
      </c>
      <c r="L39" s="16" t="str">
        <f>IFERROR(IF(L$5="EUR",1,INDEX(ECB90Days!$C$9:$AI$100,MATCH($F39,ECB90Days!$C$9:$C$100,0),MATCH(L$5,ECB90Days!$C$8:$AI$8,0)))/$G39,"")</f>
        <v/>
      </c>
      <c r="N39" s="2" t="str">
        <f t="shared" si="6"/>
        <v/>
      </c>
      <c r="O39" s="16" t="str">
        <f>IFERROR(IF(INDEX(IMFYear!$B$9:$AO$400,MATCH($F39,IMFYear!$B$9:$B$400,0),MATCH(O$5,IMFYear!$B$8:$AO$8,0))=0,"",INDEX(IMFYear!$B$9:$AO$400,MATCH($F39,IMFYear!$B$9:$B$400,0),MATCH(O$5,IMFYear!$B$8:$AO$8,0))),"")</f>
        <v/>
      </c>
      <c r="P39" s="16" t="str">
        <f>IFERROR($O39/INDEX(IMFYear!$B$9:$AO$400,MATCH($F39,IMFYear!$B$9:$B$400,0),MATCH(P$5,IMFYear!$B$8:$AO$8,0)),"")</f>
        <v/>
      </c>
      <c r="Q39" s="16" t="str">
        <f>IFERROR($O39/INDEX(IMFYear!$B$9:$AO$400,MATCH($F39,IMFYear!$B$9:$B$400,0),MATCH(Q$5,IMFYear!$B$8:$AO$8,0)),"")</f>
        <v/>
      </c>
      <c r="R39" s="16" t="str">
        <f>IFERROR($O39/INDEX(IMFYear!$B$9:$AO$400,MATCH($F39,IMFYear!$B$9:$B$400,0),MATCH(R$5,IMFYear!$B$8:$AO$8,0)),"")</f>
        <v/>
      </c>
      <c r="S39" s="16" t="str">
        <f>IFERROR($O39/INDEX(IMFYear!$B$9:$AO$400,MATCH($F39,IMFYear!$B$9:$B$400,0),MATCH(S$5,IMFYear!$B$8:$AO$8,0)),"")</f>
        <v/>
      </c>
      <c r="T39" s="16" t="str">
        <f>IFERROR($O39/INDEX(IMFYear!$B$9:$AO$400,MATCH($F39,IMFYear!$B$9:$B$400,0),MATCH(T$5,IMFYear!$B$8:$AO$8,0)),"")</f>
        <v/>
      </c>
      <c r="V39" s="3" t="str">
        <f t="array" ref="V39">IFERROR(IF($V$4="IMF",INDEX(F:F,SMALL($N$6:$N$405,ROW(U39)-ROW($U$5)),1),INDEX(F:F,SMALL($E$6:$E$405,ROW(U39)-ROW($U$5)),1)),"")</f>
        <v/>
      </c>
      <c r="W39" s="16" t="str">
        <f t="shared" si="7"/>
        <v/>
      </c>
      <c r="X39" s="16" t="str">
        <f t="shared" si="0"/>
        <v/>
      </c>
      <c r="Y39" s="16" t="str">
        <f t="shared" si="1"/>
        <v/>
      </c>
      <c r="Z39" s="16" t="str">
        <f t="shared" si="2"/>
        <v/>
      </c>
      <c r="AA39" s="16" t="str">
        <f t="shared" si="3"/>
        <v/>
      </c>
      <c r="AE39" s="2" t="str">
        <f t="shared" si="8"/>
        <v/>
      </c>
      <c r="AF39" s="3" t="str">
        <f t="shared" si="11"/>
        <v/>
      </c>
      <c r="AG39" s="16" t="str">
        <f>IFERROR(IF(AG$5="EUR",1,INDEX(ECB90Days!$C$9:$AI$100,MATCH($AF39,ECB90Days!$C$9:$C$100,0),MATCH(AG$5,ECB90Days!$C$8:$AI$8,0))),"")</f>
        <v/>
      </c>
      <c r="AH39" s="16" t="str">
        <f>IFERROR(IF(AH$5="EUR",1,INDEX(ECB90Days!$C$9:$AI$100,MATCH($AF39,ECB90Days!$C$9:$C$100,0),MATCH(AH$5,ECB90Days!$C$8:$AI$8,0)))/$AG39,"")</f>
        <v/>
      </c>
      <c r="AI39" s="16" t="str">
        <f>IFERROR(IF(INDEX(IMFYear!$B$9:$AO$310,MATCH($AF39,IMFYear!$B$9:$B$310,0),MATCH(AI$5,IMFYear!$B$8:$AO$8,0))=0,"",   INDEX(IMFYear!$B$9:$AO$310,MATCH($AF39,IMFYear!$B$9:$B$310,0),MATCH(AI$5,IMFYear!$B$8:$AO$8,0))),"")</f>
        <v/>
      </c>
      <c r="AJ39" s="16" t="str">
        <f>IFERROR($AI39/INDEX(IMFYear!$B$9:$AO$310,MATCH($AF39,IMFYear!$B$9:$B$310,0),MATCH(AJ$5,IMFYear!$B$8:$AO$8,0)),"")</f>
        <v/>
      </c>
      <c r="AL39" s="3" t="str">
        <f t="array" ref="AL39">IFERROR(INDEX(AF:AF,SMALL($AE$6:$AE$405,ROW(AK39)-ROW($AK$5)),1),"")</f>
        <v/>
      </c>
      <c r="AM39" s="31" t="str">
        <f t="shared" si="9"/>
        <v/>
      </c>
      <c r="AN39" s="31" t="str">
        <f t="shared" si="10"/>
        <v/>
      </c>
      <c r="AP39" s="2" t="s">
        <v>99</v>
      </c>
      <c r="AQ39" s="1"/>
      <c r="AR39" s="2" t="s">
        <v>61</v>
      </c>
      <c r="AS39" s="5" t="s">
        <v>62</v>
      </c>
    </row>
    <row r="40" spans="5:45" x14ac:dyDescent="0.25">
      <c r="E40" s="2" t="str">
        <f t="shared" si="4"/>
        <v/>
      </c>
      <c r="F40" s="3" t="str">
        <f t="shared" si="5"/>
        <v/>
      </c>
      <c r="G40" s="16">
        <f>IFERROR(IF(G$5="EUR",1,INDEX(ECB90Days!$C$9:$AI$100,MATCH($F40,ECB90Days!$C$9:$C$100,0),MATCH(G$5,ECB90Days!$C$8:$AI$8,0))),"")</f>
        <v>1</v>
      </c>
      <c r="H40" s="16" t="str">
        <f>IFERROR(IF(H$5="EUR",1,INDEX(ECB90Days!$C$9:$AI$100,MATCH($F40,ECB90Days!$C$9:$C$100,0),MATCH(H$5,ECB90Days!$C$8:$AI$8,0)))/$G40,"")</f>
        <v/>
      </c>
      <c r="I40" s="16" t="str">
        <f>IFERROR(IF(I$5="EUR",1,INDEX(ECB90Days!$C$9:$AI$100,MATCH($F40,ECB90Days!$C$9:$C$100,0),MATCH(I$5,ECB90Days!$C$8:$AI$8,0)))/$G40,"")</f>
        <v/>
      </c>
      <c r="J40" s="16" t="str">
        <f>IFERROR(IF(J$5="EUR",1,INDEX(ECB90Days!$C$9:$AI$100,MATCH($F40,ECB90Days!$C$9:$C$100,0),MATCH(J$5,ECB90Days!$C$8:$AI$8,0)))/$G40,"")</f>
        <v/>
      </c>
      <c r="K40" s="16" t="str">
        <f>IFERROR(IF(K$5="EUR",1,INDEX(ECB90Days!$C$9:$AI$100,MATCH($F40,ECB90Days!$C$9:$C$100,0),MATCH(K$5,ECB90Days!$C$8:$AI$8,0)))/$G40,"")</f>
        <v/>
      </c>
      <c r="L40" s="16" t="str">
        <f>IFERROR(IF(L$5="EUR",1,INDEX(ECB90Days!$C$9:$AI$100,MATCH($F40,ECB90Days!$C$9:$C$100,0),MATCH(L$5,ECB90Days!$C$8:$AI$8,0)))/$G40,"")</f>
        <v/>
      </c>
      <c r="N40" s="2" t="str">
        <f t="shared" si="6"/>
        <v/>
      </c>
      <c r="O40" s="16" t="str">
        <f>IFERROR(IF(INDEX(IMFYear!$B$9:$AO$400,MATCH($F40,IMFYear!$B$9:$B$400,0),MATCH(O$5,IMFYear!$B$8:$AO$8,0))=0,"",INDEX(IMFYear!$B$9:$AO$400,MATCH($F40,IMFYear!$B$9:$B$400,0),MATCH(O$5,IMFYear!$B$8:$AO$8,0))),"")</f>
        <v/>
      </c>
      <c r="P40" s="16" t="str">
        <f>IFERROR($O40/INDEX(IMFYear!$B$9:$AO$400,MATCH($F40,IMFYear!$B$9:$B$400,0),MATCH(P$5,IMFYear!$B$8:$AO$8,0)),"")</f>
        <v/>
      </c>
      <c r="Q40" s="16" t="str">
        <f>IFERROR($O40/INDEX(IMFYear!$B$9:$AO$400,MATCH($F40,IMFYear!$B$9:$B$400,0),MATCH(Q$5,IMFYear!$B$8:$AO$8,0)),"")</f>
        <v/>
      </c>
      <c r="R40" s="16" t="str">
        <f>IFERROR($O40/INDEX(IMFYear!$B$9:$AO$400,MATCH($F40,IMFYear!$B$9:$B$400,0),MATCH(R$5,IMFYear!$B$8:$AO$8,0)),"")</f>
        <v/>
      </c>
      <c r="S40" s="16" t="str">
        <f>IFERROR($O40/INDEX(IMFYear!$B$9:$AO$400,MATCH($F40,IMFYear!$B$9:$B$400,0),MATCH(S$5,IMFYear!$B$8:$AO$8,0)),"")</f>
        <v/>
      </c>
      <c r="T40" s="16" t="str">
        <f>IFERROR($O40/INDEX(IMFYear!$B$9:$AO$400,MATCH($F40,IMFYear!$B$9:$B$400,0),MATCH(T$5,IMFYear!$B$8:$AO$8,0)),"")</f>
        <v/>
      </c>
      <c r="V40" s="3" t="str">
        <f t="array" ref="V40">IFERROR(IF($V$4="IMF",INDEX(F:F,SMALL($N$6:$N$405,ROW(U40)-ROW($U$5)),1),INDEX(F:F,SMALL($E$6:$E$405,ROW(U40)-ROW($U$5)),1)),"")</f>
        <v/>
      </c>
      <c r="W40" s="16" t="str">
        <f t="shared" si="7"/>
        <v/>
      </c>
      <c r="X40" s="16" t="str">
        <f t="shared" si="0"/>
        <v/>
      </c>
      <c r="Y40" s="16" t="str">
        <f t="shared" si="1"/>
        <v/>
      </c>
      <c r="Z40" s="16" t="str">
        <f t="shared" si="2"/>
        <v/>
      </c>
      <c r="AA40" s="16" t="str">
        <f t="shared" si="3"/>
        <v/>
      </c>
      <c r="AE40" s="2" t="str">
        <f t="shared" si="8"/>
        <v/>
      </c>
      <c r="AF40" s="3" t="str">
        <f t="shared" si="11"/>
        <v/>
      </c>
      <c r="AG40" s="16" t="str">
        <f>IFERROR(IF(AG$5="EUR",1,INDEX(ECB90Days!$C$9:$AI$100,MATCH($AF40,ECB90Days!$C$9:$C$100,0),MATCH(AG$5,ECB90Days!$C$8:$AI$8,0))),"")</f>
        <v/>
      </c>
      <c r="AH40" s="16" t="str">
        <f>IFERROR(IF(AH$5="EUR",1,INDEX(ECB90Days!$C$9:$AI$100,MATCH($AF40,ECB90Days!$C$9:$C$100,0),MATCH(AH$5,ECB90Days!$C$8:$AI$8,0)))/$AG40,"")</f>
        <v/>
      </c>
      <c r="AI40" s="16" t="str">
        <f>IFERROR(IF(INDEX(IMFYear!$B$9:$AO$310,MATCH($AF40,IMFYear!$B$9:$B$310,0),MATCH(AI$5,IMFYear!$B$8:$AO$8,0))=0,"",   INDEX(IMFYear!$B$9:$AO$310,MATCH($AF40,IMFYear!$B$9:$B$310,0),MATCH(AI$5,IMFYear!$B$8:$AO$8,0))),"")</f>
        <v/>
      </c>
      <c r="AJ40" s="16" t="str">
        <f>IFERROR($AI40/INDEX(IMFYear!$B$9:$AO$310,MATCH($AF40,IMFYear!$B$9:$B$310,0),MATCH(AJ$5,IMFYear!$B$8:$AO$8,0)),"")</f>
        <v/>
      </c>
      <c r="AL40" s="3" t="str">
        <f t="array" ref="AL40">IFERROR(INDEX(AF:AF,SMALL($AE$6:$AE$405,ROW(AK40)-ROW($AK$5)),1),"")</f>
        <v/>
      </c>
      <c r="AM40" s="31" t="str">
        <f t="shared" si="9"/>
        <v/>
      </c>
      <c r="AN40" s="31" t="str">
        <f t="shared" si="10"/>
        <v/>
      </c>
      <c r="AP40" s="2" t="s">
        <v>184</v>
      </c>
      <c r="AQ40" s="1"/>
      <c r="AR40" s="2" t="s">
        <v>63</v>
      </c>
      <c r="AS40" s="5" t="s">
        <v>64</v>
      </c>
    </row>
    <row r="41" spans="5:45" x14ac:dyDescent="0.25">
      <c r="E41" s="2" t="str">
        <f t="shared" si="4"/>
        <v/>
      </c>
      <c r="F41" s="3" t="str">
        <f t="shared" si="5"/>
        <v/>
      </c>
      <c r="G41" s="16">
        <f>IFERROR(IF(G$5="EUR",1,INDEX(ECB90Days!$C$9:$AI$100,MATCH($F41,ECB90Days!$C$9:$C$100,0),MATCH(G$5,ECB90Days!$C$8:$AI$8,0))),"")</f>
        <v>1</v>
      </c>
      <c r="H41" s="16" t="str">
        <f>IFERROR(IF(H$5="EUR",1,INDEX(ECB90Days!$C$9:$AI$100,MATCH($F41,ECB90Days!$C$9:$C$100,0),MATCH(H$5,ECB90Days!$C$8:$AI$8,0)))/$G41,"")</f>
        <v/>
      </c>
      <c r="I41" s="16" t="str">
        <f>IFERROR(IF(I$5="EUR",1,INDEX(ECB90Days!$C$9:$AI$100,MATCH($F41,ECB90Days!$C$9:$C$100,0),MATCH(I$5,ECB90Days!$C$8:$AI$8,0)))/$G41,"")</f>
        <v/>
      </c>
      <c r="J41" s="16" t="str">
        <f>IFERROR(IF(J$5="EUR",1,INDEX(ECB90Days!$C$9:$AI$100,MATCH($F41,ECB90Days!$C$9:$C$100,0),MATCH(J$5,ECB90Days!$C$8:$AI$8,0)))/$G41,"")</f>
        <v/>
      </c>
      <c r="K41" s="16" t="str">
        <f>IFERROR(IF(K$5="EUR",1,INDEX(ECB90Days!$C$9:$AI$100,MATCH($F41,ECB90Days!$C$9:$C$100,0),MATCH(K$5,ECB90Days!$C$8:$AI$8,0)))/$G41,"")</f>
        <v/>
      </c>
      <c r="L41" s="16" t="str">
        <f>IFERROR(IF(L$5="EUR",1,INDEX(ECB90Days!$C$9:$AI$100,MATCH($F41,ECB90Days!$C$9:$C$100,0),MATCH(L$5,ECB90Days!$C$8:$AI$8,0)))/$G41,"")</f>
        <v/>
      </c>
      <c r="N41" s="2" t="str">
        <f t="shared" si="6"/>
        <v/>
      </c>
      <c r="O41" s="16" t="str">
        <f>IFERROR(IF(INDEX(IMFYear!$B$9:$AO$400,MATCH($F41,IMFYear!$B$9:$B$400,0),MATCH(O$5,IMFYear!$B$8:$AO$8,0))=0,"",INDEX(IMFYear!$B$9:$AO$400,MATCH($F41,IMFYear!$B$9:$B$400,0),MATCH(O$5,IMFYear!$B$8:$AO$8,0))),"")</f>
        <v/>
      </c>
      <c r="P41" s="16" t="str">
        <f>IFERROR($O41/INDEX(IMFYear!$B$9:$AO$400,MATCH($F41,IMFYear!$B$9:$B$400,0),MATCH(P$5,IMFYear!$B$8:$AO$8,0)),"")</f>
        <v/>
      </c>
      <c r="Q41" s="16" t="str">
        <f>IFERROR($O41/INDEX(IMFYear!$B$9:$AO$400,MATCH($F41,IMFYear!$B$9:$B$400,0),MATCH(Q$5,IMFYear!$B$8:$AO$8,0)),"")</f>
        <v/>
      </c>
      <c r="R41" s="16" t="str">
        <f>IFERROR($O41/INDEX(IMFYear!$B$9:$AO$400,MATCH($F41,IMFYear!$B$9:$B$400,0),MATCH(R$5,IMFYear!$B$8:$AO$8,0)),"")</f>
        <v/>
      </c>
      <c r="S41" s="16" t="str">
        <f>IFERROR($O41/INDEX(IMFYear!$B$9:$AO$400,MATCH($F41,IMFYear!$B$9:$B$400,0),MATCH(S$5,IMFYear!$B$8:$AO$8,0)),"")</f>
        <v/>
      </c>
      <c r="T41" s="16" t="str">
        <f>IFERROR($O41/INDEX(IMFYear!$B$9:$AO$400,MATCH($F41,IMFYear!$B$9:$B$400,0),MATCH(T$5,IMFYear!$B$8:$AO$8,0)),"")</f>
        <v/>
      </c>
      <c r="V41" s="3" t="str">
        <f t="array" ref="V41">IFERROR(IF($V$4="IMF",INDEX(F:F,SMALL($N$6:$N$405,ROW(U41)-ROW($U$5)),1),INDEX(F:F,SMALL($E$6:$E$405,ROW(U41)-ROW($U$5)),1)),"")</f>
        <v/>
      </c>
      <c r="W41" s="16" t="str">
        <f t="shared" si="7"/>
        <v/>
      </c>
      <c r="X41" s="16" t="str">
        <f t="shared" si="0"/>
        <v/>
      </c>
      <c r="Y41" s="16" t="str">
        <f t="shared" si="1"/>
        <v/>
      </c>
      <c r="Z41" s="16" t="str">
        <f t="shared" si="2"/>
        <v/>
      </c>
      <c r="AA41" s="16" t="str">
        <f t="shared" si="3"/>
        <v/>
      </c>
      <c r="AE41" s="2" t="str">
        <f t="shared" ref="AE41:AE46" si="12">IF(LEN(AF41)&gt;0,IF(OR(AND(LEN($AG$5)&gt;0,LEN(AG41)=0),AND(LEN($AH$5)&gt;0,LEN(AH41)=0),AND(LEN($AI$5)&gt;0,LEN(AI41)=0),AND(LEN($AJ$5)&gt;0,LEN(AJ41)=0)),"",ROW(AE41)),"")</f>
        <v/>
      </c>
      <c r="AF41" s="3" t="str">
        <f t="shared" si="11"/>
        <v/>
      </c>
      <c r="AG41" s="16" t="str">
        <f>IFERROR(IF(AG$5="EUR",1,INDEX(ECB90Days!$C$9:$AI$100,MATCH($AF41,ECB90Days!$C$9:$C$100,0),MATCH(AG$5,ECB90Days!$C$8:$AI$8,0))),"")</f>
        <v/>
      </c>
      <c r="AH41" s="16" t="str">
        <f>IFERROR(IF(AH$5="EUR",1,INDEX(ECB90Days!$C$9:$AI$100,MATCH($AF41,ECB90Days!$C$9:$C$100,0),MATCH(AH$5,ECB90Days!$C$8:$AI$8,0)))/$AG41,"")</f>
        <v/>
      </c>
      <c r="AI41" s="16" t="str">
        <f>IFERROR(IF(INDEX(IMFYear!$B$9:$AO$310,MATCH($AF41,IMFYear!$B$9:$B$310,0),MATCH(AI$5,IMFYear!$B$8:$AO$8,0))=0,"",   INDEX(IMFYear!$B$9:$AO$310,MATCH($AF41,IMFYear!$B$9:$B$310,0),MATCH(AI$5,IMFYear!$B$8:$AO$8,0))),"")</f>
        <v/>
      </c>
      <c r="AJ41" s="16" t="str">
        <f>IFERROR($AI41/INDEX(IMFYear!$B$9:$AO$310,MATCH($AF41,IMFYear!$B$9:$B$310,0),MATCH(AJ$5,IMFYear!$B$8:$AO$8,0)),"")</f>
        <v/>
      </c>
      <c r="AL41" s="3" t="str">
        <f t="array" ref="AL41">IFERROR(INDEX(AF:AF,SMALL($AE$6:$AE$405,ROW(AK41)-ROW($AK$5)),1),"")</f>
        <v/>
      </c>
      <c r="AM41" s="31" t="str">
        <f t="shared" si="9"/>
        <v/>
      </c>
      <c r="AN41" s="31" t="str">
        <f t="shared" si="10"/>
        <v/>
      </c>
      <c r="AP41" s="2" t="s">
        <v>190</v>
      </c>
      <c r="AQ41" s="1"/>
      <c r="AR41" s="2" t="s">
        <v>65</v>
      </c>
      <c r="AS41" s="5" t="s">
        <v>66</v>
      </c>
    </row>
    <row r="42" spans="5:45" x14ac:dyDescent="0.25">
      <c r="E42" s="2" t="str">
        <f t="shared" si="4"/>
        <v/>
      </c>
      <c r="F42" s="3" t="str">
        <f t="shared" si="5"/>
        <v/>
      </c>
      <c r="G42" s="16">
        <f>IFERROR(IF(G$5="EUR",1,INDEX(ECB90Days!$C$9:$AI$100,MATCH($F42,ECB90Days!$C$9:$C$100,0),MATCH(G$5,ECB90Days!$C$8:$AI$8,0))),"")</f>
        <v>1</v>
      </c>
      <c r="H42" s="16" t="str">
        <f>IFERROR(IF(H$5="EUR",1,INDEX(ECB90Days!$C$9:$AI$100,MATCH($F42,ECB90Days!$C$9:$C$100,0),MATCH(H$5,ECB90Days!$C$8:$AI$8,0)))/$G42,"")</f>
        <v/>
      </c>
      <c r="I42" s="16" t="str">
        <f>IFERROR(IF(I$5="EUR",1,INDEX(ECB90Days!$C$9:$AI$100,MATCH($F42,ECB90Days!$C$9:$C$100,0),MATCH(I$5,ECB90Days!$C$8:$AI$8,0)))/$G42,"")</f>
        <v/>
      </c>
      <c r="J42" s="16" t="str">
        <f>IFERROR(IF(J$5="EUR",1,INDEX(ECB90Days!$C$9:$AI$100,MATCH($F42,ECB90Days!$C$9:$C$100,0),MATCH(J$5,ECB90Days!$C$8:$AI$8,0)))/$G42,"")</f>
        <v/>
      </c>
      <c r="K42" s="16" t="str">
        <f>IFERROR(IF(K$5="EUR",1,INDEX(ECB90Days!$C$9:$AI$100,MATCH($F42,ECB90Days!$C$9:$C$100,0),MATCH(K$5,ECB90Days!$C$8:$AI$8,0)))/$G42,"")</f>
        <v/>
      </c>
      <c r="L42" s="16" t="str">
        <f>IFERROR(IF(L$5="EUR",1,INDEX(ECB90Days!$C$9:$AI$100,MATCH($F42,ECB90Days!$C$9:$C$100,0),MATCH(L$5,ECB90Days!$C$8:$AI$8,0)))/$G42,"")</f>
        <v/>
      </c>
      <c r="N42" s="2" t="str">
        <f t="shared" si="6"/>
        <v/>
      </c>
      <c r="O42" s="16" t="str">
        <f>IFERROR(IF(INDEX(IMFYear!$B$9:$AO$400,MATCH($F42,IMFYear!$B$9:$B$400,0),MATCH(O$5,IMFYear!$B$8:$AO$8,0))=0,"",INDEX(IMFYear!$B$9:$AO$400,MATCH($F42,IMFYear!$B$9:$B$400,0),MATCH(O$5,IMFYear!$B$8:$AO$8,0))),"")</f>
        <v/>
      </c>
      <c r="P42" s="16" t="str">
        <f>IFERROR($O42/INDEX(IMFYear!$B$9:$AO$400,MATCH($F42,IMFYear!$B$9:$B$400,0),MATCH(P$5,IMFYear!$B$8:$AO$8,0)),"")</f>
        <v/>
      </c>
      <c r="Q42" s="16" t="str">
        <f>IFERROR($O42/INDEX(IMFYear!$B$9:$AO$400,MATCH($F42,IMFYear!$B$9:$B$400,0),MATCH(Q$5,IMFYear!$B$8:$AO$8,0)),"")</f>
        <v/>
      </c>
      <c r="R42" s="16" t="str">
        <f>IFERROR($O42/INDEX(IMFYear!$B$9:$AO$400,MATCH($F42,IMFYear!$B$9:$B$400,0),MATCH(R$5,IMFYear!$B$8:$AO$8,0)),"")</f>
        <v/>
      </c>
      <c r="S42" s="16" t="str">
        <f>IFERROR($O42/INDEX(IMFYear!$B$9:$AO$400,MATCH($F42,IMFYear!$B$9:$B$400,0),MATCH(S$5,IMFYear!$B$8:$AO$8,0)),"")</f>
        <v/>
      </c>
      <c r="T42" s="16" t="str">
        <f>IFERROR($O42/INDEX(IMFYear!$B$9:$AO$400,MATCH($F42,IMFYear!$B$9:$B$400,0),MATCH(T$5,IMFYear!$B$8:$AO$8,0)),"")</f>
        <v/>
      </c>
      <c r="V42" s="3" t="str">
        <f t="array" ref="V42">IFERROR(IF($V$4="IMF",INDEX(F:F,SMALL($N$6:$N$405,ROW(U42)-ROW($U$5)),1),INDEX(F:F,SMALL($E$6:$E$405,ROW(U42)-ROW($U$5)),1)),"")</f>
        <v/>
      </c>
      <c r="W42" s="16" t="str">
        <f t="shared" si="7"/>
        <v/>
      </c>
      <c r="X42" s="16" t="str">
        <f t="shared" si="0"/>
        <v/>
      </c>
      <c r="Y42" s="16" t="str">
        <f t="shared" si="1"/>
        <v/>
      </c>
      <c r="Z42" s="16" t="str">
        <f t="shared" si="2"/>
        <v/>
      </c>
      <c r="AA42" s="16" t="str">
        <f t="shared" si="3"/>
        <v/>
      </c>
      <c r="AE42" s="2" t="str">
        <f t="shared" si="12"/>
        <v/>
      </c>
      <c r="AF42" s="3" t="str">
        <f t="shared" si="11"/>
        <v/>
      </c>
      <c r="AG42" s="16" t="str">
        <f>IFERROR(IF(AG$5="EUR",1,INDEX(ECB90Days!$C$9:$AI$100,MATCH($AF42,ECB90Days!$C$9:$C$100,0),MATCH(AG$5,ECB90Days!$C$8:$AI$8,0))),"")</f>
        <v/>
      </c>
      <c r="AH42" s="16" t="str">
        <f>IFERROR(IF(AH$5="EUR",1,INDEX(ECB90Days!$C$9:$AI$100,MATCH($AF42,ECB90Days!$C$9:$C$100,0),MATCH(AH$5,ECB90Days!$C$8:$AI$8,0)))/$AG42,"")</f>
        <v/>
      </c>
      <c r="AI42" s="16" t="str">
        <f>IFERROR(IF(INDEX(IMFYear!$B$9:$AO$310,MATCH($AF42,IMFYear!$B$9:$B$310,0),MATCH(AI$5,IMFYear!$B$8:$AO$8,0))=0,"",   INDEX(IMFYear!$B$9:$AO$310,MATCH($AF42,IMFYear!$B$9:$B$310,0),MATCH(AI$5,IMFYear!$B$8:$AO$8,0))),"")</f>
        <v/>
      </c>
      <c r="AJ42" s="16" t="str">
        <f>IFERROR($AI42/INDEX(IMFYear!$B$9:$AO$310,MATCH($AF42,IMFYear!$B$9:$B$310,0),MATCH(AJ$5,IMFYear!$B$8:$AO$8,0)),"")</f>
        <v/>
      </c>
      <c r="AL42" s="3" t="str">
        <f t="array" ref="AL42">IFERROR(INDEX(AF:AF,SMALL($AE$6:$AE$405,ROW(AK42)-ROW($AK$5)),1),"")</f>
        <v/>
      </c>
      <c r="AM42" s="31" t="str">
        <f t="shared" si="9"/>
        <v/>
      </c>
      <c r="AN42" s="31" t="str">
        <f t="shared" si="10"/>
        <v/>
      </c>
      <c r="AP42" s="2" t="s">
        <v>59</v>
      </c>
      <c r="AQ42" s="1"/>
      <c r="AR42" s="2" t="s">
        <v>67</v>
      </c>
      <c r="AS42" s="5" t="s">
        <v>68</v>
      </c>
    </row>
    <row r="43" spans="5:45" x14ac:dyDescent="0.25">
      <c r="E43" s="2" t="str">
        <f t="shared" si="4"/>
        <v/>
      </c>
      <c r="F43" s="3" t="str">
        <f t="shared" si="5"/>
        <v/>
      </c>
      <c r="G43" s="16">
        <f>IFERROR(IF(G$5="EUR",1,INDEX(ECB90Days!$C$9:$AI$100,MATCH($F43,ECB90Days!$C$9:$C$100,0),MATCH(G$5,ECB90Days!$C$8:$AI$8,0))),"")</f>
        <v>1</v>
      </c>
      <c r="H43" s="16" t="str">
        <f>IFERROR(IF(H$5="EUR",1,INDEX(ECB90Days!$C$9:$AI$100,MATCH($F43,ECB90Days!$C$9:$C$100,0),MATCH(H$5,ECB90Days!$C$8:$AI$8,0)))/$G43,"")</f>
        <v/>
      </c>
      <c r="I43" s="16" t="str">
        <f>IFERROR(IF(I$5="EUR",1,INDEX(ECB90Days!$C$9:$AI$100,MATCH($F43,ECB90Days!$C$9:$C$100,0),MATCH(I$5,ECB90Days!$C$8:$AI$8,0)))/$G43,"")</f>
        <v/>
      </c>
      <c r="J43" s="16" t="str">
        <f>IFERROR(IF(J$5="EUR",1,INDEX(ECB90Days!$C$9:$AI$100,MATCH($F43,ECB90Days!$C$9:$C$100,0),MATCH(J$5,ECB90Days!$C$8:$AI$8,0)))/$G43,"")</f>
        <v/>
      </c>
      <c r="K43" s="16" t="str">
        <f>IFERROR(IF(K$5="EUR",1,INDEX(ECB90Days!$C$9:$AI$100,MATCH($F43,ECB90Days!$C$9:$C$100,0),MATCH(K$5,ECB90Days!$C$8:$AI$8,0)))/$G43,"")</f>
        <v/>
      </c>
      <c r="L43" s="16" t="str">
        <f>IFERROR(IF(L$5="EUR",1,INDEX(ECB90Days!$C$9:$AI$100,MATCH($F43,ECB90Days!$C$9:$C$100,0),MATCH(L$5,ECB90Days!$C$8:$AI$8,0)))/$G43,"")</f>
        <v/>
      </c>
      <c r="N43" s="2" t="str">
        <f t="shared" si="6"/>
        <v/>
      </c>
      <c r="O43" s="16" t="str">
        <f>IFERROR(IF(INDEX(IMFYear!$B$9:$AO$400,MATCH($F43,IMFYear!$B$9:$B$400,0),MATCH(O$5,IMFYear!$B$8:$AO$8,0))=0,"",INDEX(IMFYear!$B$9:$AO$400,MATCH($F43,IMFYear!$B$9:$B$400,0),MATCH(O$5,IMFYear!$B$8:$AO$8,0))),"")</f>
        <v/>
      </c>
      <c r="P43" s="16" t="str">
        <f>IFERROR($O43/INDEX(IMFYear!$B$9:$AO$400,MATCH($F43,IMFYear!$B$9:$B$400,0),MATCH(P$5,IMFYear!$B$8:$AO$8,0)),"")</f>
        <v/>
      </c>
      <c r="Q43" s="16" t="str">
        <f>IFERROR($O43/INDEX(IMFYear!$B$9:$AO$400,MATCH($F43,IMFYear!$B$9:$B$400,0),MATCH(Q$5,IMFYear!$B$8:$AO$8,0)),"")</f>
        <v/>
      </c>
      <c r="R43" s="16" t="str">
        <f>IFERROR($O43/INDEX(IMFYear!$B$9:$AO$400,MATCH($F43,IMFYear!$B$9:$B$400,0),MATCH(R$5,IMFYear!$B$8:$AO$8,0)),"")</f>
        <v/>
      </c>
      <c r="S43" s="16" t="str">
        <f>IFERROR($O43/INDEX(IMFYear!$B$9:$AO$400,MATCH($F43,IMFYear!$B$9:$B$400,0),MATCH(S$5,IMFYear!$B$8:$AO$8,0)),"")</f>
        <v/>
      </c>
      <c r="T43" s="16" t="str">
        <f>IFERROR($O43/INDEX(IMFYear!$B$9:$AO$400,MATCH($F43,IMFYear!$B$9:$B$400,0),MATCH(T$5,IMFYear!$B$8:$AO$8,0)),"")</f>
        <v/>
      </c>
      <c r="V43" s="3" t="str">
        <f t="array" ref="V43">IFERROR(IF($V$4="IMF",INDEX(F:F,SMALL($N$6:$N$405,ROW(U43)-ROW($U$5)),1),INDEX(F:F,SMALL($E$6:$E$405,ROW(U43)-ROW($U$5)),1)),"")</f>
        <v/>
      </c>
      <c r="W43" s="16" t="str">
        <f t="shared" si="7"/>
        <v/>
      </c>
      <c r="X43" s="16" t="str">
        <f t="shared" si="0"/>
        <v/>
      </c>
      <c r="Y43" s="16" t="str">
        <f t="shared" si="1"/>
        <v/>
      </c>
      <c r="Z43" s="16" t="str">
        <f t="shared" si="2"/>
        <v/>
      </c>
      <c r="AA43" s="16" t="str">
        <f t="shared" si="3"/>
        <v/>
      </c>
      <c r="AE43" s="2" t="str">
        <f t="shared" si="12"/>
        <v/>
      </c>
      <c r="AF43" s="3" t="str">
        <f t="shared" si="11"/>
        <v/>
      </c>
      <c r="AG43" s="16" t="str">
        <f>IFERROR(IF(AG$5="EUR",1,INDEX(ECB90Days!$C$9:$AI$100,MATCH($AF43,ECB90Days!$C$9:$C$100,0),MATCH(AG$5,ECB90Days!$C$8:$AI$8,0))),"")</f>
        <v/>
      </c>
      <c r="AH43" s="16" t="str">
        <f>IFERROR(IF(AH$5="EUR",1,INDEX(ECB90Days!$C$9:$AI$100,MATCH($AF43,ECB90Days!$C$9:$C$100,0),MATCH(AH$5,ECB90Days!$C$8:$AI$8,0)))/$AG43,"")</f>
        <v/>
      </c>
      <c r="AI43" s="16" t="str">
        <f>IFERROR(IF(INDEX(IMFYear!$B$9:$AO$310,MATCH($AF43,IMFYear!$B$9:$B$310,0),MATCH(AI$5,IMFYear!$B$8:$AO$8,0))=0,"",   INDEX(IMFYear!$B$9:$AO$310,MATCH($AF43,IMFYear!$B$9:$B$310,0),MATCH(AI$5,IMFYear!$B$8:$AO$8,0))),"")</f>
        <v/>
      </c>
      <c r="AJ43" s="16" t="str">
        <f>IFERROR($AI43/INDEX(IMFYear!$B$9:$AO$310,MATCH($AF43,IMFYear!$B$9:$B$310,0),MATCH(AJ$5,IMFYear!$B$8:$AO$8,0)),"")</f>
        <v/>
      </c>
      <c r="AL43" s="3" t="str">
        <f t="array" ref="AL43">IFERROR(INDEX(AF:AF,SMALL($AE$6:$AE$405,ROW(AK43)-ROW($AK$5)),1),"")</f>
        <v/>
      </c>
      <c r="AM43" s="31" t="str">
        <f t="shared" si="9"/>
        <v/>
      </c>
      <c r="AN43" s="31" t="str">
        <f t="shared" si="10"/>
        <v/>
      </c>
      <c r="AP43" s="2" t="s">
        <v>61</v>
      </c>
      <c r="AQ43" s="1"/>
      <c r="AR43" s="2" t="s">
        <v>69</v>
      </c>
      <c r="AS43" s="5" t="s">
        <v>70</v>
      </c>
    </row>
    <row r="44" spans="5:45" x14ac:dyDescent="0.25">
      <c r="E44" s="2" t="str">
        <f t="shared" si="4"/>
        <v/>
      </c>
      <c r="F44" s="3" t="str">
        <f t="shared" si="5"/>
        <v/>
      </c>
      <c r="G44" s="16">
        <f>IFERROR(IF(G$5="EUR",1,INDEX(ECB90Days!$C$9:$AI$100,MATCH($F44,ECB90Days!$C$9:$C$100,0),MATCH(G$5,ECB90Days!$C$8:$AI$8,0))),"")</f>
        <v>1</v>
      </c>
      <c r="H44" s="16" t="str">
        <f>IFERROR(IF(H$5="EUR",1,INDEX(ECB90Days!$C$9:$AI$100,MATCH($F44,ECB90Days!$C$9:$C$100,0),MATCH(H$5,ECB90Days!$C$8:$AI$8,0)))/$G44,"")</f>
        <v/>
      </c>
      <c r="I44" s="16" t="str">
        <f>IFERROR(IF(I$5="EUR",1,INDEX(ECB90Days!$C$9:$AI$100,MATCH($F44,ECB90Days!$C$9:$C$100,0),MATCH(I$5,ECB90Days!$C$8:$AI$8,0)))/$G44,"")</f>
        <v/>
      </c>
      <c r="J44" s="16" t="str">
        <f>IFERROR(IF(J$5="EUR",1,INDEX(ECB90Days!$C$9:$AI$100,MATCH($F44,ECB90Days!$C$9:$C$100,0),MATCH(J$5,ECB90Days!$C$8:$AI$8,0)))/$G44,"")</f>
        <v/>
      </c>
      <c r="K44" s="16" t="str">
        <f>IFERROR(IF(K$5="EUR",1,INDEX(ECB90Days!$C$9:$AI$100,MATCH($F44,ECB90Days!$C$9:$C$100,0),MATCH(K$5,ECB90Days!$C$8:$AI$8,0)))/$G44,"")</f>
        <v/>
      </c>
      <c r="L44" s="16" t="str">
        <f>IFERROR(IF(L$5="EUR",1,INDEX(ECB90Days!$C$9:$AI$100,MATCH($F44,ECB90Days!$C$9:$C$100,0),MATCH(L$5,ECB90Days!$C$8:$AI$8,0)))/$G44,"")</f>
        <v/>
      </c>
      <c r="N44" s="2" t="str">
        <f t="shared" si="6"/>
        <v/>
      </c>
      <c r="O44" s="16" t="str">
        <f>IFERROR(IF(INDEX(IMFYear!$B$9:$AO$400,MATCH($F44,IMFYear!$B$9:$B$400,0),MATCH(O$5,IMFYear!$B$8:$AO$8,0))=0,"",INDEX(IMFYear!$B$9:$AO$400,MATCH($F44,IMFYear!$B$9:$B$400,0),MATCH(O$5,IMFYear!$B$8:$AO$8,0))),"")</f>
        <v/>
      </c>
      <c r="P44" s="16" t="str">
        <f>IFERROR($O44/INDEX(IMFYear!$B$9:$AO$400,MATCH($F44,IMFYear!$B$9:$B$400,0),MATCH(P$5,IMFYear!$B$8:$AO$8,0)),"")</f>
        <v/>
      </c>
      <c r="Q44" s="16" t="str">
        <f>IFERROR($O44/INDEX(IMFYear!$B$9:$AO$400,MATCH($F44,IMFYear!$B$9:$B$400,0),MATCH(Q$5,IMFYear!$B$8:$AO$8,0)),"")</f>
        <v/>
      </c>
      <c r="R44" s="16" t="str">
        <f>IFERROR($O44/INDEX(IMFYear!$B$9:$AO$400,MATCH($F44,IMFYear!$B$9:$B$400,0),MATCH(R$5,IMFYear!$B$8:$AO$8,0)),"")</f>
        <v/>
      </c>
      <c r="S44" s="16" t="str">
        <f>IFERROR($O44/INDEX(IMFYear!$B$9:$AO$400,MATCH($F44,IMFYear!$B$9:$B$400,0),MATCH(S$5,IMFYear!$B$8:$AO$8,0)),"")</f>
        <v/>
      </c>
      <c r="T44" s="16" t="str">
        <f>IFERROR($O44/INDEX(IMFYear!$B$9:$AO$400,MATCH($F44,IMFYear!$B$9:$B$400,0),MATCH(T$5,IMFYear!$B$8:$AO$8,0)),"")</f>
        <v/>
      </c>
      <c r="V44" s="3" t="str">
        <f t="array" ref="V44">IFERROR(IF($V$4="IMF",INDEX(F:F,SMALL($N$6:$N$405,ROW(U44)-ROW($U$5)),1),INDEX(F:F,SMALL($E$6:$E$405,ROW(U44)-ROW($U$5)),1)),"")</f>
        <v/>
      </c>
      <c r="W44" s="16" t="str">
        <f t="shared" si="7"/>
        <v/>
      </c>
      <c r="X44" s="16" t="str">
        <f t="shared" si="0"/>
        <v/>
      </c>
      <c r="Y44" s="16" t="str">
        <f t="shared" si="1"/>
        <v/>
      </c>
      <c r="Z44" s="16" t="str">
        <f t="shared" si="2"/>
        <v/>
      </c>
      <c r="AA44" s="16" t="str">
        <f t="shared" si="3"/>
        <v/>
      </c>
      <c r="AE44" s="2" t="str">
        <f t="shared" si="12"/>
        <v/>
      </c>
      <c r="AF44" s="3" t="str">
        <f t="shared" si="11"/>
        <v/>
      </c>
      <c r="AG44" s="16" t="str">
        <f>IFERROR(IF(AG$5="EUR",1,INDEX(ECB90Days!$C$9:$AI$100,MATCH($AF44,ECB90Days!$C$9:$C$100,0),MATCH(AG$5,ECB90Days!$C$8:$AI$8,0))),"")</f>
        <v/>
      </c>
      <c r="AH44" s="16" t="str">
        <f>IFERROR(IF(AH$5="EUR",1,INDEX(ECB90Days!$C$9:$AI$100,MATCH($AF44,ECB90Days!$C$9:$C$100,0),MATCH(AH$5,ECB90Days!$C$8:$AI$8,0)))/$AG44,"")</f>
        <v/>
      </c>
      <c r="AI44" s="16" t="str">
        <f>IFERROR(IF(INDEX(IMFYear!$B$9:$AO$310,MATCH($AF44,IMFYear!$B$9:$B$310,0),MATCH(AI$5,IMFYear!$B$8:$AO$8,0))=0,"",   INDEX(IMFYear!$B$9:$AO$310,MATCH($AF44,IMFYear!$B$9:$B$310,0),MATCH(AI$5,IMFYear!$B$8:$AO$8,0))),"")</f>
        <v/>
      </c>
      <c r="AJ44" s="16" t="str">
        <f>IFERROR($AI44/INDEX(IMFYear!$B$9:$AO$310,MATCH($AF44,IMFYear!$B$9:$B$310,0),MATCH(AJ$5,IMFYear!$B$8:$AO$8,0)),"")</f>
        <v/>
      </c>
      <c r="AL44" s="3" t="str">
        <f t="array" ref="AL44">IFERROR(INDEX(AF:AF,SMALL($AE$6:$AE$405,ROW(AK44)-ROW($AK$5)),1),"")</f>
        <v/>
      </c>
      <c r="AM44" s="31" t="str">
        <f t="shared" si="9"/>
        <v/>
      </c>
      <c r="AN44" s="31" t="str">
        <f t="shared" si="10"/>
        <v/>
      </c>
      <c r="AP44" s="2" t="s">
        <v>240</v>
      </c>
      <c r="AQ44" s="1"/>
      <c r="AR44" s="2" t="s">
        <v>73</v>
      </c>
      <c r="AS44" s="5" t="s">
        <v>74</v>
      </c>
    </row>
    <row r="45" spans="5:45" x14ac:dyDescent="0.25">
      <c r="E45" s="2" t="str">
        <f t="shared" si="4"/>
        <v/>
      </c>
      <c r="F45" s="3" t="str">
        <f t="shared" si="5"/>
        <v/>
      </c>
      <c r="G45" s="16">
        <f>IFERROR(IF(G$5="EUR",1,INDEX(ECB90Days!$C$9:$AI$100,MATCH($F45,ECB90Days!$C$9:$C$100,0),MATCH(G$5,ECB90Days!$C$8:$AI$8,0))),"")</f>
        <v>1</v>
      </c>
      <c r="H45" s="16" t="str">
        <f>IFERROR(IF(H$5="EUR",1,INDEX(ECB90Days!$C$9:$AI$100,MATCH($F45,ECB90Days!$C$9:$C$100,0),MATCH(H$5,ECB90Days!$C$8:$AI$8,0)))/$G45,"")</f>
        <v/>
      </c>
      <c r="I45" s="16" t="str">
        <f>IFERROR(IF(I$5="EUR",1,INDEX(ECB90Days!$C$9:$AI$100,MATCH($F45,ECB90Days!$C$9:$C$100,0),MATCH(I$5,ECB90Days!$C$8:$AI$8,0)))/$G45,"")</f>
        <v/>
      </c>
      <c r="J45" s="16" t="str">
        <f>IFERROR(IF(J$5="EUR",1,INDEX(ECB90Days!$C$9:$AI$100,MATCH($F45,ECB90Days!$C$9:$C$100,0),MATCH(J$5,ECB90Days!$C$8:$AI$8,0)))/$G45,"")</f>
        <v/>
      </c>
      <c r="K45" s="16" t="str">
        <f>IFERROR(IF(K$5="EUR",1,INDEX(ECB90Days!$C$9:$AI$100,MATCH($F45,ECB90Days!$C$9:$C$100,0),MATCH(K$5,ECB90Days!$C$8:$AI$8,0)))/$G45,"")</f>
        <v/>
      </c>
      <c r="L45" s="16" t="str">
        <f>IFERROR(IF(L$5="EUR",1,INDEX(ECB90Days!$C$9:$AI$100,MATCH($F45,ECB90Days!$C$9:$C$100,0),MATCH(L$5,ECB90Days!$C$8:$AI$8,0)))/$G45,"")</f>
        <v/>
      </c>
      <c r="N45" s="2" t="str">
        <f t="shared" si="6"/>
        <v/>
      </c>
      <c r="O45" s="16" t="str">
        <f>IFERROR(IF(INDEX(IMFYear!$B$9:$AO$400,MATCH($F45,IMFYear!$B$9:$B$400,0),MATCH(O$5,IMFYear!$B$8:$AO$8,0))=0,"",INDEX(IMFYear!$B$9:$AO$400,MATCH($F45,IMFYear!$B$9:$B$400,0),MATCH(O$5,IMFYear!$B$8:$AO$8,0))),"")</f>
        <v/>
      </c>
      <c r="P45" s="16" t="str">
        <f>IFERROR($O45/INDEX(IMFYear!$B$9:$AO$400,MATCH($F45,IMFYear!$B$9:$B$400,0),MATCH(P$5,IMFYear!$B$8:$AO$8,0)),"")</f>
        <v/>
      </c>
      <c r="Q45" s="16" t="str">
        <f>IFERROR($O45/INDEX(IMFYear!$B$9:$AO$400,MATCH($F45,IMFYear!$B$9:$B$400,0),MATCH(Q$5,IMFYear!$B$8:$AO$8,0)),"")</f>
        <v/>
      </c>
      <c r="R45" s="16" t="str">
        <f>IFERROR($O45/INDEX(IMFYear!$B$9:$AO$400,MATCH($F45,IMFYear!$B$9:$B$400,0),MATCH(R$5,IMFYear!$B$8:$AO$8,0)),"")</f>
        <v/>
      </c>
      <c r="S45" s="16" t="str">
        <f>IFERROR($O45/INDEX(IMFYear!$B$9:$AO$400,MATCH($F45,IMFYear!$B$9:$B$400,0),MATCH(S$5,IMFYear!$B$8:$AO$8,0)),"")</f>
        <v/>
      </c>
      <c r="T45" s="16" t="str">
        <f>IFERROR($O45/INDEX(IMFYear!$B$9:$AO$400,MATCH($F45,IMFYear!$B$9:$B$400,0),MATCH(T$5,IMFYear!$B$8:$AO$8,0)),"")</f>
        <v/>
      </c>
      <c r="V45" s="3" t="str">
        <f t="array" ref="V45">IFERROR(IF($V$4="IMF",INDEX(F:F,SMALL($N$6:$N$405,ROW(U45)-ROW($U$5)),1),INDEX(F:F,SMALL($E$6:$E$405,ROW(U45)-ROW($U$5)),1)),"")</f>
        <v/>
      </c>
      <c r="W45" s="16" t="str">
        <f t="shared" si="7"/>
        <v/>
      </c>
      <c r="X45" s="16" t="str">
        <f t="shared" si="0"/>
        <v/>
      </c>
      <c r="Y45" s="16" t="str">
        <f t="shared" si="1"/>
        <v/>
      </c>
      <c r="Z45" s="16" t="str">
        <f t="shared" si="2"/>
        <v/>
      </c>
      <c r="AA45" s="16" t="str">
        <f t="shared" si="3"/>
        <v/>
      </c>
      <c r="AE45" s="2" t="str">
        <f t="shared" si="12"/>
        <v/>
      </c>
      <c r="AF45" s="3" t="str">
        <f t="shared" si="11"/>
        <v/>
      </c>
      <c r="AG45" s="16" t="str">
        <f>IFERROR(IF(AG$5="EUR",1,INDEX(ECB90Days!$C$9:$AI$100,MATCH($AF45,ECB90Days!$C$9:$C$100,0),MATCH(AG$5,ECB90Days!$C$8:$AI$8,0))),"")</f>
        <v/>
      </c>
      <c r="AH45" s="16" t="str">
        <f>IFERROR(IF(AH$5="EUR",1,INDEX(ECB90Days!$C$9:$AI$100,MATCH($AF45,ECB90Days!$C$9:$C$100,0),MATCH(AH$5,ECB90Days!$C$8:$AI$8,0)))/$AG45,"")</f>
        <v/>
      </c>
      <c r="AI45" s="16" t="str">
        <f>IFERROR(IF(INDEX(IMFYear!$B$9:$AO$310,MATCH($AF45,IMFYear!$B$9:$B$310,0),MATCH(AI$5,IMFYear!$B$8:$AO$8,0))=0,"",   INDEX(IMFYear!$B$9:$AO$310,MATCH($AF45,IMFYear!$B$9:$B$310,0),MATCH(AI$5,IMFYear!$B$8:$AO$8,0))),"")</f>
        <v/>
      </c>
      <c r="AJ45" s="16" t="str">
        <f>IFERROR($AI45/INDEX(IMFYear!$B$9:$AO$310,MATCH($AF45,IMFYear!$B$9:$B$310,0),MATCH(AJ$5,IMFYear!$B$8:$AO$8,0)),"")</f>
        <v/>
      </c>
      <c r="AL45" s="3" t="str">
        <f t="array" ref="AL45">IFERROR(INDEX(AF:AF,SMALL($AE$6:$AE$405,ROW(AK45)-ROW($AK$5)),1),"")</f>
        <v/>
      </c>
      <c r="AM45" s="31" t="str">
        <f t="shared" si="9"/>
        <v/>
      </c>
      <c r="AN45" s="31" t="str">
        <f t="shared" si="10"/>
        <v/>
      </c>
      <c r="AP45" s="1"/>
      <c r="AQ45" s="1"/>
      <c r="AR45" s="2" t="s">
        <v>75</v>
      </c>
      <c r="AS45" s="5" t="s">
        <v>76</v>
      </c>
    </row>
    <row r="46" spans="5:45" x14ac:dyDescent="0.25">
      <c r="E46" s="2" t="str">
        <f t="shared" si="4"/>
        <v/>
      </c>
      <c r="F46" s="3" t="str">
        <f t="shared" si="5"/>
        <v/>
      </c>
      <c r="G46" s="16">
        <f>IFERROR(IF(G$5="EUR",1,INDEX(ECB90Days!$C$9:$AI$100,MATCH($F46,ECB90Days!$C$9:$C$100,0),MATCH(G$5,ECB90Days!$C$8:$AI$8,0))),"")</f>
        <v>1</v>
      </c>
      <c r="H46" s="16" t="str">
        <f>IFERROR(IF(H$5="EUR",1,INDEX(ECB90Days!$C$9:$AI$100,MATCH($F46,ECB90Days!$C$9:$C$100,0),MATCH(H$5,ECB90Days!$C$8:$AI$8,0)))/$G46,"")</f>
        <v/>
      </c>
      <c r="I46" s="16" t="str">
        <f>IFERROR(IF(I$5="EUR",1,INDEX(ECB90Days!$C$9:$AI$100,MATCH($F46,ECB90Days!$C$9:$C$100,0),MATCH(I$5,ECB90Days!$C$8:$AI$8,0)))/$G46,"")</f>
        <v/>
      </c>
      <c r="J46" s="16" t="str">
        <f>IFERROR(IF(J$5="EUR",1,INDEX(ECB90Days!$C$9:$AI$100,MATCH($F46,ECB90Days!$C$9:$C$100,0),MATCH(J$5,ECB90Days!$C$8:$AI$8,0)))/$G46,"")</f>
        <v/>
      </c>
      <c r="K46" s="16" t="str">
        <f>IFERROR(IF(K$5="EUR",1,INDEX(ECB90Days!$C$9:$AI$100,MATCH($F46,ECB90Days!$C$9:$C$100,0),MATCH(K$5,ECB90Days!$C$8:$AI$8,0)))/$G46,"")</f>
        <v/>
      </c>
      <c r="L46" s="16" t="str">
        <f>IFERROR(IF(L$5="EUR",1,INDEX(ECB90Days!$C$9:$AI$100,MATCH($F46,ECB90Days!$C$9:$C$100,0),MATCH(L$5,ECB90Days!$C$8:$AI$8,0)))/$G46,"")</f>
        <v/>
      </c>
      <c r="N46" s="2" t="str">
        <f t="shared" si="6"/>
        <v/>
      </c>
      <c r="O46" s="16" t="str">
        <f>IFERROR(IF(INDEX(IMFYear!$B$9:$AO$400,MATCH($F46,IMFYear!$B$9:$B$400,0),MATCH(O$5,IMFYear!$B$8:$AO$8,0))=0,"",INDEX(IMFYear!$B$9:$AO$400,MATCH($F46,IMFYear!$B$9:$B$400,0),MATCH(O$5,IMFYear!$B$8:$AO$8,0))),"")</f>
        <v/>
      </c>
      <c r="P46" s="16" t="str">
        <f>IFERROR($O46/INDEX(IMFYear!$B$9:$AO$400,MATCH($F46,IMFYear!$B$9:$B$400,0),MATCH(P$5,IMFYear!$B$8:$AO$8,0)),"")</f>
        <v/>
      </c>
      <c r="Q46" s="16" t="str">
        <f>IFERROR($O46/INDEX(IMFYear!$B$9:$AO$400,MATCH($F46,IMFYear!$B$9:$B$400,0),MATCH(Q$5,IMFYear!$B$8:$AO$8,0)),"")</f>
        <v/>
      </c>
      <c r="R46" s="16" t="str">
        <f>IFERROR($O46/INDEX(IMFYear!$B$9:$AO$400,MATCH($F46,IMFYear!$B$9:$B$400,0),MATCH(R$5,IMFYear!$B$8:$AO$8,0)),"")</f>
        <v/>
      </c>
      <c r="S46" s="16" t="str">
        <f>IFERROR($O46/INDEX(IMFYear!$B$9:$AO$400,MATCH($F46,IMFYear!$B$9:$B$400,0),MATCH(S$5,IMFYear!$B$8:$AO$8,0)),"")</f>
        <v/>
      </c>
      <c r="T46" s="16" t="str">
        <f>IFERROR($O46/INDEX(IMFYear!$B$9:$AO$400,MATCH($F46,IMFYear!$B$9:$B$400,0),MATCH(T$5,IMFYear!$B$8:$AO$8,0)),"")</f>
        <v/>
      </c>
      <c r="V46" s="3" t="str">
        <f t="array" ref="V46">IFERROR(IF($V$4="IMF",INDEX(F:F,SMALL($N$6:$N$405,ROW(U46)-ROW($U$5)),1),INDEX(F:F,SMALL($E$6:$E$405,ROW(U46)-ROW($U$5)),1)),"")</f>
        <v/>
      </c>
      <c r="W46" s="16" t="str">
        <f t="shared" si="7"/>
        <v/>
      </c>
      <c r="X46" s="16" t="str">
        <f t="shared" si="0"/>
        <v/>
      </c>
      <c r="Y46" s="16" t="str">
        <f t="shared" si="1"/>
        <v/>
      </c>
      <c r="Z46" s="16" t="str">
        <f t="shared" si="2"/>
        <v/>
      </c>
      <c r="AA46" s="16" t="str">
        <f t="shared" si="3"/>
        <v/>
      </c>
      <c r="AE46" s="2" t="str">
        <f t="shared" si="12"/>
        <v/>
      </c>
      <c r="AF46" s="3" t="str">
        <f t="shared" si="11"/>
        <v/>
      </c>
      <c r="AG46" s="16" t="str">
        <f>IFERROR(IF(AG$5="EUR",1,INDEX(ECB90Days!$C$9:$AI$100,MATCH($AF46,ECB90Days!$C$9:$C$100,0),MATCH(AG$5,ECB90Days!$C$8:$AI$8,0))),"")</f>
        <v/>
      </c>
      <c r="AH46" s="16" t="str">
        <f>IFERROR(IF(AH$5="EUR",1,INDEX(ECB90Days!$C$9:$AI$100,MATCH($AF46,ECB90Days!$C$9:$C$100,0),MATCH(AH$5,ECB90Days!$C$8:$AI$8,0)))/$AG46,"")</f>
        <v/>
      </c>
      <c r="AI46" s="16" t="str">
        <f>IFERROR(IF(INDEX(IMFYear!$B$9:$AO$310,MATCH($AF46,IMFYear!$B$9:$B$310,0),MATCH(AI$5,IMFYear!$B$8:$AO$8,0))=0,"",   INDEX(IMFYear!$B$9:$AO$310,MATCH($AF46,IMFYear!$B$9:$B$310,0),MATCH(AI$5,IMFYear!$B$8:$AO$8,0))),"")</f>
        <v/>
      </c>
      <c r="AJ46" s="16" t="str">
        <f>IFERROR($AI46/INDEX(IMFYear!$B$9:$AO$310,MATCH($AF46,IMFYear!$B$9:$B$310,0),MATCH(AJ$5,IMFYear!$B$8:$AO$8,0)),"")</f>
        <v/>
      </c>
      <c r="AL46" s="3" t="str">
        <f t="array" ref="AL46">IFERROR(INDEX(AF:AF,SMALL($AE$6:$AE$405,ROW(AK46)-ROW($AK$5)),1),"")</f>
        <v/>
      </c>
      <c r="AM46" s="31" t="str">
        <f t="shared" si="9"/>
        <v/>
      </c>
      <c r="AN46" s="31" t="str">
        <f t="shared" si="10"/>
        <v/>
      </c>
      <c r="AP46" s="1"/>
      <c r="AQ46" s="1"/>
      <c r="AR46" s="2" t="s">
        <v>77</v>
      </c>
      <c r="AS46" s="5" t="s">
        <v>78</v>
      </c>
    </row>
    <row r="47" spans="5:45" x14ac:dyDescent="0.25">
      <c r="E47" s="2" t="str">
        <f t="shared" si="4"/>
        <v/>
      </c>
      <c r="F47" s="3" t="str">
        <f t="shared" si="5"/>
        <v/>
      </c>
      <c r="G47" s="16">
        <f>IFERROR(IF(G$5="EUR",1,INDEX(ECB90Days!$C$9:$AI$100,MATCH($F47,ECB90Days!$C$9:$C$100,0),MATCH(G$5,ECB90Days!$C$8:$AI$8,0))),"")</f>
        <v>1</v>
      </c>
      <c r="H47" s="16" t="str">
        <f>IFERROR(IF(H$5="EUR",1,INDEX(ECB90Days!$C$9:$AI$100,MATCH($F47,ECB90Days!$C$9:$C$100,0),MATCH(H$5,ECB90Days!$C$8:$AI$8,0)))/$G47,"")</f>
        <v/>
      </c>
      <c r="I47" s="16" t="str">
        <f>IFERROR(IF(I$5="EUR",1,INDEX(ECB90Days!$C$9:$AI$100,MATCH($F47,ECB90Days!$C$9:$C$100,0),MATCH(I$5,ECB90Days!$C$8:$AI$8,0)))/$G47,"")</f>
        <v/>
      </c>
      <c r="J47" s="16" t="str">
        <f>IFERROR(IF(J$5="EUR",1,INDEX(ECB90Days!$C$9:$AI$100,MATCH($F47,ECB90Days!$C$9:$C$100,0),MATCH(J$5,ECB90Days!$C$8:$AI$8,0)))/$G47,"")</f>
        <v/>
      </c>
      <c r="K47" s="16" t="str">
        <f>IFERROR(IF(K$5="EUR",1,INDEX(ECB90Days!$C$9:$AI$100,MATCH($F47,ECB90Days!$C$9:$C$100,0),MATCH(K$5,ECB90Days!$C$8:$AI$8,0)))/$G47,"")</f>
        <v/>
      </c>
      <c r="L47" s="16" t="str">
        <f>IFERROR(IF(L$5="EUR",1,INDEX(ECB90Days!$C$9:$AI$100,MATCH($F47,ECB90Days!$C$9:$C$100,0),MATCH(L$5,ECB90Days!$C$8:$AI$8,0)))/$G47,"")</f>
        <v/>
      </c>
      <c r="N47" s="2" t="str">
        <f t="shared" si="6"/>
        <v/>
      </c>
      <c r="O47" s="16" t="str">
        <f>IFERROR(IF(INDEX(IMFYear!$B$9:$AO$400,MATCH($F47,IMFYear!$B$9:$B$400,0),MATCH(O$5,IMFYear!$B$8:$AO$8,0))=0,"",INDEX(IMFYear!$B$9:$AO$400,MATCH($F47,IMFYear!$B$9:$B$400,0),MATCH(O$5,IMFYear!$B$8:$AO$8,0))),"")</f>
        <v/>
      </c>
      <c r="P47" s="16" t="str">
        <f>IFERROR($O47/INDEX(IMFYear!$B$9:$AO$400,MATCH($F47,IMFYear!$B$9:$B$400,0),MATCH(P$5,IMFYear!$B$8:$AO$8,0)),"")</f>
        <v/>
      </c>
      <c r="Q47" s="16" t="str">
        <f>IFERROR($O47/INDEX(IMFYear!$B$9:$AO$400,MATCH($F47,IMFYear!$B$9:$B$400,0),MATCH(Q$5,IMFYear!$B$8:$AO$8,0)),"")</f>
        <v/>
      </c>
      <c r="R47" s="16" t="str">
        <f>IFERROR($O47/INDEX(IMFYear!$B$9:$AO$400,MATCH($F47,IMFYear!$B$9:$B$400,0),MATCH(R$5,IMFYear!$B$8:$AO$8,0)),"")</f>
        <v/>
      </c>
      <c r="S47" s="16" t="str">
        <f>IFERROR($O47/INDEX(IMFYear!$B$9:$AO$400,MATCH($F47,IMFYear!$B$9:$B$400,0),MATCH(S$5,IMFYear!$B$8:$AO$8,0)),"")</f>
        <v/>
      </c>
      <c r="T47" s="16" t="str">
        <f>IFERROR($O47/INDEX(IMFYear!$B$9:$AO$400,MATCH($F47,IMFYear!$B$9:$B$400,0),MATCH(T$5,IMFYear!$B$8:$AO$8,0)),"")</f>
        <v/>
      </c>
      <c r="V47" s="3" t="str">
        <f t="array" ref="V47">IFERROR(IF($V$4="IMF",INDEX(F:F,SMALL($N$6:$N$405,ROW(U47)-ROW($U$5)),1),INDEX(F:F,SMALL($E$6:$E$405,ROW(U47)-ROW($U$5)),1)),"")</f>
        <v/>
      </c>
      <c r="W47" s="16" t="str">
        <f t="shared" si="7"/>
        <v/>
      </c>
      <c r="X47" s="16" t="str">
        <f t="shared" si="0"/>
        <v/>
      </c>
      <c r="Y47" s="16" t="str">
        <f t="shared" si="1"/>
        <v/>
      </c>
      <c r="Z47" s="16" t="str">
        <f t="shared" si="2"/>
        <v/>
      </c>
      <c r="AA47" s="16" t="str">
        <f t="shared" si="3"/>
        <v/>
      </c>
      <c r="AE47" s="2" t="str">
        <f t="shared" ref="AE47:AE110" si="13">IF(LEN(AF47)&gt;0,IF(OR(AND(LEN($AG$5)&gt;0,LEN(AG47)=0),AND(LEN($AH$5)&gt;0,LEN(AH47)=0),AND(LEN($AI$5)&gt;0,LEN(AI47)=0),AND(LEN($AJ$5)&gt;0,LEN(AJ47)=0)),"",ROW(AE47)),"")</f>
        <v/>
      </c>
      <c r="AF47" s="3" t="str">
        <f t="shared" si="11"/>
        <v/>
      </c>
      <c r="AG47" s="16" t="str">
        <f>IFERROR(IF(AG$5="EUR",1,INDEX(ECB90Days!$C$9:$AI$100,MATCH($AF47,ECB90Days!$C$9:$C$100,0),MATCH(AG$5,ECB90Days!$C$8:$AI$8,0))),"")</f>
        <v/>
      </c>
      <c r="AH47" s="16" t="str">
        <f>IFERROR(IF(AH$5="EUR",1,INDEX(ECB90Days!$C$9:$AI$100,MATCH($AF47,ECB90Days!$C$9:$C$100,0),MATCH(AH$5,ECB90Days!$C$8:$AI$8,0)))/$AG47,"")</f>
        <v/>
      </c>
      <c r="AI47" s="16" t="str">
        <f>IFERROR(IF(INDEX(IMFYear!$B$9:$AO$310,MATCH($AF47,IMFYear!$B$9:$B$310,0),MATCH(AI$5,IMFYear!$B$8:$AO$8,0))=0,"",   INDEX(IMFYear!$B$9:$AO$310,MATCH($AF47,IMFYear!$B$9:$B$310,0),MATCH(AI$5,IMFYear!$B$8:$AO$8,0))),"")</f>
        <v/>
      </c>
      <c r="AJ47" s="16" t="str">
        <f>IFERROR($AI47/INDEX(IMFYear!$B$9:$AO$310,MATCH($AF47,IMFYear!$B$9:$B$310,0),MATCH(AJ$5,IMFYear!$B$8:$AO$8,0)),"")</f>
        <v/>
      </c>
      <c r="AL47" s="3" t="str">
        <f t="array" ref="AL47">IFERROR(INDEX(AF:AF,SMALL($AE$6:$AE$405,ROW(AK47)-ROW($AK$5)),1),"")</f>
        <v/>
      </c>
      <c r="AM47" s="31" t="str">
        <f t="shared" si="9"/>
        <v/>
      </c>
      <c r="AN47" s="31" t="str">
        <f t="shared" si="10"/>
        <v/>
      </c>
      <c r="AP47" s="1"/>
      <c r="AQ47" s="1"/>
      <c r="AR47" s="2" t="s">
        <v>79</v>
      </c>
      <c r="AS47" s="5" t="s">
        <v>80</v>
      </c>
    </row>
    <row r="48" spans="5:45" x14ac:dyDescent="0.25">
      <c r="E48" s="2" t="str">
        <f t="shared" si="4"/>
        <v/>
      </c>
      <c r="F48" s="3" t="str">
        <f t="shared" si="5"/>
        <v/>
      </c>
      <c r="G48" s="16">
        <f>IFERROR(IF(G$5="EUR",1,INDEX(ECB90Days!$C$9:$AI$100,MATCH($F48,ECB90Days!$C$9:$C$100,0),MATCH(G$5,ECB90Days!$C$8:$AI$8,0))),"")</f>
        <v>1</v>
      </c>
      <c r="H48" s="16" t="str">
        <f>IFERROR(IF(H$5="EUR",1,INDEX(ECB90Days!$C$9:$AI$100,MATCH($F48,ECB90Days!$C$9:$C$100,0),MATCH(H$5,ECB90Days!$C$8:$AI$8,0)))/$G48,"")</f>
        <v/>
      </c>
      <c r="I48" s="16" t="str">
        <f>IFERROR(IF(I$5="EUR",1,INDEX(ECB90Days!$C$9:$AI$100,MATCH($F48,ECB90Days!$C$9:$C$100,0),MATCH(I$5,ECB90Days!$C$8:$AI$8,0)))/$G48,"")</f>
        <v/>
      </c>
      <c r="J48" s="16" t="str">
        <f>IFERROR(IF(J$5="EUR",1,INDEX(ECB90Days!$C$9:$AI$100,MATCH($F48,ECB90Days!$C$9:$C$100,0),MATCH(J$5,ECB90Days!$C$8:$AI$8,0)))/$G48,"")</f>
        <v/>
      </c>
      <c r="K48" s="16" t="str">
        <f>IFERROR(IF(K$5="EUR",1,INDEX(ECB90Days!$C$9:$AI$100,MATCH($F48,ECB90Days!$C$9:$C$100,0),MATCH(K$5,ECB90Days!$C$8:$AI$8,0)))/$G48,"")</f>
        <v/>
      </c>
      <c r="L48" s="16" t="str">
        <f>IFERROR(IF(L$5="EUR",1,INDEX(ECB90Days!$C$9:$AI$100,MATCH($F48,ECB90Days!$C$9:$C$100,0),MATCH(L$5,ECB90Days!$C$8:$AI$8,0)))/$G48,"")</f>
        <v/>
      </c>
      <c r="N48" s="2" t="str">
        <f t="shared" si="6"/>
        <v/>
      </c>
      <c r="O48" s="16" t="str">
        <f>IFERROR(IF(INDEX(IMFYear!$B$9:$AO$400,MATCH($F48,IMFYear!$B$9:$B$400,0),MATCH(O$5,IMFYear!$B$8:$AO$8,0))=0,"",INDEX(IMFYear!$B$9:$AO$400,MATCH($F48,IMFYear!$B$9:$B$400,0),MATCH(O$5,IMFYear!$B$8:$AO$8,0))),"")</f>
        <v/>
      </c>
      <c r="P48" s="16" t="str">
        <f>IFERROR($O48/INDEX(IMFYear!$B$9:$AO$400,MATCH($F48,IMFYear!$B$9:$B$400,0),MATCH(P$5,IMFYear!$B$8:$AO$8,0)),"")</f>
        <v/>
      </c>
      <c r="Q48" s="16" t="str">
        <f>IFERROR($O48/INDEX(IMFYear!$B$9:$AO$400,MATCH($F48,IMFYear!$B$9:$B$400,0),MATCH(Q$5,IMFYear!$B$8:$AO$8,0)),"")</f>
        <v/>
      </c>
      <c r="R48" s="16" t="str">
        <f>IFERROR($O48/INDEX(IMFYear!$B$9:$AO$400,MATCH($F48,IMFYear!$B$9:$B$400,0),MATCH(R$5,IMFYear!$B$8:$AO$8,0)),"")</f>
        <v/>
      </c>
      <c r="S48" s="16" t="str">
        <f>IFERROR($O48/INDEX(IMFYear!$B$9:$AO$400,MATCH($F48,IMFYear!$B$9:$B$400,0),MATCH(S$5,IMFYear!$B$8:$AO$8,0)),"")</f>
        <v/>
      </c>
      <c r="T48" s="16" t="str">
        <f>IFERROR($O48/INDEX(IMFYear!$B$9:$AO$400,MATCH($F48,IMFYear!$B$9:$B$400,0),MATCH(T$5,IMFYear!$B$8:$AO$8,0)),"")</f>
        <v/>
      </c>
      <c r="V48" s="3" t="str">
        <f t="array" ref="V48">IFERROR(IF($V$4="IMF",INDEX(F:F,SMALL($N$6:$N$405,ROW(U48)-ROW($U$5)),1),INDEX(F:F,SMALL($E$6:$E$405,ROW(U48)-ROW($U$5)),1)),"")</f>
        <v/>
      </c>
      <c r="W48" s="16" t="str">
        <f t="shared" si="7"/>
        <v/>
      </c>
      <c r="X48" s="16" t="str">
        <f t="shared" si="0"/>
        <v/>
      </c>
      <c r="Y48" s="16" t="str">
        <f t="shared" si="1"/>
        <v/>
      </c>
      <c r="Z48" s="16" t="str">
        <f t="shared" si="2"/>
        <v/>
      </c>
      <c r="AA48" s="16" t="str">
        <f t="shared" si="3"/>
        <v/>
      </c>
      <c r="AE48" s="2" t="str">
        <f t="shared" si="13"/>
        <v/>
      </c>
      <c r="AF48" s="3" t="str">
        <f t="shared" si="11"/>
        <v/>
      </c>
      <c r="AG48" s="16" t="str">
        <f>IFERROR(IF(AG$5="EUR",1,INDEX(ECB90Days!$C$9:$AI$100,MATCH($AF48,ECB90Days!$C$9:$C$100,0),MATCH(AG$5,ECB90Days!$C$8:$AI$8,0))),"")</f>
        <v/>
      </c>
      <c r="AH48" s="16" t="str">
        <f>IFERROR(IF(AH$5="EUR",1,INDEX(ECB90Days!$C$9:$AI$100,MATCH($AF48,ECB90Days!$C$9:$C$100,0),MATCH(AH$5,ECB90Days!$C$8:$AI$8,0)))/$AG48,"")</f>
        <v/>
      </c>
      <c r="AI48" s="16" t="str">
        <f>IFERROR(IF(INDEX(IMFYear!$B$9:$AO$310,MATCH($AF48,IMFYear!$B$9:$B$310,0),MATCH(AI$5,IMFYear!$B$8:$AO$8,0))=0,"",   INDEX(IMFYear!$B$9:$AO$310,MATCH($AF48,IMFYear!$B$9:$B$310,0),MATCH(AI$5,IMFYear!$B$8:$AO$8,0))),"")</f>
        <v/>
      </c>
      <c r="AJ48" s="16" t="str">
        <f>IFERROR($AI48/INDEX(IMFYear!$B$9:$AO$310,MATCH($AF48,IMFYear!$B$9:$B$310,0),MATCH(AJ$5,IMFYear!$B$8:$AO$8,0)),"")</f>
        <v/>
      </c>
      <c r="AL48" s="3" t="str">
        <f t="array" ref="AL48">IFERROR(INDEX(AF:AF,SMALL($AE$6:$AE$405,ROW(AK48)-ROW($AK$5)),1),"")</f>
        <v/>
      </c>
      <c r="AM48" s="31" t="str">
        <f t="shared" si="9"/>
        <v/>
      </c>
      <c r="AN48" s="31" t="str">
        <f t="shared" si="10"/>
        <v/>
      </c>
      <c r="AP48" s="1"/>
      <c r="AQ48" s="1"/>
      <c r="AR48" s="2" t="s">
        <v>82</v>
      </c>
      <c r="AS48" s="5" t="s">
        <v>83</v>
      </c>
    </row>
    <row r="49" spans="5:45" x14ac:dyDescent="0.25">
      <c r="E49" s="2" t="str">
        <f t="shared" si="4"/>
        <v/>
      </c>
      <c r="F49" s="3" t="str">
        <f t="shared" si="5"/>
        <v/>
      </c>
      <c r="G49" s="16">
        <f>IFERROR(IF(G$5="EUR",1,INDEX(ECB90Days!$C$9:$AI$100,MATCH($F49,ECB90Days!$C$9:$C$100,0),MATCH(G$5,ECB90Days!$C$8:$AI$8,0))),"")</f>
        <v>1</v>
      </c>
      <c r="H49" s="16" t="str">
        <f>IFERROR(IF(H$5="EUR",1,INDEX(ECB90Days!$C$9:$AI$100,MATCH($F49,ECB90Days!$C$9:$C$100,0),MATCH(H$5,ECB90Days!$C$8:$AI$8,0)))/$G49,"")</f>
        <v/>
      </c>
      <c r="I49" s="16" t="str">
        <f>IFERROR(IF(I$5="EUR",1,INDEX(ECB90Days!$C$9:$AI$100,MATCH($F49,ECB90Days!$C$9:$C$100,0),MATCH(I$5,ECB90Days!$C$8:$AI$8,0)))/$G49,"")</f>
        <v/>
      </c>
      <c r="J49" s="16" t="str">
        <f>IFERROR(IF(J$5="EUR",1,INDEX(ECB90Days!$C$9:$AI$100,MATCH($F49,ECB90Days!$C$9:$C$100,0),MATCH(J$5,ECB90Days!$C$8:$AI$8,0)))/$G49,"")</f>
        <v/>
      </c>
      <c r="K49" s="16" t="str">
        <f>IFERROR(IF(K$5="EUR",1,INDEX(ECB90Days!$C$9:$AI$100,MATCH($F49,ECB90Days!$C$9:$C$100,0),MATCH(K$5,ECB90Days!$C$8:$AI$8,0)))/$G49,"")</f>
        <v/>
      </c>
      <c r="L49" s="16" t="str">
        <f>IFERROR(IF(L$5="EUR",1,INDEX(ECB90Days!$C$9:$AI$100,MATCH($F49,ECB90Days!$C$9:$C$100,0),MATCH(L$5,ECB90Days!$C$8:$AI$8,0)))/$G49,"")</f>
        <v/>
      </c>
      <c r="N49" s="2" t="str">
        <f t="shared" si="6"/>
        <v/>
      </c>
      <c r="O49" s="16" t="str">
        <f>IFERROR(IF(INDEX(IMFYear!$B$9:$AO$400,MATCH($F49,IMFYear!$B$9:$B$400,0),MATCH(O$5,IMFYear!$B$8:$AO$8,0))=0,"",INDEX(IMFYear!$B$9:$AO$400,MATCH($F49,IMFYear!$B$9:$B$400,0),MATCH(O$5,IMFYear!$B$8:$AO$8,0))),"")</f>
        <v/>
      </c>
      <c r="P49" s="16" t="str">
        <f>IFERROR($O49/INDEX(IMFYear!$B$9:$AO$400,MATCH($F49,IMFYear!$B$9:$B$400,0),MATCH(P$5,IMFYear!$B$8:$AO$8,0)),"")</f>
        <v/>
      </c>
      <c r="Q49" s="16" t="str">
        <f>IFERROR($O49/INDEX(IMFYear!$B$9:$AO$400,MATCH($F49,IMFYear!$B$9:$B$400,0),MATCH(Q$5,IMFYear!$B$8:$AO$8,0)),"")</f>
        <v/>
      </c>
      <c r="R49" s="16" t="str">
        <f>IFERROR($O49/INDEX(IMFYear!$B$9:$AO$400,MATCH($F49,IMFYear!$B$9:$B$400,0),MATCH(R$5,IMFYear!$B$8:$AO$8,0)),"")</f>
        <v/>
      </c>
      <c r="S49" s="16" t="str">
        <f>IFERROR($O49/INDEX(IMFYear!$B$9:$AO$400,MATCH($F49,IMFYear!$B$9:$B$400,0),MATCH(S$5,IMFYear!$B$8:$AO$8,0)),"")</f>
        <v/>
      </c>
      <c r="T49" s="16" t="str">
        <f>IFERROR($O49/INDEX(IMFYear!$B$9:$AO$400,MATCH($F49,IMFYear!$B$9:$B$400,0),MATCH(T$5,IMFYear!$B$8:$AO$8,0)),"")</f>
        <v/>
      </c>
      <c r="V49" s="3" t="str">
        <f t="array" ref="V49">IFERROR(IF($V$4="IMF",INDEX(F:F,SMALL($N$6:$N$405,ROW(U49)-ROW($U$5)),1),INDEX(F:F,SMALL($E$6:$E$405,ROW(U49)-ROW($U$5)),1)),"")</f>
        <v/>
      </c>
      <c r="W49" s="16" t="str">
        <f t="shared" si="7"/>
        <v/>
      </c>
      <c r="X49" s="16" t="str">
        <f t="shared" si="0"/>
        <v/>
      </c>
      <c r="Y49" s="16" t="str">
        <f t="shared" si="1"/>
        <v/>
      </c>
      <c r="Z49" s="16" t="str">
        <f t="shared" si="2"/>
        <v/>
      </c>
      <c r="AA49" s="16" t="str">
        <f t="shared" si="3"/>
        <v/>
      </c>
      <c r="AE49" s="2" t="str">
        <f t="shared" si="13"/>
        <v/>
      </c>
      <c r="AF49" s="3" t="str">
        <f t="shared" si="11"/>
        <v/>
      </c>
      <c r="AG49" s="16" t="str">
        <f>IFERROR(IF(AG$5="EUR",1,INDEX(ECB90Days!$C$9:$AI$100,MATCH($AF49,ECB90Days!$C$9:$C$100,0),MATCH(AG$5,ECB90Days!$C$8:$AI$8,0))),"")</f>
        <v/>
      </c>
      <c r="AH49" s="16" t="str">
        <f>IFERROR(IF(AH$5="EUR",1,INDEX(ECB90Days!$C$9:$AI$100,MATCH($AF49,ECB90Days!$C$9:$C$100,0),MATCH(AH$5,ECB90Days!$C$8:$AI$8,0)))/$AG49,"")</f>
        <v/>
      </c>
      <c r="AI49" s="16" t="str">
        <f>IFERROR(IF(INDEX(IMFYear!$B$9:$AO$310,MATCH($AF49,IMFYear!$B$9:$B$310,0),MATCH(AI$5,IMFYear!$B$8:$AO$8,0))=0,"",   INDEX(IMFYear!$B$9:$AO$310,MATCH($AF49,IMFYear!$B$9:$B$310,0),MATCH(AI$5,IMFYear!$B$8:$AO$8,0))),"")</f>
        <v/>
      </c>
      <c r="AJ49" s="16" t="str">
        <f>IFERROR($AI49/INDEX(IMFYear!$B$9:$AO$310,MATCH($AF49,IMFYear!$B$9:$B$310,0),MATCH(AJ$5,IMFYear!$B$8:$AO$8,0)),"")</f>
        <v/>
      </c>
      <c r="AL49" s="3" t="str">
        <f t="array" ref="AL49">IFERROR(INDEX(AF:AF,SMALL($AE$6:$AE$405,ROW(AK49)-ROW($AK$5)),1),"")</f>
        <v/>
      </c>
      <c r="AM49" s="31" t="str">
        <f t="shared" si="9"/>
        <v/>
      </c>
      <c r="AN49" s="31" t="str">
        <f t="shared" si="10"/>
        <v/>
      </c>
      <c r="AP49" s="1"/>
      <c r="AQ49" s="1"/>
      <c r="AR49" s="2" t="s">
        <v>84</v>
      </c>
      <c r="AS49" s="5" t="s">
        <v>85</v>
      </c>
    </row>
    <row r="50" spans="5:45" x14ac:dyDescent="0.25">
      <c r="E50" s="2" t="str">
        <f t="shared" si="4"/>
        <v/>
      </c>
      <c r="F50" s="3" t="str">
        <f t="shared" si="5"/>
        <v/>
      </c>
      <c r="G50" s="16">
        <f>IFERROR(IF(G$5="EUR",1,INDEX(ECB90Days!$C$9:$AI$100,MATCH($F50,ECB90Days!$C$9:$C$100,0),MATCH(G$5,ECB90Days!$C$8:$AI$8,0))),"")</f>
        <v>1</v>
      </c>
      <c r="H50" s="16" t="str">
        <f>IFERROR(IF(H$5="EUR",1,INDEX(ECB90Days!$C$9:$AI$100,MATCH($F50,ECB90Days!$C$9:$C$100,0),MATCH(H$5,ECB90Days!$C$8:$AI$8,0)))/$G50,"")</f>
        <v/>
      </c>
      <c r="I50" s="16" t="str">
        <f>IFERROR(IF(I$5="EUR",1,INDEX(ECB90Days!$C$9:$AI$100,MATCH($F50,ECB90Days!$C$9:$C$100,0),MATCH(I$5,ECB90Days!$C$8:$AI$8,0)))/$G50,"")</f>
        <v/>
      </c>
      <c r="J50" s="16" t="str">
        <f>IFERROR(IF(J$5="EUR",1,INDEX(ECB90Days!$C$9:$AI$100,MATCH($F50,ECB90Days!$C$9:$C$100,0),MATCH(J$5,ECB90Days!$C$8:$AI$8,0)))/$G50,"")</f>
        <v/>
      </c>
      <c r="K50" s="16" t="str">
        <f>IFERROR(IF(K$5="EUR",1,INDEX(ECB90Days!$C$9:$AI$100,MATCH($F50,ECB90Days!$C$9:$C$100,0),MATCH(K$5,ECB90Days!$C$8:$AI$8,0)))/$G50,"")</f>
        <v/>
      </c>
      <c r="L50" s="16" t="str">
        <f>IFERROR(IF(L$5="EUR",1,INDEX(ECB90Days!$C$9:$AI$100,MATCH($F50,ECB90Days!$C$9:$C$100,0),MATCH(L$5,ECB90Days!$C$8:$AI$8,0)))/$G50,"")</f>
        <v/>
      </c>
      <c r="N50" s="2" t="str">
        <f t="shared" si="6"/>
        <v/>
      </c>
      <c r="O50" s="16" t="str">
        <f>IFERROR(IF(INDEX(IMFYear!$B$9:$AO$400,MATCH($F50,IMFYear!$B$9:$B$400,0),MATCH(O$5,IMFYear!$B$8:$AO$8,0))=0,"",INDEX(IMFYear!$B$9:$AO$400,MATCH($F50,IMFYear!$B$9:$B$400,0),MATCH(O$5,IMFYear!$B$8:$AO$8,0))),"")</f>
        <v/>
      </c>
      <c r="P50" s="16" t="str">
        <f>IFERROR($O50/INDEX(IMFYear!$B$9:$AO$400,MATCH($F50,IMFYear!$B$9:$B$400,0),MATCH(P$5,IMFYear!$B$8:$AO$8,0)),"")</f>
        <v/>
      </c>
      <c r="Q50" s="16" t="str">
        <f>IFERROR($O50/INDEX(IMFYear!$B$9:$AO$400,MATCH($F50,IMFYear!$B$9:$B$400,0),MATCH(Q$5,IMFYear!$B$8:$AO$8,0)),"")</f>
        <v/>
      </c>
      <c r="R50" s="16" t="str">
        <f>IFERROR($O50/INDEX(IMFYear!$B$9:$AO$400,MATCH($F50,IMFYear!$B$9:$B$400,0),MATCH(R$5,IMFYear!$B$8:$AO$8,0)),"")</f>
        <v/>
      </c>
      <c r="S50" s="16" t="str">
        <f>IFERROR($O50/INDEX(IMFYear!$B$9:$AO$400,MATCH($F50,IMFYear!$B$9:$B$400,0),MATCH(S$5,IMFYear!$B$8:$AO$8,0)),"")</f>
        <v/>
      </c>
      <c r="T50" s="16" t="str">
        <f>IFERROR($O50/INDEX(IMFYear!$B$9:$AO$400,MATCH($F50,IMFYear!$B$9:$B$400,0),MATCH(T$5,IMFYear!$B$8:$AO$8,0)),"")</f>
        <v/>
      </c>
      <c r="V50" s="3" t="str">
        <f t="array" ref="V50">IFERROR(IF($V$4="IMF",INDEX(F:F,SMALL($N$6:$N$405,ROW(U50)-ROW($U$5)),1),INDEX(F:F,SMALL($E$6:$E$405,ROW(U50)-ROW($U$5)),1)),"")</f>
        <v/>
      </c>
      <c r="W50" s="16" t="str">
        <f t="shared" si="7"/>
        <v/>
      </c>
      <c r="X50" s="16" t="str">
        <f t="shared" si="0"/>
        <v/>
      </c>
      <c r="Y50" s="16" t="str">
        <f t="shared" si="1"/>
        <v/>
      </c>
      <c r="Z50" s="16" t="str">
        <f t="shared" si="2"/>
        <v/>
      </c>
      <c r="AA50" s="16" t="str">
        <f t="shared" si="3"/>
        <v/>
      </c>
      <c r="AE50" s="2" t="str">
        <f t="shared" si="13"/>
        <v/>
      </c>
      <c r="AF50" s="3" t="str">
        <f t="shared" si="11"/>
        <v/>
      </c>
      <c r="AG50" s="16" t="str">
        <f>IFERROR(IF(AG$5="EUR",1,INDEX(ECB90Days!$C$9:$AI$100,MATCH($AF50,ECB90Days!$C$9:$C$100,0),MATCH(AG$5,ECB90Days!$C$8:$AI$8,0))),"")</f>
        <v/>
      </c>
      <c r="AH50" s="16" t="str">
        <f>IFERROR(IF(AH$5="EUR",1,INDEX(ECB90Days!$C$9:$AI$100,MATCH($AF50,ECB90Days!$C$9:$C$100,0),MATCH(AH$5,ECB90Days!$C$8:$AI$8,0)))/$AG50,"")</f>
        <v/>
      </c>
      <c r="AI50" s="16" t="str">
        <f>IFERROR(IF(INDEX(IMFYear!$B$9:$AO$310,MATCH($AF50,IMFYear!$B$9:$B$310,0),MATCH(AI$5,IMFYear!$B$8:$AO$8,0))=0,"",   INDEX(IMFYear!$B$9:$AO$310,MATCH($AF50,IMFYear!$B$9:$B$310,0),MATCH(AI$5,IMFYear!$B$8:$AO$8,0))),"")</f>
        <v/>
      </c>
      <c r="AJ50" s="16" t="str">
        <f>IFERROR($AI50/INDEX(IMFYear!$B$9:$AO$310,MATCH($AF50,IMFYear!$B$9:$B$310,0),MATCH(AJ$5,IMFYear!$B$8:$AO$8,0)),"")</f>
        <v/>
      </c>
      <c r="AL50" s="3" t="str">
        <f t="array" ref="AL50">IFERROR(INDEX(AF:AF,SMALL($AE$6:$AE$405,ROW(AK50)-ROW($AK$5)),1),"")</f>
        <v/>
      </c>
      <c r="AM50" s="31" t="str">
        <f t="shared" si="9"/>
        <v/>
      </c>
      <c r="AN50" s="31" t="str">
        <f t="shared" si="10"/>
        <v/>
      </c>
      <c r="AP50" s="1"/>
      <c r="AQ50" s="6" t="s">
        <v>306</v>
      </c>
      <c r="AR50" s="2" t="s">
        <v>86</v>
      </c>
      <c r="AS50" s="5" t="s">
        <v>87</v>
      </c>
    </row>
    <row r="51" spans="5:45" x14ac:dyDescent="0.25">
      <c r="E51" s="2" t="str">
        <f t="shared" si="4"/>
        <v/>
      </c>
      <c r="F51" s="3" t="str">
        <f t="shared" si="5"/>
        <v/>
      </c>
      <c r="G51" s="16">
        <f>IFERROR(IF(G$5="EUR",1,INDEX(ECB90Days!$C$9:$AI$100,MATCH($F51,ECB90Days!$C$9:$C$100,0),MATCH(G$5,ECB90Days!$C$8:$AI$8,0))),"")</f>
        <v>1</v>
      </c>
      <c r="H51" s="16" t="str">
        <f>IFERROR(IF(H$5="EUR",1,INDEX(ECB90Days!$C$9:$AI$100,MATCH($F51,ECB90Days!$C$9:$C$100,0),MATCH(H$5,ECB90Days!$C$8:$AI$8,0)))/$G51,"")</f>
        <v/>
      </c>
      <c r="I51" s="16" t="str">
        <f>IFERROR(IF(I$5="EUR",1,INDEX(ECB90Days!$C$9:$AI$100,MATCH($F51,ECB90Days!$C$9:$C$100,0),MATCH(I$5,ECB90Days!$C$8:$AI$8,0)))/$G51,"")</f>
        <v/>
      </c>
      <c r="J51" s="16" t="str">
        <f>IFERROR(IF(J$5="EUR",1,INDEX(ECB90Days!$C$9:$AI$100,MATCH($F51,ECB90Days!$C$9:$C$100,0),MATCH(J$5,ECB90Days!$C$8:$AI$8,0)))/$G51,"")</f>
        <v/>
      </c>
      <c r="K51" s="16" t="str">
        <f>IFERROR(IF(K$5="EUR",1,INDEX(ECB90Days!$C$9:$AI$100,MATCH($F51,ECB90Days!$C$9:$C$100,0),MATCH(K$5,ECB90Days!$C$8:$AI$8,0)))/$G51,"")</f>
        <v/>
      </c>
      <c r="L51" s="16" t="str">
        <f>IFERROR(IF(L$5="EUR",1,INDEX(ECB90Days!$C$9:$AI$100,MATCH($F51,ECB90Days!$C$9:$C$100,0),MATCH(L$5,ECB90Days!$C$8:$AI$8,0)))/$G51,"")</f>
        <v/>
      </c>
      <c r="N51" s="2" t="str">
        <f t="shared" si="6"/>
        <v/>
      </c>
      <c r="O51" s="16" t="str">
        <f>IFERROR(IF(INDEX(IMFYear!$B$9:$AO$400,MATCH($F51,IMFYear!$B$9:$B$400,0),MATCH(O$5,IMFYear!$B$8:$AO$8,0))=0,"",INDEX(IMFYear!$B$9:$AO$400,MATCH($F51,IMFYear!$B$9:$B$400,0),MATCH(O$5,IMFYear!$B$8:$AO$8,0))),"")</f>
        <v/>
      </c>
      <c r="P51" s="16" t="str">
        <f>IFERROR($O51/INDEX(IMFYear!$B$9:$AO$400,MATCH($F51,IMFYear!$B$9:$B$400,0),MATCH(P$5,IMFYear!$B$8:$AO$8,0)),"")</f>
        <v/>
      </c>
      <c r="Q51" s="16" t="str">
        <f>IFERROR($O51/INDEX(IMFYear!$B$9:$AO$400,MATCH($F51,IMFYear!$B$9:$B$400,0),MATCH(Q$5,IMFYear!$B$8:$AO$8,0)),"")</f>
        <v/>
      </c>
      <c r="R51" s="16" t="str">
        <f>IFERROR($O51/INDEX(IMFYear!$B$9:$AO$400,MATCH($F51,IMFYear!$B$9:$B$400,0),MATCH(R$5,IMFYear!$B$8:$AO$8,0)),"")</f>
        <v/>
      </c>
      <c r="S51" s="16" t="str">
        <f>IFERROR($O51/INDEX(IMFYear!$B$9:$AO$400,MATCH($F51,IMFYear!$B$9:$B$400,0),MATCH(S$5,IMFYear!$B$8:$AO$8,0)),"")</f>
        <v/>
      </c>
      <c r="T51" s="16" t="str">
        <f>IFERROR($O51/INDEX(IMFYear!$B$9:$AO$400,MATCH($F51,IMFYear!$B$9:$B$400,0),MATCH(T$5,IMFYear!$B$8:$AO$8,0)),"")</f>
        <v/>
      </c>
      <c r="V51" s="3" t="str">
        <f t="array" ref="V51">IFERROR(IF($V$4="IMF",INDEX(F:F,SMALL($N$6:$N$405,ROW(U51)-ROW($U$5)),1),INDEX(F:F,SMALL($E$6:$E$405,ROW(U51)-ROW($U$5)),1)),"")</f>
        <v/>
      </c>
      <c r="W51" s="16" t="str">
        <f t="shared" si="7"/>
        <v/>
      </c>
      <c r="X51" s="16" t="str">
        <f t="shared" si="0"/>
        <v/>
      </c>
      <c r="Y51" s="16" t="str">
        <f t="shared" si="1"/>
        <v/>
      </c>
      <c r="Z51" s="16" t="str">
        <f t="shared" si="2"/>
        <v/>
      </c>
      <c r="AA51" s="16" t="str">
        <f t="shared" si="3"/>
        <v/>
      </c>
      <c r="AE51" s="2" t="str">
        <f t="shared" si="13"/>
        <v/>
      </c>
      <c r="AF51" s="3" t="str">
        <f t="shared" si="11"/>
        <v/>
      </c>
      <c r="AG51" s="16" t="str">
        <f>IFERROR(IF(AG$5="EUR",1,INDEX(ECB90Days!$C$9:$AI$100,MATCH($AF51,ECB90Days!$C$9:$C$100,0),MATCH(AG$5,ECB90Days!$C$8:$AI$8,0))),"")</f>
        <v/>
      </c>
      <c r="AH51" s="16" t="str">
        <f>IFERROR(IF(AH$5="EUR",1,INDEX(ECB90Days!$C$9:$AI$100,MATCH($AF51,ECB90Days!$C$9:$C$100,0),MATCH(AH$5,ECB90Days!$C$8:$AI$8,0)))/$AG51,"")</f>
        <v/>
      </c>
      <c r="AI51" s="16" t="str">
        <f>IFERROR(IF(INDEX(IMFYear!$B$9:$AO$310,MATCH($AF51,IMFYear!$B$9:$B$310,0),MATCH(AI$5,IMFYear!$B$8:$AO$8,0))=0,"",   INDEX(IMFYear!$B$9:$AO$310,MATCH($AF51,IMFYear!$B$9:$B$310,0),MATCH(AI$5,IMFYear!$B$8:$AO$8,0))),"")</f>
        <v/>
      </c>
      <c r="AJ51" s="16" t="str">
        <f>IFERROR($AI51/INDEX(IMFYear!$B$9:$AO$310,MATCH($AF51,IMFYear!$B$9:$B$310,0),MATCH(AJ$5,IMFYear!$B$8:$AO$8,0)),"")</f>
        <v/>
      </c>
      <c r="AL51" s="3" t="str">
        <f t="array" ref="AL51">IFERROR(INDEX(AF:AF,SMALL($AE$6:$AE$405,ROW(AK51)-ROW($AK$5)),1),"")</f>
        <v/>
      </c>
      <c r="AM51" s="31" t="str">
        <f t="shared" si="9"/>
        <v/>
      </c>
      <c r="AN51" s="31" t="str">
        <f t="shared" si="10"/>
        <v/>
      </c>
      <c r="AP51" s="40"/>
      <c r="AQ51" s="2" t="s">
        <v>0</v>
      </c>
      <c r="AR51" s="2" t="s">
        <v>88</v>
      </c>
      <c r="AS51" s="5" t="s">
        <v>89</v>
      </c>
    </row>
    <row r="52" spans="5:45" x14ac:dyDescent="0.25">
      <c r="E52" s="2" t="str">
        <f t="shared" si="4"/>
        <v/>
      </c>
      <c r="F52" s="3" t="str">
        <f t="shared" si="5"/>
        <v/>
      </c>
      <c r="G52" s="16">
        <f>IFERROR(IF(G$5="EUR",1,INDEX(ECB90Days!$C$9:$AI$100,MATCH($F52,ECB90Days!$C$9:$C$100,0),MATCH(G$5,ECB90Days!$C$8:$AI$8,0))),"")</f>
        <v>1</v>
      </c>
      <c r="H52" s="16" t="str">
        <f>IFERROR(IF(H$5="EUR",1,INDEX(ECB90Days!$C$9:$AI$100,MATCH($F52,ECB90Days!$C$9:$C$100,0),MATCH(H$5,ECB90Days!$C$8:$AI$8,0)))/$G52,"")</f>
        <v/>
      </c>
      <c r="I52" s="16" t="str">
        <f>IFERROR(IF(I$5="EUR",1,INDEX(ECB90Days!$C$9:$AI$100,MATCH($F52,ECB90Days!$C$9:$C$100,0),MATCH(I$5,ECB90Days!$C$8:$AI$8,0)))/$G52,"")</f>
        <v/>
      </c>
      <c r="J52" s="16" t="str">
        <f>IFERROR(IF(J$5="EUR",1,INDEX(ECB90Days!$C$9:$AI$100,MATCH($F52,ECB90Days!$C$9:$C$100,0),MATCH(J$5,ECB90Days!$C$8:$AI$8,0)))/$G52,"")</f>
        <v/>
      </c>
      <c r="K52" s="16" t="str">
        <f>IFERROR(IF(K$5="EUR",1,INDEX(ECB90Days!$C$9:$AI$100,MATCH($F52,ECB90Days!$C$9:$C$100,0),MATCH(K$5,ECB90Days!$C$8:$AI$8,0)))/$G52,"")</f>
        <v/>
      </c>
      <c r="L52" s="16" t="str">
        <f>IFERROR(IF(L$5="EUR",1,INDEX(ECB90Days!$C$9:$AI$100,MATCH($F52,ECB90Days!$C$9:$C$100,0),MATCH(L$5,ECB90Days!$C$8:$AI$8,0)))/$G52,"")</f>
        <v/>
      </c>
      <c r="N52" s="2" t="str">
        <f t="shared" si="6"/>
        <v/>
      </c>
      <c r="O52" s="16" t="str">
        <f>IFERROR(IF(INDEX(IMFYear!$B$9:$AO$400,MATCH($F52,IMFYear!$B$9:$B$400,0),MATCH(O$5,IMFYear!$B$8:$AO$8,0))=0,"",INDEX(IMFYear!$B$9:$AO$400,MATCH($F52,IMFYear!$B$9:$B$400,0),MATCH(O$5,IMFYear!$B$8:$AO$8,0))),"")</f>
        <v/>
      </c>
      <c r="P52" s="16" t="str">
        <f>IFERROR($O52/INDEX(IMFYear!$B$9:$AO$400,MATCH($F52,IMFYear!$B$9:$B$400,0),MATCH(P$5,IMFYear!$B$8:$AO$8,0)),"")</f>
        <v/>
      </c>
      <c r="Q52" s="16" t="str">
        <f>IFERROR($O52/INDEX(IMFYear!$B$9:$AO$400,MATCH($F52,IMFYear!$B$9:$B$400,0),MATCH(Q$5,IMFYear!$B$8:$AO$8,0)),"")</f>
        <v/>
      </c>
      <c r="R52" s="16" t="str">
        <f>IFERROR($O52/INDEX(IMFYear!$B$9:$AO$400,MATCH($F52,IMFYear!$B$9:$B$400,0),MATCH(R$5,IMFYear!$B$8:$AO$8,0)),"")</f>
        <v/>
      </c>
      <c r="S52" s="16" t="str">
        <f>IFERROR($O52/INDEX(IMFYear!$B$9:$AO$400,MATCH($F52,IMFYear!$B$9:$B$400,0),MATCH(S$5,IMFYear!$B$8:$AO$8,0)),"")</f>
        <v/>
      </c>
      <c r="T52" s="16" t="str">
        <f>IFERROR($O52/INDEX(IMFYear!$B$9:$AO$400,MATCH($F52,IMFYear!$B$9:$B$400,0),MATCH(T$5,IMFYear!$B$8:$AO$8,0)),"")</f>
        <v/>
      </c>
      <c r="V52" s="3" t="str">
        <f t="array" ref="V52">IFERROR(IF($V$4="IMF",INDEX(F:F,SMALL($N$6:$N$405,ROW(U52)-ROW($U$5)),1),INDEX(F:F,SMALL($E$6:$E$405,ROW(U52)-ROW($U$5)),1)),"")</f>
        <v/>
      </c>
      <c r="W52" s="16" t="str">
        <f t="shared" si="7"/>
        <v/>
      </c>
      <c r="X52" s="16" t="str">
        <f t="shared" si="0"/>
        <v/>
      </c>
      <c r="Y52" s="16" t="str">
        <f t="shared" si="1"/>
        <v/>
      </c>
      <c r="Z52" s="16" t="str">
        <f t="shared" si="2"/>
        <v/>
      </c>
      <c r="AA52" s="16" t="str">
        <f t="shared" si="3"/>
        <v/>
      </c>
      <c r="AE52" s="2" t="str">
        <f t="shared" si="13"/>
        <v/>
      </c>
      <c r="AF52" s="3" t="str">
        <f t="shared" si="11"/>
        <v/>
      </c>
      <c r="AG52" s="16" t="str">
        <f>IFERROR(IF(AG$5="EUR",1,INDEX(ECB90Days!$C$9:$AI$100,MATCH($AF52,ECB90Days!$C$9:$C$100,0),MATCH(AG$5,ECB90Days!$C$8:$AI$8,0))),"")</f>
        <v/>
      </c>
      <c r="AH52" s="16" t="str">
        <f>IFERROR(IF(AH$5="EUR",1,INDEX(ECB90Days!$C$9:$AI$100,MATCH($AF52,ECB90Days!$C$9:$C$100,0),MATCH(AH$5,ECB90Days!$C$8:$AI$8,0)))/$AG52,"")</f>
        <v/>
      </c>
      <c r="AI52" s="16" t="str">
        <f>IFERROR(IF(INDEX(IMFYear!$B$9:$AO$310,MATCH($AF52,IMFYear!$B$9:$B$310,0),MATCH(AI$5,IMFYear!$B$8:$AO$8,0))=0,"",   INDEX(IMFYear!$B$9:$AO$310,MATCH($AF52,IMFYear!$B$9:$B$310,0),MATCH(AI$5,IMFYear!$B$8:$AO$8,0))),"")</f>
        <v/>
      </c>
      <c r="AJ52" s="16" t="str">
        <f>IFERROR($AI52/INDEX(IMFYear!$B$9:$AO$310,MATCH($AF52,IMFYear!$B$9:$B$310,0),MATCH(AJ$5,IMFYear!$B$8:$AO$8,0)),"")</f>
        <v/>
      </c>
      <c r="AL52" s="3" t="str">
        <f t="array" ref="AL52">IFERROR(INDEX(AF:AF,SMALL($AE$6:$AE$405,ROW(AK52)-ROW($AK$5)),1),"")</f>
        <v/>
      </c>
      <c r="AM52" s="31" t="str">
        <f t="shared" si="9"/>
        <v/>
      </c>
      <c r="AN52" s="31" t="str">
        <f t="shared" si="10"/>
        <v/>
      </c>
      <c r="AP52" s="40"/>
      <c r="AQ52" s="2" t="s">
        <v>1</v>
      </c>
      <c r="AR52" s="2" t="s">
        <v>90</v>
      </c>
      <c r="AS52" s="5" t="s">
        <v>91</v>
      </c>
    </row>
    <row r="53" spans="5:45" x14ac:dyDescent="0.25">
      <c r="E53" s="2" t="str">
        <f t="shared" si="4"/>
        <v/>
      </c>
      <c r="F53" s="3" t="str">
        <f t="shared" si="5"/>
        <v/>
      </c>
      <c r="G53" s="16">
        <f>IFERROR(IF(G$5="EUR",1,INDEX(ECB90Days!$C$9:$AI$100,MATCH($F53,ECB90Days!$C$9:$C$100,0),MATCH(G$5,ECB90Days!$C$8:$AI$8,0))),"")</f>
        <v>1</v>
      </c>
      <c r="H53" s="16" t="str">
        <f>IFERROR(IF(H$5="EUR",1,INDEX(ECB90Days!$C$9:$AI$100,MATCH($F53,ECB90Days!$C$9:$C$100,0),MATCH(H$5,ECB90Days!$C$8:$AI$8,0)))/$G53,"")</f>
        <v/>
      </c>
      <c r="I53" s="16" t="str">
        <f>IFERROR(IF(I$5="EUR",1,INDEX(ECB90Days!$C$9:$AI$100,MATCH($F53,ECB90Days!$C$9:$C$100,0),MATCH(I$5,ECB90Days!$C$8:$AI$8,0)))/$G53,"")</f>
        <v/>
      </c>
      <c r="J53" s="16" t="str">
        <f>IFERROR(IF(J$5="EUR",1,INDEX(ECB90Days!$C$9:$AI$100,MATCH($F53,ECB90Days!$C$9:$C$100,0),MATCH(J$5,ECB90Days!$C$8:$AI$8,0)))/$G53,"")</f>
        <v/>
      </c>
      <c r="K53" s="16" t="str">
        <f>IFERROR(IF(K$5="EUR",1,INDEX(ECB90Days!$C$9:$AI$100,MATCH($F53,ECB90Days!$C$9:$C$100,0),MATCH(K$5,ECB90Days!$C$8:$AI$8,0)))/$G53,"")</f>
        <v/>
      </c>
      <c r="L53" s="16" t="str">
        <f>IFERROR(IF(L$5="EUR",1,INDEX(ECB90Days!$C$9:$AI$100,MATCH($F53,ECB90Days!$C$9:$C$100,0),MATCH(L$5,ECB90Days!$C$8:$AI$8,0)))/$G53,"")</f>
        <v/>
      </c>
      <c r="N53" s="2" t="str">
        <f t="shared" si="6"/>
        <v/>
      </c>
      <c r="O53" s="16" t="str">
        <f>IFERROR(IF(INDEX(IMFYear!$B$9:$AO$400,MATCH($F53,IMFYear!$B$9:$B$400,0),MATCH(O$5,IMFYear!$B$8:$AO$8,0))=0,"",INDEX(IMFYear!$B$9:$AO$400,MATCH($F53,IMFYear!$B$9:$B$400,0),MATCH(O$5,IMFYear!$B$8:$AO$8,0))),"")</f>
        <v/>
      </c>
      <c r="P53" s="16" t="str">
        <f>IFERROR($O53/INDEX(IMFYear!$B$9:$AO$400,MATCH($F53,IMFYear!$B$9:$B$400,0),MATCH(P$5,IMFYear!$B$8:$AO$8,0)),"")</f>
        <v/>
      </c>
      <c r="Q53" s="16" t="str">
        <f>IFERROR($O53/INDEX(IMFYear!$B$9:$AO$400,MATCH($F53,IMFYear!$B$9:$B$400,0),MATCH(Q$5,IMFYear!$B$8:$AO$8,0)),"")</f>
        <v/>
      </c>
      <c r="R53" s="16" t="str">
        <f>IFERROR($O53/INDEX(IMFYear!$B$9:$AO$400,MATCH($F53,IMFYear!$B$9:$B$400,0),MATCH(R$5,IMFYear!$B$8:$AO$8,0)),"")</f>
        <v/>
      </c>
      <c r="S53" s="16" t="str">
        <f>IFERROR($O53/INDEX(IMFYear!$B$9:$AO$400,MATCH($F53,IMFYear!$B$9:$B$400,0),MATCH(S$5,IMFYear!$B$8:$AO$8,0)),"")</f>
        <v/>
      </c>
      <c r="T53" s="16" t="str">
        <f>IFERROR($O53/INDEX(IMFYear!$B$9:$AO$400,MATCH($F53,IMFYear!$B$9:$B$400,0),MATCH(T$5,IMFYear!$B$8:$AO$8,0)),"")</f>
        <v/>
      </c>
      <c r="V53" s="3" t="str">
        <f t="array" ref="V53">IFERROR(IF($V$4="IMF",INDEX(F:F,SMALL($N$6:$N$405,ROW(U53)-ROW($U$5)),1),INDEX(F:F,SMALL($E$6:$E$405,ROW(U53)-ROW($U$5)),1)),"")</f>
        <v/>
      </c>
      <c r="W53" s="16" t="str">
        <f t="shared" si="7"/>
        <v/>
      </c>
      <c r="X53" s="16" t="str">
        <f t="shared" si="0"/>
        <v/>
      </c>
      <c r="Y53" s="16" t="str">
        <f t="shared" si="1"/>
        <v/>
      </c>
      <c r="Z53" s="16" t="str">
        <f t="shared" si="2"/>
        <v/>
      </c>
      <c r="AA53" s="16" t="str">
        <f t="shared" si="3"/>
        <v/>
      </c>
      <c r="AE53" s="2" t="str">
        <f t="shared" si="13"/>
        <v/>
      </c>
      <c r="AF53" s="3" t="str">
        <f t="shared" si="11"/>
        <v/>
      </c>
      <c r="AG53" s="16" t="str">
        <f>IFERROR(IF(AG$5="EUR",1,INDEX(ECB90Days!$C$9:$AI$100,MATCH($AF53,ECB90Days!$C$9:$C$100,0),MATCH(AG$5,ECB90Days!$C$8:$AI$8,0))),"")</f>
        <v/>
      </c>
      <c r="AH53" s="16" t="str">
        <f>IFERROR(IF(AH$5="EUR",1,INDEX(ECB90Days!$C$9:$AI$100,MATCH($AF53,ECB90Days!$C$9:$C$100,0),MATCH(AH$5,ECB90Days!$C$8:$AI$8,0)))/$AG53,"")</f>
        <v/>
      </c>
      <c r="AI53" s="16" t="str">
        <f>IFERROR(IF(INDEX(IMFYear!$B$9:$AO$310,MATCH($AF53,IMFYear!$B$9:$B$310,0),MATCH(AI$5,IMFYear!$B$8:$AO$8,0))=0,"",   INDEX(IMFYear!$B$9:$AO$310,MATCH($AF53,IMFYear!$B$9:$B$310,0),MATCH(AI$5,IMFYear!$B$8:$AO$8,0))),"")</f>
        <v/>
      </c>
      <c r="AJ53" s="16" t="str">
        <f>IFERROR($AI53/INDEX(IMFYear!$B$9:$AO$310,MATCH($AF53,IMFYear!$B$9:$B$310,0),MATCH(AJ$5,IMFYear!$B$8:$AO$8,0)),"")</f>
        <v/>
      </c>
      <c r="AL53" s="3" t="str">
        <f t="array" ref="AL53">IFERROR(INDEX(AF:AF,SMALL($AE$6:$AE$405,ROW(AK53)-ROW($AK$5)),1),"")</f>
        <v/>
      </c>
      <c r="AM53" s="31" t="str">
        <f t="shared" si="9"/>
        <v/>
      </c>
      <c r="AN53" s="31" t="str">
        <f t="shared" si="10"/>
        <v/>
      </c>
      <c r="AP53" s="40"/>
      <c r="AQ53" s="2" t="s">
        <v>5</v>
      </c>
      <c r="AR53" s="2" t="s">
        <v>8</v>
      </c>
      <c r="AS53" s="5" t="s">
        <v>92</v>
      </c>
    </row>
    <row r="54" spans="5:45" x14ac:dyDescent="0.25">
      <c r="E54" s="2" t="str">
        <f t="shared" si="4"/>
        <v/>
      </c>
      <c r="F54" s="3" t="str">
        <f t="shared" si="5"/>
        <v/>
      </c>
      <c r="G54" s="16">
        <f>IFERROR(IF(G$5="EUR",1,INDEX(ECB90Days!$C$9:$AI$100,MATCH($F54,ECB90Days!$C$9:$C$100,0),MATCH(G$5,ECB90Days!$C$8:$AI$8,0))),"")</f>
        <v>1</v>
      </c>
      <c r="H54" s="16" t="str">
        <f>IFERROR(IF(H$5="EUR",1,INDEX(ECB90Days!$C$9:$AI$100,MATCH($F54,ECB90Days!$C$9:$C$100,0),MATCH(H$5,ECB90Days!$C$8:$AI$8,0)))/$G54,"")</f>
        <v/>
      </c>
      <c r="I54" s="16" t="str">
        <f>IFERROR(IF(I$5="EUR",1,INDEX(ECB90Days!$C$9:$AI$100,MATCH($F54,ECB90Days!$C$9:$C$100,0),MATCH(I$5,ECB90Days!$C$8:$AI$8,0)))/$G54,"")</f>
        <v/>
      </c>
      <c r="J54" s="16" t="str">
        <f>IFERROR(IF(J$5="EUR",1,INDEX(ECB90Days!$C$9:$AI$100,MATCH($F54,ECB90Days!$C$9:$C$100,0),MATCH(J$5,ECB90Days!$C$8:$AI$8,0)))/$G54,"")</f>
        <v/>
      </c>
      <c r="K54" s="16" t="str">
        <f>IFERROR(IF(K$5="EUR",1,INDEX(ECB90Days!$C$9:$AI$100,MATCH($F54,ECB90Days!$C$9:$C$100,0),MATCH(K$5,ECB90Days!$C$8:$AI$8,0)))/$G54,"")</f>
        <v/>
      </c>
      <c r="L54" s="16" t="str">
        <f>IFERROR(IF(L$5="EUR",1,INDEX(ECB90Days!$C$9:$AI$100,MATCH($F54,ECB90Days!$C$9:$C$100,0),MATCH(L$5,ECB90Days!$C$8:$AI$8,0)))/$G54,"")</f>
        <v/>
      </c>
      <c r="N54" s="2" t="str">
        <f t="shared" si="6"/>
        <v/>
      </c>
      <c r="O54" s="16" t="str">
        <f>IFERROR(IF(INDEX(IMFYear!$B$9:$AO$400,MATCH($F54,IMFYear!$B$9:$B$400,0),MATCH(O$5,IMFYear!$B$8:$AO$8,0))=0,"",INDEX(IMFYear!$B$9:$AO$400,MATCH($F54,IMFYear!$B$9:$B$400,0),MATCH(O$5,IMFYear!$B$8:$AO$8,0))),"")</f>
        <v/>
      </c>
      <c r="P54" s="16" t="str">
        <f>IFERROR($O54/INDEX(IMFYear!$B$9:$AO$400,MATCH($F54,IMFYear!$B$9:$B$400,0),MATCH(P$5,IMFYear!$B$8:$AO$8,0)),"")</f>
        <v/>
      </c>
      <c r="Q54" s="16" t="str">
        <f>IFERROR($O54/INDEX(IMFYear!$B$9:$AO$400,MATCH($F54,IMFYear!$B$9:$B$400,0),MATCH(Q$5,IMFYear!$B$8:$AO$8,0)),"")</f>
        <v/>
      </c>
      <c r="R54" s="16" t="str">
        <f>IFERROR($O54/INDEX(IMFYear!$B$9:$AO$400,MATCH($F54,IMFYear!$B$9:$B$400,0),MATCH(R$5,IMFYear!$B$8:$AO$8,0)),"")</f>
        <v/>
      </c>
      <c r="S54" s="16" t="str">
        <f>IFERROR($O54/INDEX(IMFYear!$B$9:$AO$400,MATCH($F54,IMFYear!$B$9:$B$400,0),MATCH(S$5,IMFYear!$B$8:$AO$8,0)),"")</f>
        <v/>
      </c>
      <c r="T54" s="16" t="str">
        <f>IFERROR($O54/INDEX(IMFYear!$B$9:$AO$400,MATCH($F54,IMFYear!$B$9:$B$400,0),MATCH(T$5,IMFYear!$B$8:$AO$8,0)),"")</f>
        <v/>
      </c>
      <c r="V54" s="3" t="str">
        <f t="array" ref="V54">IFERROR(IF($V$4="IMF",INDEX(F:F,SMALL($N$6:$N$405,ROW(U54)-ROW($U$5)),1),INDEX(F:F,SMALL($E$6:$E$405,ROW(U54)-ROW($U$5)),1)),"")</f>
        <v/>
      </c>
      <c r="W54" s="16" t="str">
        <f t="shared" si="7"/>
        <v/>
      </c>
      <c r="X54" s="16" t="str">
        <f t="shared" si="0"/>
        <v/>
      </c>
      <c r="Y54" s="16" t="str">
        <f t="shared" si="1"/>
        <v/>
      </c>
      <c r="Z54" s="16" t="str">
        <f t="shared" si="2"/>
        <v/>
      </c>
      <c r="AA54" s="16" t="str">
        <f t="shared" si="3"/>
        <v/>
      </c>
      <c r="AE54" s="2" t="str">
        <f t="shared" si="13"/>
        <v/>
      </c>
      <c r="AF54" s="3" t="str">
        <f t="shared" si="11"/>
        <v/>
      </c>
      <c r="AG54" s="16" t="str">
        <f>IFERROR(IF(AG$5="EUR",1,INDEX(ECB90Days!$C$9:$AI$100,MATCH($AF54,ECB90Days!$C$9:$C$100,0),MATCH(AG$5,ECB90Days!$C$8:$AI$8,0))),"")</f>
        <v/>
      </c>
      <c r="AH54" s="16" t="str">
        <f>IFERROR(IF(AH$5="EUR",1,INDEX(ECB90Days!$C$9:$AI$100,MATCH($AF54,ECB90Days!$C$9:$C$100,0),MATCH(AH$5,ECB90Days!$C$8:$AI$8,0)))/$AG54,"")</f>
        <v/>
      </c>
      <c r="AI54" s="16" t="str">
        <f>IFERROR(IF(INDEX(IMFYear!$B$9:$AO$310,MATCH($AF54,IMFYear!$B$9:$B$310,0),MATCH(AI$5,IMFYear!$B$8:$AO$8,0))=0,"",   INDEX(IMFYear!$B$9:$AO$310,MATCH($AF54,IMFYear!$B$9:$B$310,0),MATCH(AI$5,IMFYear!$B$8:$AO$8,0))),"")</f>
        <v/>
      </c>
      <c r="AJ54" s="16" t="str">
        <f>IFERROR($AI54/INDEX(IMFYear!$B$9:$AO$310,MATCH($AF54,IMFYear!$B$9:$B$310,0),MATCH(AJ$5,IMFYear!$B$8:$AO$8,0)),"")</f>
        <v/>
      </c>
      <c r="AL54" s="3" t="str">
        <f t="array" ref="AL54">IFERROR(INDEX(AF:AF,SMALL($AE$6:$AE$405,ROW(AK54)-ROW($AK$5)),1),"")</f>
        <v/>
      </c>
      <c r="AM54" s="31" t="str">
        <f t="shared" si="9"/>
        <v/>
      </c>
      <c r="AN54" s="31" t="str">
        <f t="shared" si="10"/>
        <v/>
      </c>
      <c r="AP54" s="40"/>
      <c r="AQ54" s="2" t="s">
        <v>4</v>
      </c>
      <c r="AR54" s="2" t="s">
        <v>93</v>
      </c>
      <c r="AS54" s="5" t="s">
        <v>94</v>
      </c>
    </row>
    <row r="55" spans="5:45" x14ac:dyDescent="0.25">
      <c r="E55" s="2" t="str">
        <f t="shared" si="4"/>
        <v/>
      </c>
      <c r="F55" s="3" t="str">
        <f t="shared" si="5"/>
        <v/>
      </c>
      <c r="G55" s="16">
        <f>IFERROR(IF(G$5="EUR",1,INDEX(ECB90Days!$C$9:$AI$100,MATCH($F55,ECB90Days!$C$9:$C$100,0),MATCH(G$5,ECB90Days!$C$8:$AI$8,0))),"")</f>
        <v>1</v>
      </c>
      <c r="H55" s="16" t="str">
        <f>IFERROR(IF(H$5="EUR",1,INDEX(ECB90Days!$C$9:$AI$100,MATCH($F55,ECB90Days!$C$9:$C$100,0),MATCH(H$5,ECB90Days!$C$8:$AI$8,0)))/$G55,"")</f>
        <v/>
      </c>
      <c r="I55" s="16" t="str">
        <f>IFERROR(IF(I$5="EUR",1,INDEX(ECB90Days!$C$9:$AI$100,MATCH($F55,ECB90Days!$C$9:$C$100,0),MATCH(I$5,ECB90Days!$C$8:$AI$8,0)))/$G55,"")</f>
        <v/>
      </c>
      <c r="J55" s="16" t="str">
        <f>IFERROR(IF(J$5="EUR",1,INDEX(ECB90Days!$C$9:$AI$100,MATCH($F55,ECB90Days!$C$9:$C$100,0),MATCH(J$5,ECB90Days!$C$8:$AI$8,0)))/$G55,"")</f>
        <v/>
      </c>
      <c r="K55" s="16" t="str">
        <f>IFERROR(IF(K$5="EUR",1,INDEX(ECB90Days!$C$9:$AI$100,MATCH($F55,ECB90Days!$C$9:$C$100,0),MATCH(K$5,ECB90Days!$C$8:$AI$8,0)))/$G55,"")</f>
        <v/>
      </c>
      <c r="L55" s="16" t="str">
        <f>IFERROR(IF(L$5="EUR",1,INDEX(ECB90Days!$C$9:$AI$100,MATCH($F55,ECB90Days!$C$9:$C$100,0),MATCH(L$5,ECB90Days!$C$8:$AI$8,0)))/$G55,"")</f>
        <v/>
      </c>
      <c r="N55" s="2" t="str">
        <f t="shared" si="6"/>
        <v/>
      </c>
      <c r="O55" s="16" t="str">
        <f>IFERROR(IF(INDEX(IMFYear!$B$9:$AO$400,MATCH($F55,IMFYear!$B$9:$B$400,0),MATCH(O$5,IMFYear!$B$8:$AO$8,0))=0,"",INDEX(IMFYear!$B$9:$AO$400,MATCH($F55,IMFYear!$B$9:$B$400,0),MATCH(O$5,IMFYear!$B$8:$AO$8,0))),"")</f>
        <v/>
      </c>
      <c r="P55" s="16" t="str">
        <f>IFERROR($O55/INDEX(IMFYear!$B$9:$AO$400,MATCH($F55,IMFYear!$B$9:$B$400,0),MATCH(P$5,IMFYear!$B$8:$AO$8,0)),"")</f>
        <v/>
      </c>
      <c r="Q55" s="16" t="str">
        <f>IFERROR($O55/INDEX(IMFYear!$B$9:$AO$400,MATCH($F55,IMFYear!$B$9:$B$400,0),MATCH(Q$5,IMFYear!$B$8:$AO$8,0)),"")</f>
        <v/>
      </c>
      <c r="R55" s="16" t="str">
        <f>IFERROR($O55/INDEX(IMFYear!$B$9:$AO$400,MATCH($F55,IMFYear!$B$9:$B$400,0),MATCH(R$5,IMFYear!$B$8:$AO$8,0)),"")</f>
        <v/>
      </c>
      <c r="S55" s="16" t="str">
        <f>IFERROR($O55/INDEX(IMFYear!$B$9:$AO$400,MATCH($F55,IMFYear!$B$9:$B$400,0),MATCH(S$5,IMFYear!$B$8:$AO$8,0)),"")</f>
        <v/>
      </c>
      <c r="T55" s="16" t="str">
        <f>IFERROR($O55/INDEX(IMFYear!$B$9:$AO$400,MATCH($F55,IMFYear!$B$9:$B$400,0),MATCH(T$5,IMFYear!$B$8:$AO$8,0)),"")</f>
        <v/>
      </c>
      <c r="V55" s="3" t="str">
        <f t="array" ref="V55">IFERROR(IF($V$4="IMF",INDEX(F:F,SMALL($N$6:$N$405,ROW(U55)-ROW($U$5)),1),INDEX(F:F,SMALL($E$6:$E$405,ROW(U55)-ROW($U$5)),1)),"")</f>
        <v/>
      </c>
      <c r="W55" s="16" t="str">
        <f t="shared" si="7"/>
        <v/>
      </c>
      <c r="X55" s="16" t="str">
        <f t="shared" si="0"/>
        <v/>
      </c>
      <c r="Y55" s="16" t="str">
        <f t="shared" si="1"/>
        <v/>
      </c>
      <c r="Z55" s="16" t="str">
        <f t="shared" si="2"/>
        <v/>
      </c>
      <c r="AA55" s="16" t="str">
        <f t="shared" si="3"/>
        <v/>
      </c>
      <c r="AE55" s="2" t="str">
        <f t="shared" si="13"/>
        <v/>
      </c>
      <c r="AF55" s="3" t="str">
        <f t="shared" si="11"/>
        <v/>
      </c>
      <c r="AG55" s="16" t="str">
        <f>IFERROR(IF(AG$5="EUR",1,INDEX(ECB90Days!$C$9:$AI$100,MATCH($AF55,ECB90Days!$C$9:$C$100,0),MATCH(AG$5,ECB90Days!$C$8:$AI$8,0))),"")</f>
        <v/>
      </c>
      <c r="AH55" s="16" t="str">
        <f>IFERROR(IF(AH$5="EUR",1,INDEX(ECB90Days!$C$9:$AI$100,MATCH($AF55,ECB90Days!$C$9:$C$100,0),MATCH(AH$5,ECB90Days!$C$8:$AI$8,0)))/$AG55,"")</f>
        <v/>
      </c>
      <c r="AI55" s="16" t="str">
        <f>IFERROR(IF(INDEX(IMFYear!$B$9:$AO$310,MATCH($AF55,IMFYear!$B$9:$B$310,0),MATCH(AI$5,IMFYear!$B$8:$AO$8,0))=0,"",   INDEX(IMFYear!$B$9:$AO$310,MATCH($AF55,IMFYear!$B$9:$B$310,0),MATCH(AI$5,IMFYear!$B$8:$AO$8,0))),"")</f>
        <v/>
      </c>
      <c r="AJ55" s="16" t="str">
        <f>IFERROR($AI55/INDEX(IMFYear!$B$9:$AO$310,MATCH($AF55,IMFYear!$B$9:$B$310,0),MATCH(AJ$5,IMFYear!$B$8:$AO$8,0)),"")</f>
        <v/>
      </c>
      <c r="AL55" s="3" t="str">
        <f t="array" ref="AL55">IFERROR(INDEX(AF:AF,SMALL($AE$6:$AE$405,ROW(AK55)-ROW($AK$5)),1),"")</f>
        <v/>
      </c>
      <c r="AM55" s="31" t="str">
        <f t="shared" si="9"/>
        <v/>
      </c>
      <c r="AN55" s="31" t="str">
        <f t="shared" si="10"/>
        <v/>
      </c>
      <c r="AP55" s="40"/>
      <c r="AQ55" s="2" t="s">
        <v>3</v>
      </c>
      <c r="AR55" s="2" t="s">
        <v>95</v>
      </c>
      <c r="AS55" s="5" t="s">
        <v>96</v>
      </c>
    </row>
    <row r="56" spans="5:45" x14ac:dyDescent="0.25">
      <c r="E56" s="2" t="str">
        <f t="shared" si="4"/>
        <v/>
      </c>
      <c r="F56" s="3" t="str">
        <f t="shared" si="5"/>
        <v/>
      </c>
      <c r="G56" s="16">
        <f>IFERROR(IF(G$5="EUR",1,INDEX(ECB90Days!$C$9:$AI$100,MATCH($F56,ECB90Days!$C$9:$C$100,0),MATCH(G$5,ECB90Days!$C$8:$AI$8,0))),"")</f>
        <v>1</v>
      </c>
      <c r="H56" s="16" t="str">
        <f>IFERROR(IF(H$5="EUR",1,INDEX(ECB90Days!$C$9:$AI$100,MATCH($F56,ECB90Days!$C$9:$C$100,0),MATCH(H$5,ECB90Days!$C$8:$AI$8,0)))/$G56,"")</f>
        <v/>
      </c>
      <c r="I56" s="16" t="str">
        <f>IFERROR(IF(I$5="EUR",1,INDEX(ECB90Days!$C$9:$AI$100,MATCH($F56,ECB90Days!$C$9:$C$100,0),MATCH(I$5,ECB90Days!$C$8:$AI$8,0)))/$G56,"")</f>
        <v/>
      </c>
      <c r="J56" s="16" t="str">
        <f>IFERROR(IF(J$5="EUR",1,INDEX(ECB90Days!$C$9:$AI$100,MATCH($F56,ECB90Days!$C$9:$C$100,0),MATCH(J$5,ECB90Days!$C$8:$AI$8,0)))/$G56,"")</f>
        <v/>
      </c>
      <c r="K56" s="16" t="str">
        <f>IFERROR(IF(K$5="EUR",1,INDEX(ECB90Days!$C$9:$AI$100,MATCH($F56,ECB90Days!$C$9:$C$100,0),MATCH(K$5,ECB90Days!$C$8:$AI$8,0)))/$G56,"")</f>
        <v/>
      </c>
      <c r="L56" s="16" t="str">
        <f>IFERROR(IF(L$5="EUR",1,INDEX(ECB90Days!$C$9:$AI$100,MATCH($F56,ECB90Days!$C$9:$C$100,0),MATCH(L$5,ECB90Days!$C$8:$AI$8,0)))/$G56,"")</f>
        <v/>
      </c>
      <c r="N56" s="2" t="str">
        <f t="shared" si="6"/>
        <v/>
      </c>
      <c r="O56" s="16" t="str">
        <f>IFERROR(IF(INDEX(IMFYear!$B$9:$AO$400,MATCH($F56,IMFYear!$B$9:$B$400,0),MATCH(O$5,IMFYear!$B$8:$AO$8,0))=0,"",INDEX(IMFYear!$B$9:$AO$400,MATCH($F56,IMFYear!$B$9:$B$400,0),MATCH(O$5,IMFYear!$B$8:$AO$8,0))),"")</f>
        <v/>
      </c>
      <c r="P56" s="16" t="str">
        <f>IFERROR($O56/INDEX(IMFYear!$B$9:$AO$400,MATCH($F56,IMFYear!$B$9:$B$400,0),MATCH(P$5,IMFYear!$B$8:$AO$8,0)),"")</f>
        <v/>
      </c>
      <c r="Q56" s="16" t="str">
        <f>IFERROR($O56/INDEX(IMFYear!$B$9:$AO$400,MATCH($F56,IMFYear!$B$9:$B$400,0),MATCH(Q$5,IMFYear!$B$8:$AO$8,0)),"")</f>
        <v/>
      </c>
      <c r="R56" s="16" t="str">
        <f>IFERROR($O56/INDEX(IMFYear!$B$9:$AO$400,MATCH($F56,IMFYear!$B$9:$B$400,0),MATCH(R$5,IMFYear!$B$8:$AO$8,0)),"")</f>
        <v/>
      </c>
      <c r="S56" s="16" t="str">
        <f>IFERROR($O56/INDEX(IMFYear!$B$9:$AO$400,MATCH($F56,IMFYear!$B$9:$B$400,0),MATCH(S$5,IMFYear!$B$8:$AO$8,0)),"")</f>
        <v/>
      </c>
      <c r="T56" s="16" t="str">
        <f>IFERROR($O56/INDEX(IMFYear!$B$9:$AO$400,MATCH($F56,IMFYear!$B$9:$B$400,0),MATCH(T$5,IMFYear!$B$8:$AO$8,0)),"")</f>
        <v/>
      </c>
      <c r="V56" s="3" t="str">
        <f t="array" ref="V56">IFERROR(IF($V$4="IMF",INDEX(F:F,SMALL($N$6:$N$405,ROW(U56)-ROW($U$5)),1),INDEX(F:F,SMALL($E$6:$E$405,ROW(U56)-ROW($U$5)),1)),"")</f>
        <v/>
      </c>
      <c r="W56" s="16" t="str">
        <f t="shared" si="7"/>
        <v/>
      </c>
      <c r="X56" s="16" t="str">
        <f t="shared" si="0"/>
        <v/>
      </c>
      <c r="Y56" s="16" t="str">
        <f t="shared" si="1"/>
        <v/>
      </c>
      <c r="Z56" s="16" t="str">
        <f t="shared" si="2"/>
        <v/>
      </c>
      <c r="AA56" s="16" t="str">
        <f t="shared" si="3"/>
        <v/>
      </c>
      <c r="AE56" s="2" t="str">
        <f t="shared" si="13"/>
        <v/>
      </c>
      <c r="AF56" s="3" t="str">
        <f t="shared" si="11"/>
        <v/>
      </c>
      <c r="AG56" s="16" t="str">
        <f>IFERROR(IF(AG$5="EUR",1,INDEX(ECB90Days!$C$9:$AI$100,MATCH($AF56,ECB90Days!$C$9:$C$100,0),MATCH(AG$5,ECB90Days!$C$8:$AI$8,0))),"")</f>
        <v/>
      </c>
      <c r="AH56" s="16" t="str">
        <f>IFERROR(IF(AH$5="EUR",1,INDEX(ECB90Days!$C$9:$AI$100,MATCH($AF56,ECB90Days!$C$9:$C$100,0),MATCH(AH$5,ECB90Days!$C$8:$AI$8,0)))/$AG56,"")</f>
        <v/>
      </c>
      <c r="AI56" s="16" t="str">
        <f>IFERROR(IF(INDEX(IMFYear!$B$9:$AO$310,MATCH($AF56,IMFYear!$B$9:$B$310,0),MATCH(AI$5,IMFYear!$B$8:$AO$8,0))=0,"",   INDEX(IMFYear!$B$9:$AO$310,MATCH($AF56,IMFYear!$B$9:$B$310,0),MATCH(AI$5,IMFYear!$B$8:$AO$8,0))),"")</f>
        <v/>
      </c>
      <c r="AJ56" s="16" t="str">
        <f>IFERROR($AI56/INDEX(IMFYear!$B$9:$AO$310,MATCH($AF56,IMFYear!$B$9:$B$310,0),MATCH(AJ$5,IMFYear!$B$8:$AO$8,0)),"")</f>
        <v/>
      </c>
      <c r="AL56" s="3" t="str">
        <f t="array" ref="AL56">IFERROR(INDEX(AF:AF,SMALL($AE$6:$AE$405,ROW(AK56)-ROW($AK$5)),1),"")</f>
        <v/>
      </c>
      <c r="AM56" s="31" t="str">
        <f t="shared" si="9"/>
        <v/>
      </c>
      <c r="AN56" s="31" t="str">
        <f t="shared" si="10"/>
        <v/>
      </c>
      <c r="AP56" s="40"/>
      <c r="AQ56" s="2" t="s">
        <v>2</v>
      </c>
      <c r="AR56" s="2" t="s">
        <v>97</v>
      </c>
      <c r="AS56" s="5" t="s">
        <v>98</v>
      </c>
    </row>
    <row r="57" spans="5:45" x14ac:dyDescent="0.25">
      <c r="E57" s="2" t="str">
        <f t="shared" si="4"/>
        <v/>
      </c>
      <c r="F57" s="3" t="str">
        <f t="shared" si="5"/>
        <v/>
      </c>
      <c r="G57" s="16">
        <f>IFERROR(IF(G$5="EUR",1,INDEX(ECB90Days!$C$9:$AI$100,MATCH($F57,ECB90Days!$C$9:$C$100,0),MATCH(G$5,ECB90Days!$C$8:$AI$8,0))),"")</f>
        <v>1</v>
      </c>
      <c r="H57" s="16" t="str">
        <f>IFERROR(IF(H$5="EUR",1,INDEX(ECB90Days!$C$9:$AI$100,MATCH($F57,ECB90Days!$C$9:$C$100,0),MATCH(H$5,ECB90Days!$C$8:$AI$8,0)))/$G57,"")</f>
        <v/>
      </c>
      <c r="I57" s="16" t="str">
        <f>IFERROR(IF(I$5="EUR",1,INDEX(ECB90Days!$C$9:$AI$100,MATCH($F57,ECB90Days!$C$9:$C$100,0),MATCH(I$5,ECB90Days!$C$8:$AI$8,0)))/$G57,"")</f>
        <v/>
      </c>
      <c r="J57" s="16" t="str">
        <f>IFERROR(IF(J$5="EUR",1,INDEX(ECB90Days!$C$9:$AI$100,MATCH($F57,ECB90Days!$C$9:$C$100,0),MATCH(J$5,ECB90Days!$C$8:$AI$8,0)))/$G57,"")</f>
        <v/>
      </c>
      <c r="K57" s="16" t="str">
        <f>IFERROR(IF(K$5="EUR",1,INDEX(ECB90Days!$C$9:$AI$100,MATCH($F57,ECB90Days!$C$9:$C$100,0),MATCH(K$5,ECB90Days!$C$8:$AI$8,0)))/$G57,"")</f>
        <v/>
      </c>
      <c r="L57" s="16" t="str">
        <f>IFERROR(IF(L$5="EUR",1,INDEX(ECB90Days!$C$9:$AI$100,MATCH($F57,ECB90Days!$C$9:$C$100,0),MATCH(L$5,ECB90Days!$C$8:$AI$8,0)))/$G57,"")</f>
        <v/>
      </c>
      <c r="N57" s="2" t="str">
        <f t="shared" si="6"/>
        <v/>
      </c>
      <c r="O57" s="16" t="str">
        <f>IFERROR(IF(INDEX(IMFYear!$B$9:$AO$400,MATCH($F57,IMFYear!$B$9:$B$400,0),MATCH(O$5,IMFYear!$B$8:$AO$8,0))=0,"",INDEX(IMFYear!$B$9:$AO$400,MATCH($F57,IMFYear!$B$9:$B$400,0),MATCH(O$5,IMFYear!$B$8:$AO$8,0))),"")</f>
        <v/>
      </c>
      <c r="P57" s="16" t="str">
        <f>IFERROR($O57/INDEX(IMFYear!$B$9:$AO$400,MATCH($F57,IMFYear!$B$9:$B$400,0),MATCH(P$5,IMFYear!$B$8:$AO$8,0)),"")</f>
        <v/>
      </c>
      <c r="Q57" s="16" t="str">
        <f>IFERROR($O57/INDEX(IMFYear!$B$9:$AO$400,MATCH($F57,IMFYear!$B$9:$B$400,0),MATCH(Q$5,IMFYear!$B$8:$AO$8,0)),"")</f>
        <v/>
      </c>
      <c r="R57" s="16" t="str">
        <f>IFERROR($O57/INDEX(IMFYear!$B$9:$AO$400,MATCH($F57,IMFYear!$B$9:$B$400,0),MATCH(R$5,IMFYear!$B$8:$AO$8,0)),"")</f>
        <v/>
      </c>
      <c r="S57" s="16" t="str">
        <f>IFERROR($O57/INDEX(IMFYear!$B$9:$AO$400,MATCH($F57,IMFYear!$B$9:$B$400,0),MATCH(S$5,IMFYear!$B$8:$AO$8,0)),"")</f>
        <v/>
      </c>
      <c r="T57" s="16" t="str">
        <f>IFERROR($O57/INDEX(IMFYear!$B$9:$AO$400,MATCH($F57,IMFYear!$B$9:$B$400,0),MATCH(T$5,IMFYear!$B$8:$AO$8,0)),"")</f>
        <v/>
      </c>
      <c r="V57" s="3" t="str">
        <f t="array" ref="V57">IFERROR(IF($V$4="IMF",INDEX(F:F,SMALL($N$6:$N$405,ROW(U57)-ROW($U$5)),1),INDEX(F:F,SMALL($E$6:$E$405,ROW(U57)-ROW($U$5)),1)),"")</f>
        <v/>
      </c>
      <c r="W57" s="16" t="str">
        <f t="shared" si="7"/>
        <v/>
      </c>
      <c r="X57" s="16" t="str">
        <f t="shared" si="0"/>
        <v/>
      </c>
      <c r="Y57" s="16" t="str">
        <f t="shared" si="1"/>
        <v/>
      </c>
      <c r="Z57" s="16" t="str">
        <f t="shared" si="2"/>
        <v/>
      </c>
      <c r="AA57" s="16" t="str">
        <f t="shared" si="3"/>
        <v/>
      </c>
      <c r="AE57" s="2" t="str">
        <f t="shared" si="13"/>
        <v/>
      </c>
      <c r="AF57" s="3" t="str">
        <f t="shared" si="11"/>
        <v/>
      </c>
      <c r="AG57" s="16" t="str">
        <f>IFERROR(IF(AG$5="EUR",1,INDEX(ECB90Days!$C$9:$AI$100,MATCH($AF57,ECB90Days!$C$9:$C$100,0),MATCH(AG$5,ECB90Days!$C$8:$AI$8,0))),"")</f>
        <v/>
      </c>
      <c r="AH57" s="16" t="str">
        <f>IFERROR(IF(AH$5="EUR",1,INDEX(ECB90Days!$C$9:$AI$100,MATCH($AF57,ECB90Days!$C$9:$C$100,0),MATCH(AH$5,ECB90Days!$C$8:$AI$8,0)))/$AG57,"")</f>
        <v/>
      </c>
      <c r="AI57" s="16" t="str">
        <f>IFERROR(IF(INDEX(IMFYear!$B$9:$AO$310,MATCH($AF57,IMFYear!$B$9:$B$310,0),MATCH(AI$5,IMFYear!$B$8:$AO$8,0))=0,"",   INDEX(IMFYear!$B$9:$AO$310,MATCH($AF57,IMFYear!$B$9:$B$310,0),MATCH(AI$5,IMFYear!$B$8:$AO$8,0))),"")</f>
        <v/>
      </c>
      <c r="AJ57" s="16" t="str">
        <f>IFERROR($AI57/INDEX(IMFYear!$B$9:$AO$310,MATCH($AF57,IMFYear!$B$9:$B$310,0),MATCH(AJ$5,IMFYear!$B$8:$AO$8,0)),"")</f>
        <v/>
      </c>
      <c r="AL57" s="3" t="str">
        <f t="array" ref="AL57">IFERROR(INDEX(AF:AF,SMALL($AE$6:$AE$405,ROW(AK57)-ROW($AK$5)),1),"")</f>
        <v/>
      </c>
      <c r="AM57" s="31" t="str">
        <f t="shared" si="9"/>
        <v/>
      </c>
      <c r="AN57" s="31" t="str">
        <f t="shared" si="10"/>
        <v/>
      </c>
      <c r="AP57" s="40"/>
      <c r="AQ57" s="2" t="s">
        <v>71</v>
      </c>
      <c r="AR57" s="2" t="s">
        <v>99</v>
      </c>
      <c r="AS57" s="5" t="s">
        <v>100</v>
      </c>
    </row>
    <row r="58" spans="5:45" x14ac:dyDescent="0.25">
      <c r="E58" s="2" t="str">
        <f t="shared" si="4"/>
        <v/>
      </c>
      <c r="F58" s="3" t="str">
        <f t="shared" si="5"/>
        <v/>
      </c>
      <c r="G58" s="16">
        <f>IFERROR(IF(G$5="EUR",1,INDEX(ECB90Days!$C$9:$AI$100,MATCH($F58,ECB90Days!$C$9:$C$100,0),MATCH(G$5,ECB90Days!$C$8:$AI$8,0))),"")</f>
        <v>1</v>
      </c>
      <c r="H58" s="16" t="str">
        <f>IFERROR(IF(H$5="EUR",1,INDEX(ECB90Days!$C$9:$AI$100,MATCH($F58,ECB90Days!$C$9:$C$100,0),MATCH(H$5,ECB90Days!$C$8:$AI$8,0)))/$G58,"")</f>
        <v/>
      </c>
      <c r="I58" s="16" t="str">
        <f>IFERROR(IF(I$5="EUR",1,INDEX(ECB90Days!$C$9:$AI$100,MATCH($F58,ECB90Days!$C$9:$C$100,0),MATCH(I$5,ECB90Days!$C$8:$AI$8,0)))/$G58,"")</f>
        <v/>
      </c>
      <c r="J58" s="16" t="str">
        <f>IFERROR(IF(J$5="EUR",1,INDEX(ECB90Days!$C$9:$AI$100,MATCH($F58,ECB90Days!$C$9:$C$100,0),MATCH(J$5,ECB90Days!$C$8:$AI$8,0)))/$G58,"")</f>
        <v/>
      </c>
      <c r="K58" s="16" t="str">
        <f>IFERROR(IF(K$5="EUR",1,INDEX(ECB90Days!$C$9:$AI$100,MATCH($F58,ECB90Days!$C$9:$C$100,0),MATCH(K$5,ECB90Days!$C$8:$AI$8,0)))/$G58,"")</f>
        <v/>
      </c>
      <c r="L58" s="16" t="str">
        <f>IFERROR(IF(L$5="EUR",1,INDEX(ECB90Days!$C$9:$AI$100,MATCH($F58,ECB90Days!$C$9:$C$100,0),MATCH(L$5,ECB90Days!$C$8:$AI$8,0)))/$G58,"")</f>
        <v/>
      </c>
      <c r="N58" s="2" t="str">
        <f t="shared" si="6"/>
        <v/>
      </c>
      <c r="O58" s="16" t="str">
        <f>IFERROR(IF(INDEX(IMFYear!$B$9:$AO$400,MATCH($F58,IMFYear!$B$9:$B$400,0),MATCH(O$5,IMFYear!$B$8:$AO$8,0))=0,"",INDEX(IMFYear!$B$9:$AO$400,MATCH($F58,IMFYear!$B$9:$B$400,0),MATCH(O$5,IMFYear!$B$8:$AO$8,0))),"")</f>
        <v/>
      </c>
      <c r="P58" s="16" t="str">
        <f>IFERROR($O58/INDEX(IMFYear!$B$9:$AO$400,MATCH($F58,IMFYear!$B$9:$B$400,0),MATCH(P$5,IMFYear!$B$8:$AO$8,0)),"")</f>
        <v/>
      </c>
      <c r="Q58" s="16" t="str">
        <f>IFERROR($O58/INDEX(IMFYear!$B$9:$AO$400,MATCH($F58,IMFYear!$B$9:$B$400,0),MATCH(Q$5,IMFYear!$B$8:$AO$8,0)),"")</f>
        <v/>
      </c>
      <c r="R58" s="16" t="str">
        <f>IFERROR($O58/INDEX(IMFYear!$B$9:$AO$400,MATCH($F58,IMFYear!$B$9:$B$400,0),MATCH(R$5,IMFYear!$B$8:$AO$8,0)),"")</f>
        <v/>
      </c>
      <c r="S58" s="16" t="str">
        <f>IFERROR($O58/INDEX(IMFYear!$B$9:$AO$400,MATCH($F58,IMFYear!$B$9:$B$400,0),MATCH(S$5,IMFYear!$B$8:$AO$8,0)),"")</f>
        <v/>
      </c>
      <c r="T58" s="16" t="str">
        <f>IFERROR($O58/INDEX(IMFYear!$B$9:$AO$400,MATCH($F58,IMFYear!$B$9:$B$400,0),MATCH(T$5,IMFYear!$B$8:$AO$8,0)),"")</f>
        <v/>
      </c>
      <c r="V58" s="3" t="str">
        <f t="array" ref="V58">IFERROR(IF($V$4="IMF",INDEX(F:F,SMALL($N$6:$N$405,ROW(U58)-ROW($U$5)),1),INDEX(F:F,SMALL($E$6:$E$405,ROW(U58)-ROW($U$5)),1)),"")</f>
        <v/>
      </c>
      <c r="W58" s="16" t="str">
        <f t="shared" si="7"/>
        <v/>
      </c>
      <c r="X58" s="16" t="str">
        <f t="shared" si="0"/>
        <v/>
      </c>
      <c r="Y58" s="16" t="str">
        <f t="shared" si="1"/>
        <v/>
      </c>
      <c r="Z58" s="16" t="str">
        <f t="shared" si="2"/>
        <v/>
      </c>
      <c r="AA58" s="16" t="str">
        <f t="shared" si="3"/>
        <v/>
      </c>
      <c r="AE58" s="2" t="str">
        <f t="shared" si="13"/>
        <v/>
      </c>
      <c r="AF58" s="3" t="str">
        <f t="shared" si="11"/>
        <v/>
      </c>
      <c r="AG58" s="16" t="str">
        <f>IFERROR(IF(AG$5="EUR",1,INDEX(ECB90Days!$C$9:$AI$100,MATCH($AF58,ECB90Days!$C$9:$C$100,0),MATCH(AG$5,ECB90Days!$C$8:$AI$8,0))),"")</f>
        <v/>
      </c>
      <c r="AH58" s="16" t="str">
        <f>IFERROR(IF(AH$5="EUR",1,INDEX(ECB90Days!$C$9:$AI$100,MATCH($AF58,ECB90Days!$C$9:$C$100,0),MATCH(AH$5,ECB90Days!$C$8:$AI$8,0)))/$AG58,"")</f>
        <v/>
      </c>
      <c r="AI58" s="16" t="str">
        <f>IFERROR(IF(INDEX(IMFYear!$B$9:$AO$310,MATCH($AF58,IMFYear!$B$9:$B$310,0),MATCH(AI$5,IMFYear!$B$8:$AO$8,0))=0,"",   INDEX(IMFYear!$B$9:$AO$310,MATCH($AF58,IMFYear!$B$9:$B$310,0),MATCH(AI$5,IMFYear!$B$8:$AO$8,0))),"")</f>
        <v/>
      </c>
      <c r="AJ58" s="16" t="str">
        <f>IFERROR($AI58/INDEX(IMFYear!$B$9:$AO$310,MATCH($AF58,IMFYear!$B$9:$B$310,0),MATCH(AJ$5,IMFYear!$B$8:$AO$8,0)),"")</f>
        <v/>
      </c>
      <c r="AL58" s="3" t="str">
        <f t="array" ref="AL58">IFERROR(INDEX(AF:AF,SMALL($AE$6:$AE$405,ROW(AK58)-ROW($AK$5)),1),"")</f>
        <v/>
      </c>
      <c r="AM58" s="31" t="str">
        <f t="shared" si="9"/>
        <v/>
      </c>
      <c r="AN58" s="31" t="str">
        <f t="shared" si="10"/>
        <v/>
      </c>
      <c r="AP58" s="40"/>
      <c r="AQ58" s="2" t="s">
        <v>22</v>
      </c>
      <c r="AR58" s="2" t="s">
        <v>102</v>
      </c>
      <c r="AS58" s="5" t="s">
        <v>103</v>
      </c>
    </row>
    <row r="59" spans="5:45" x14ac:dyDescent="0.25">
      <c r="E59" s="2" t="str">
        <f t="shared" si="4"/>
        <v/>
      </c>
      <c r="F59" s="3" t="str">
        <f t="shared" si="5"/>
        <v/>
      </c>
      <c r="G59" s="16">
        <f>IFERROR(IF(G$5="EUR",1,INDEX(ECB90Days!$C$9:$AI$100,MATCH($F59,ECB90Days!$C$9:$C$100,0),MATCH(G$5,ECB90Days!$C$8:$AI$8,0))),"")</f>
        <v>1</v>
      </c>
      <c r="H59" s="16" t="str">
        <f>IFERROR(IF(H$5="EUR",1,INDEX(ECB90Days!$C$9:$AI$100,MATCH($F59,ECB90Days!$C$9:$C$100,0),MATCH(H$5,ECB90Days!$C$8:$AI$8,0)))/$G59,"")</f>
        <v/>
      </c>
      <c r="I59" s="16" t="str">
        <f>IFERROR(IF(I$5="EUR",1,INDEX(ECB90Days!$C$9:$AI$100,MATCH($F59,ECB90Days!$C$9:$C$100,0),MATCH(I$5,ECB90Days!$C$8:$AI$8,0)))/$G59,"")</f>
        <v/>
      </c>
      <c r="J59" s="16" t="str">
        <f>IFERROR(IF(J$5="EUR",1,INDEX(ECB90Days!$C$9:$AI$100,MATCH($F59,ECB90Days!$C$9:$C$100,0),MATCH(J$5,ECB90Days!$C$8:$AI$8,0)))/$G59,"")</f>
        <v/>
      </c>
      <c r="K59" s="16" t="str">
        <f>IFERROR(IF(K$5="EUR",1,INDEX(ECB90Days!$C$9:$AI$100,MATCH($F59,ECB90Days!$C$9:$C$100,0),MATCH(K$5,ECB90Days!$C$8:$AI$8,0)))/$G59,"")</f>
        <v/>
      </c>
      <c r="L59" s="16" t="str">
        <f>IFERROR(IF(L$5="EUR",1,INDEX(ECB90Days!$C$9:$AI$100,MATCH($F59,ECB90Days!$C$9:$C$100,0),MATCH(L$5,ECB90Days!$C$8:$AI$8,0)))/$G59,"")</f>
        <v/>
      </c>
      <c r="N59" s="2" t="str">
        <f t="shared" si="6"/>
        <v/>
      </c>
      <c r="O59" s="16" t="str">
        <f>IFERROR(IF(INDEX(IMFYear!$B$9:$AO$400,MATCH($F59,IMFYear!$B$9:$B$400,0),MATCH(O$5,IMFYear!$B$8:$AO$8,0))=0,"",INDEX(IMFYear!$B$9:$AO$400,MATCH($F59,IMFYear!$B$9:$B$400,0),MATCH(O$5,IMFYear!$B$8:$AO$8,0))),"")</f>
        <v/>
      </c>
      <c r="P59" s="16" t="str">
        <f>IFERROR($O59/INDEX(IMFYear!$B$9:$AO$400,MATCH($F59,IMFYear!$B$9:$B$400,0),MATCH(P$5,IMFYear!$B$8:$AO$8,0)),"")</f>
        <v/>
      </c>
      <c r="Q59" s="16" t="str">
        <f>IFERROR($O59/INDEX(IMFYear!$B$9:$AO$400,MATCH($F59,IMFYear!$B$9:$B$400,0),MATCH(Q$5,IMFYear!$B$8:$AO$8,0)),"")</f>
        <v/>
      </c>
      <c r="R59" s="16" t="str">
        <f>IFERROR($O59/INDEX(IMFYear!$B$9:$AO$400,MATCH($F59,IMFYear!$B$9:$B$400,0),MATCH(R$5,IMFYear!$B$8:$AO$8,0)),"")</f>
        <v/>
      </c>
      <c r="S59" s="16" t="str">
        <f>IFERROR($O59/INDEX(IMFYear!$B$9:$AO$400,MATCH($F59,IMFYear!$B$9:$B$400,0),MATCH(S$5,IMFYear!$B$8:$AO$8,0)),"")</f>
        <v/>
      </c>
      <c r="T59" s="16" t="str">
        <f>IFERROR($O59/INDEX(IMFYear!$B$9:$AO$400,MATCH($F59,IMFYear!$B$9:$B$400,0),MATCH(T$5,IMFYear!$B$8:$AO$8,0)),"")</f>
        <v/>
      </c>
      <c r="V59" s="3" t="str">
        <f t="array" ref="V59">IFERROR(IF($V$4="IMF",INDEX(F:F,SMALL($N$6:$N$405,ROW(U59)-ROW($U$5)),1),INDEX(F:F,SMALL($E$6:$E$405,ROW(U59)-ROW($U$5)),1)),"")</f>
        <v/>
      </c>
      <c r="W59" s="16" t="str">
        <f t="shared" si="7"/>
        <v/>
      </c>
      <c r="X59" s="16" t="str">
        <f t="shared" si="0"/>
        <v/>
      </c>
      <c r="Y59" s="16" t="str">
        <f t="shared" si="1"/>
        <v/>
      </c>
      <c r="Z59" s="16" t="str">
        <f t="shared" si="2"/>
        <v/>
      </c>
      <c r="AA59" s="16" t="str">
        <f t="shared" si="3"/>
        <v/>
      </c>
      <c r="AE59" s="2" t="str">
        <f t="shared" si="13"/>
        <v/>
      </c>
      <c r="AF59" s="3" t="str">
        <f t="shared" si="11"/>
        <v/>
      </c>
      <c r="AG59" s="16" t="str">
        <f>IFERROR(IF(AG$5="EUR",1,INDEX(ECB90Days!$C$9:$AI$100,MATCH($AF59,ECB90Days!$C$9:$C$100,0),MATCH(AG$5,ECB90Days!$C$8:$AI$8,0))),"")</f>
        <v/>
      </c>
      <c r="AH59" s="16" t="str">
        <f>IFERROR(IF(AH$5="EUR",1,INDEX(ECB90Days!$C$9:$AI$100,MATCH($AF59,ECB90Days!$C$9:$C$100,0),MATCH(AH$5,ECB90Days!$C$8:$AI$8,0)))/$AG59,"")</f>
        <v/>
      </c>
      <c r="AI59" s="16" t="str">
        <f>IFERROR(IF(INDEX(IMFYear!$B$9:$AO$310,MATCH($AF59,IMFYear!$B$9:$B$310,0),MATCH(AI$5,IMFYear!$B$8:$AO$8,0))=0,"",   INDEX(IMFYear!$B$9:$AO$310,MATCH($AF59,IMFYear!$B$9:$B$310,0),MATCH(AI$5,IMFYear!$B$8:$AO$8,0))),"")</f>
        <v/>
      </c>
      <c r="AJ59" s="16" t="str">
        <f>IFERROR($AI59/INDEX(IMFYear!$B$9:$AO$310,MATCH($AF59,IMFYear!$B$9:$B$310,0),MATCH(AJ$5,IMFYear!$B$8:$AO$8,0)),"")</f>
        <v/>
      </c>
      <c r="AL59" s="3" t="str">
        <f t="array" ref="AL59">IFERROR(INDEX(AF:AF,SMALL($AE$6:$AE$405,ROW(AK59)-ROW($AK$5)),1),"")</f>
        <v/>
      </c>
      <c r="AM59" s="31" t="str">
        <f t="shared" si="9"/>
        <v/>
      </c>
      <c r="AN59" s="31" t="str">
        <f t="shared" si="10"/>
        <v/>
      </c>
      <c r="AP59" s="40"/>
      <c r="AQ59" s="2" t="s">
        <v>154</v>
      </c>
      <c r="AR59" s="2" t="s">
        <v>104</v>
      </c>
      <c r="AS59" s="5" t="s">
        <v>105</v>
      </c>
    </row>
    <row r="60" spans="5:45" x14ac:dyDescent="0.25">
      <c r="E60" s="2" t="str">
        <f t="shared" si="4"/>
        <v/>
      </c>
      <c r="F60" s="3" t="str">
        <f t="shared" si="5"/>
        <v/>
      </c>
      <c r="G60" s="16">
        <f>IFERROR(IF(G$5="EUR",1,INDEX(ECB90Days!$C$9:$AI$100,MATCH($F60,ECB90Days!$C$9:$C$100,0),MATCH(G$5,ECB90Days!$C$8:$AI$8,0))),"")</f>
        <v>1</v>
      </c>
      <c r="H60" s="16" t="str">
        <f>IFERROR(IF(H$5="EUR",1,INDEX(ECB90Days!$C$9:$AI$100,MATCH($F60,ECB90Days!$C$9:$C$100,0),MATCH(H$5,ECB90Days!$C$8:$AI$8,0)))/$G60,"")</f>
        <v/>
      </c>
      <c r="I60" s="16" t="str">
        <f>IFERROR(IF(I$5="EUR",1,INDEX(ECB90Days!$C$9:$AI$100,MATCH($F60,ECB90Days!$C$9:$C$100,0),MATCH(I$5,ECB90Days!$C$8:$AI$8,0)))/$G60,"")</f>
        <v/>
      </c>
      <c r="J60" s="16" t="str">
        <f>IFERROR(IF(J$5="EUR",1,INDEX(ECB90Days!$C$9:$AI$100,MATCH($F60,ECB90Days!$C$9:$C$100,0),MATCH(J$5,ECB90Days!$C$8:$AI$8,0)))/$G60,"")</f>
        <v/>
      </c>
      <c r="K60" s="16" t="str">
        <f>IFERROR(IF(K$5="EUR",1,INDEX(ECB90Days!$C$9:$AI$100,MATCH($F60,ECB90Days!$C$9:$C$100,0),MATCH(K$5,ECB90Days!$C$8:$AI$8,0)))/$G60,"")</f>
        <v/>
      </c>
      <c r="L60" s="16" t="str">
        <f>IFERROR(IF(L$5="EUR",1,INDEX(ECB90Days!$C$9:$AI$100,MATCH($F60,ECB90Days!$C$9:$C$100,0),MATCH(L$5,ECB90Days!$C$8:$AI$8,0)))/$G60,"")</f>
        <v/>
      </c>
      <c r="N60" s="2" t="str">
        <f t="shared" si="6"/>
        <v/>
      </c>
      <c r="O60" s="16" t="str">
        <f>IFERROR(IF(INDEX(IMFYear!$B$9:$AO$400,MATCH($F60,IMFYear!$B$9:$B$400,0),MATCH(O$5,IMFYear!$B$8:$AO$8,0))=0,"",INDEX(IMFYear!$B$9:$AO$400,MATCH($F60,IMFYear!$B$9:$B$400,0),MATCH(O$5,IMFYear!$B$8:$AO$8,0))),"")</f>
        <v/>
      </c>
      <c r="P60" s="16" t="str">
        <f>IFERROR($O60/INDEX(IMFYear!$B$9:$AO$400,MATCH($F60,IMFYear!$B$9:$B$400,0),MATCH(P$5,IMFYear!$B$8:$AO$8,0)),"")</f>
        <v/>
      </c>
      <c r="Q60" s="16" t="str">
        <f>IFERROR($O60/INDEX(IMFYear!$B$9:$AO$400,MATCH($F60,IMFYear!$B$9:$B$400,0),MATCH(Q$5,IMFYear!$B$8:$AO$8,0)),"")</f>
        <v/>
      </c>
      <c r="R60" s="16" t="str">
        <f>IFERROR($O60/INDEX(IMFYear!$B$9:$AO$400,MATCH($F60,IMFYear!$B$9:$B$400,0),MATCH(R$5,IMFYear!$B$8:$AO$8,0)),"")</f>
        <v/>
      </c>
      <c r="S60" s="16" t="str">
        <f>IFERROR($O60/INDEX(IMFYear!$B$9:$AO$400,MATCH($F60,IMFYear!$B$9:$B$400,0),MATCH(S$5,IMFYear!$B$8:$AO$8,0)),"")</f>
        <v/>
      </c>
      <c r="T60" s="16" t="str">
        <f>IFERROR($O60/INDEX(IMFYear!$B$9:$AO$400,MATCH($F60,IMFYear!$B$9:$B$400,0),MATCH(T$5,IMFYear!$B$8:$AO$8,0)),"")</f>
        <v/>
      </c>
      <c r="V60" s="3" t="str">
        <f t="array" ref="V60">IFERROR(IF($V$4="IMF",INDEX(F:F,SMALL($N$6:$N$405,ROW(U60)-ROW($U$5)),1),INDEX(F:F,SMALL($E$6:$E$405,ROW(U60)-ROW($U$5)),1)),"")</f>
        <v/>
      </c>
      <c r="W60" s="16" t="str">
        <f t="shared" si="7"/>
        <v/>
      </c>
      <c r="X60" s="16" t="str">
        <f t="shared" si="0"/>
        <v/>
      </c>
      <c r="Y60" s="16" t="str">
        <f t="shared" si="1"/>
        <v/>
      </c>
      <c r="Z60" s="16" t="str">
        <f t="shared" si="2"/>
        <v/>
      </c>
      <c r="AA60" s="16" t="str">
        <f t="shared" si="3"/>
        <v/>
      </c>
      <c r="AE60" s="2" t="str">
        <f t="shared" si="13"/>
        <v/>
      </c>
      <c r="AF60" s="3" t="str">
        <f t="shared" si="11"/>
        <v/>
      </c>
      <c r="AG60" s="16" t="str">
        <f>IFERROR(IF(AG$5="EUR",1,INDEX(ECB90Days!$C$9:$AI$100,MATCH($AF60,ECB90Days!$C$9:$C$100,0),MATCH(AG$5,ECB90Days!$C$8:$AI$8,0))),"")</f>
        <v/>
      </c>
      <c r="AH60" s="16" t="str">
        <f>IFERROR(IF(AH$5="EUR",1,INDEX(ECB90Days!$C$9:$AI$100,MATCH($AF60,ECB90Days!$C$9:$C$100,0),MATCH(AH$5,ECB90Days!$C$8:$AI$8,0)))/$AG60,"")</f>
        <v/>
      </c>
      <c r="AI60" s="16" t="str">
        <f>IFERROR(IF(INDEX(IMFYear!$B$9:$AO$310,MATCH($AF60,IMFYear!$B$9:$B$310,0),MATCH(AI$5,IMFYear!$B$8:$AO$8,0))=0,"",   INDEX(IMFYear!$B$9:$AO$310,MATCH($AF60,IMFYear!$B$9:$B$310,0),MATCH(AI$5,IMFYear!$B$8:$AO$8,0))),"")</f>
        <v/>
      </c>
      <c r="AJ60" s="16" t="str">
        <f>IFERROR($AI60/INDEX(IMFYear!$B$9:$AO$310,MATCH($AF60,IMFYear!$B$9:$B$310,0),MATCH(AJ$5,IMFYear!$B$8:$AO$8,0)),"")</f>
        <v/>
      </c>
      <c r="AL60" s="3" t="str">
        <f t="array" ref="AL60">IFERROR(INDEX(AF:AF,SMALL($AE$6:$AE$405,ROW(AK60)-ROW($AK$5)),1),"")</f>
        <v/>
      </c>
      <c r="AM60" s="31" t="str">
        <f t="shared" si="9"/>
        <v/>
      </c>
      <c r="AN60" s="31" t="str">
        <f t="shared" si="10"/>
        <v/>
      </c>
      <c r="AP60" s="40"/>
      <c r="AQ60" s="2" t="s">
        <v>77</v>
      </c>
      <c r="AR60" s="2" t="s">
        <v>106</v>
      </c>
      <c r="AS60" s="5" t="s">
        <v>107</v>
      </c>
    </row>
    <row r="61" spans="5:45" x14ac:dyDescent="0.25">
      <c r="E61" s="2" t="str">
        <f t="shared" si="4"/>
        <v/>
      </c>
      <c r="F61" s="3" t="str">
        <f t="shared" si="5"/>
        <v/>
      </c>
      <c r="G61" s="16">
        <f>IFERROR(IF(G$5="EUR",1,INDEX(ECB90Days!$C$9:$AI$100,MATCH($F61,ECB90Days!$C$9:$C$100,0),MATCH(G$5,ECB90Days!$C$8:$AI$8,0))),"")</f>
        <v>1</v>
      </c>
      <c r="H61" s="16" t="str">
        <f>IFERROR(IF(H$5="EUR",1,INDEX(ECB90Days!$C$9:$AI$100,MATCH($F61,ECB90Days!$C$9:$C$100,0),MATCH(H$5,ECB90Days!$C$8:$AI$8,0)))/$G61,"")</f>
        <v/>
      </c>
      <c r="I61" s="16" t="str">
        <f>IFERROR(IF(I$5="EUR",1,INDEX(ECB90Days!$C$9:$AI$100,MATCH($F61,ECB90Days!$C$9:$C$100,0),MATCH(I$5,ECB90Days!$C$8:$AI$8,0)))/$G61,"")</f>
        <v/>
      </c>
      <c r="J61" s="16" t="str">
        <f>IFERROR(IF(J$5="EUR",1,INDEX(ECB90Days!$C$9:$AI$100,MATCH($F61,ECB90Days!$C$9:$C$100,0),MATCH(J$5,ECB90Days!$C$8:$AI$8,0)))/$G61,"")</f>
        <v/>
      </c>
      <c r="K61" s="16" t="str">
        <f>IFERROR(IF(K$5="EUR",1,INDEX(ECB90Days!$C$9:$AI$100,MATCH($F61,ECB90Days!$C$9:$C$100,0),MATCH(K$5,ECB90Days!$C$8:$AI$8,0)))/$G61,"")</f>
        <v/>
      </c>
      <c r="L61" s="16" t="str">
        <f>IFERROR(IF(L$5="EUR",1,INDEX(ECB90Days!$C$9:$AI$100,MATCH($F61,ECB90Days!$C$9:$C$100,0),MATCH(L$5,ECB90Days!$C$8:$AI$8,0)))/$G61,"")</f>
        <v/>
      </c>
      <c r="N61" s="2" t="str">
        <f t="shared" si="6"/>
        <v/>
      </c>
      <c r="O61" s="16" t="str">
        <f>IFERROR(IF(INDEX(IMFYear!$B$9:$AO$400,MATCH($F61,IMFYear!$B$9:$B$400,0),MATCH(O$5,IMFYear!$B$8:$AO$8,0))=0,"",INDEX(IMFYear!$B$9:$AO$400,MATCH($F61,IMFYear!$B$9:$B$400,0),MATCH(O$5,IMFYear!$B$8:$AO$8,0))),"")</f>
        <v/>
      </c>
      <c r="P61" s="16" t="str">
        <f>IFERROR($O61/INDEX(IMFYear!$B$9:$AO$400,MATCH($F61,IMFYear!$B$9:$B$400,0),MATCH(P$5,IMFYear!$B$8:$AO$8,0)),"")</f>
        <v/>
      </c>
      <c r="Q61" s="16" t="str">
        <f>IFERROR($O61/INDEX(IMFYear!$B$9:$AO$400,MATCH($F61,IMFYear!$B$9:$B$400,0),MATCH(Q$5,IMFYear!$B$8:$AO$8,0)),"")</f>
        <v/>
      </c>
      <c r="R61" s="16" t="str">
        <f>IFERROR($O61/INDEX(IMFYear!$B$9:$AO$400,MATCH($F61,IMFYear!$B$9:$B$400,0),MATCH(R$5,IMFYear!$B$8:$AO$8,0)),"")</f>
        <v/>
      </c>
      <c r="S61" s="16" t="str">
        <f>IFERROR($O61/INDEX(IMFYear!$B$9:$AO$400,MATCH($F61,IMFYear!$B$9:$B$400,0),MATCH(S$5,IMFYear!$B$8:$AO$8,0)),"")</f>
        <v/>
      </c>
      <c r="T61" s="16" t="str">
        <f>IFERROR($O61/INDEX(IMFYear!$B$9:$AO$400,MATCH($F61,IMFYear!$B$9:$B$400,0),MATCH(T$5,IMFYear!$B$8:$AO$8,0)),"")</f>
        <v/>
      </c>
      <c r="V61" s="3" t="str">
        <f t="array" ref="V61">IFERROR(IF($V$4="IMF",INDEX(F:F,SMALL($N$6:$N$405,ROW(U61)-ROW($U$5)),1),INDEX(F:F,SMALL($E$6:$E$405,ROW(U61)-ROW($U$5)),1)),"")</f>
        <v/>
      </c>
      <c r="W61" s="16" t="str">
        <f t="shared" si="7"/>
        <v/>
      </c>
      <c r="X61" s="16" t="str">
        <f t="shared" si="0"/>
        <v/>
      </c>
      <c r="Y61" s="16" t="str">
        <f t="shared" si="1"/>
        <v/>
      </c>
      <c r="Z61" s="16" t="str">
        <f t="shared" si="2"/>
        <v/>
      </c>
      <c r="AA61" s="16" t="str">
        <f t="shared" si="3"/>
        <v/>
      </c>
      <c r="AE61" s="2" t="str">
        <f t="shared" si="13"/>
        <v/>
      </c>
      <c r="AF61" s="3" t="str">
        <f t="shared" si="11"/>
        <v/>
      </c>
      <c r="AG61" s="16" t="str">
        <f>IFERROR(IF(AG$5="EUR",1,INDEX(ECB90Days!$C$9:$AI$100,MATCH($AF61,ECB90Days!$C$9:$C$100,0),MATCH(AG$5,ECB90Days!$C$8:$AI$8,0))),"")</f>
        <v/>
      </c>
      <c r="AH61" s="16" t="str">
        <f>IFERROR(IF(AH$5="EUR",1,INDEX(ECB90Days!$C$9:$AI$100,MATCH($AF61,ECB90Days!$C$9:$C$100,0),MATCH(AH$5,ECB90Days!$C$8:$AI$8,0)))/$AG61,"")</f>
        <v/>
      </c>
      <c r="AI61" s="16" t="str">
        <f>IFERROR(IF(INDEX(IMFYear!$B$9:$AO$310,MATCH($AF61,IMFYear!$B$9:$B$310,0),MATCH(AI$5,IMFYear!$B$8:$AO$8,0))=0,"",   INDEX(IMFYear!$B$9:$AO$310,MATCH($AF61,IMFYear!$B$9:$B$310,0),MATCH(AI$5,IMFYear!$B$8:$AO$8,0))),"")</f>
        <v/>
      </c>
      <c r="AJ61" s="16" t="str">
        <f>IFERROR($AI61/INDEX(IMFYear!$B$9:$AO$310,MATCH($AF61,IMFYear!$B$9:$B$310,0),MATCH(AJ$5,IMFYear!$B$8:$AO$8,0)),"")</f>
        <v/>
      </c>
      <c r="AL61" s="3" t="str">
        <f t="array" ref="AL61">IFERROR(INDEX(AF:AF,SMALL($AE$6:$AE$405,ROW(AK61)-ROW($AK$5)),1),"")</f>
        <v/>
      </c>
      <c r="AM61" s="31" t="str">
        <f t="shared" si="9"/>
        <v/>
      </c>
      <c r="AN61" s="31" t="str">
        <f t="shared" si="10"/>
        <v/>
      </c>
      <c r="AP61" s="40"/>
      <c r="AQ61" s="2" t="s">
        <v>79</v>
      </c>
      <c r="AR61" s="2" t="s">
        <v>108</v>
      </c>
      <c r="AS61" s="5" t="s">
        <v>109</v>
      </c>
    </row>
    <row r="62" spans="5:45" x14ac:dyDescent="0.25">
      <c r="E62" s="2" t="str">
        <f t="shared" si="4"/>
        <v/>
      </c>
      <c r="F62" s="3" t="str">
        <f t="shared" si="5"/>
        <v/>
      </c>
      <c r="G62" s="16">
        <f>IFERROR(IF(G$5="EUR",1,INDEX(ECB90Days!$C$9:$AI$100,MATCH($F62,ECB90Days!$C$9:$C$100,0),MATCH(G$5,ECB90Days!$C$8:$AI$8,0))),"")</f>
        <v>1</v>
      </c>
      <c r="H62" s="16" t="str">
        <f>IFERROR(IF(H$5="EUR",1,INDEX(ECB90Days!$C$9:$AI$100,MATCH($F62,ECB90Days!$C$9:$C$100,0),MATCH(H$5,ECB90Days!$C$8:$AI$8,0)))/$G62,"")</f>
        <v/>
      </c>
      <c r="I62" s="16" t="str">
        <f>IFERROR(IF(I$5="EUR",1,INDEX(ECB90Days!$C$9:$AI$100,MATCH($F62,ECB90Days!$C$9:$C$100,0),MATCH(I$5,ECB90Days!$C$8:$AI$8,0)))/$G62,"")</f>
        <v/>
      </c>
      <c r="J62" s="16" t="str">
        <f>IFERROR(IF(J$5="EUR",1,INDEX(ECB90Days!$C$9:$AI$100,MATCH($F62,ECB90Days!$C$9:$C$100,0),MATCH(J$5,ECB90Days!$C$8:$AI$8,0)))/$G62,"")</f>
        <v/>
      </c>
      <c r="K62" s="16" t="str">
        <f>IFERROR(IF(K$5="EUR",1,INDEX(ECB90Days!$C$9:$AI$100,MATCH($F62,ECB90Days!$C$9:$C$100,0),MATCH(K$5,ECB90Days!$C$8:$AI$8,0)))/$G62,"")</f>
        <v/>
      </c>
      <c r="L62" s="16" t="str">
        <f>IFERROR(IF(L$5="EUR",1,INDEX(ECB90Days!$C$9:$AI$100,MATCH($F62,ECB90Days!$C$9:$C$100,0),MATCH(L$5,ECB90Days!$C$8:$AI$8,0)))/$G62,"")</f>
        <v/>
      </c>
      <c r="N62" s="2" t="str">
        <f t="shared" si="6"/>
        <v/>
      </c>
      <c r="O62" s="16" t="str">
        <f>IFERROR(IF(INDEX(IMFYear!$B$9:$AO$400,MATCH($F62,IMFYear!$B$9:$B$400,0),MATCH(O$5,IMFYear!$B$8:$AO$8,0))=0,"",INDEX(IMFYear!$B$9:$AO$400,MATCH($F62,IMFYear!$B$9:$B$400,0),MATCH(O$5,IMFYear!$B$8:$AO$8,0))),"")</f>
        <v/>
      </c>
      <c r="P62" s="16" t="str">
        <f>IFERROR($O62/INDEX(IMFYear!$B$9:$AO$400,MATCH($F62,IMFYear!$B$9:$B$400,0),MATCH(P$5,IMFYear!$B$8:$AO$8,0)),"")</f>
        <v/>
      </c>
      <c r="Q62" s="16" t="str">
        <f>IFERROR($O62/INDEX(IMFYear!$B$9:$AO$400,MATCH($F62,IMFYear!$B$9:$B$400,0),MATCH(Q$5,IMFYear!$B$8:$AO$8,0)),"")</f>
        <v/>
      </c>
      <c r="R62" s="16" t="str">
        <f>IFERROR($O62/INDEX(IMFYear!$B$9:$AO$400,MATCH($F62,IMFYear!$B$9:$B$400,0),MATCH(R$5,IMFYear!$B$8:$AO$8,0)),"")</f>
        <v/>
      </c>
      <c r="S62" s="16" t="str">
        <f>IFERROR($O62/INDEX(IMFYear!$B$9:$AO$400,MATCH($F62,IMFYear!$B$9:$B$400,0),MATCH(S$5,IMFYear!$B$8:$AO$8,0)),"")</f>
        <v/>
      </c>
      <c r="T62" s="16" t="str">
        <f>IFERROR($O62/INDEX(IMFYear!$B$9:$AO$400,MATCH($F62,IMFYear!$B$9:$B$400,0),MATCH(T$5,IMFYear!$B$8:$AO$8,0)),"")</f>
        <v/>
      </c>
      <c r="V62" s="3" t="str">
        <f t="array" ref="V62">IFERROR(IF($V$4="IMF",INDEX(F:F,SMALL($N$6:$N$405,ROW(U62)-ROW($U$5)),1),INDEX(F:F,SMALL($E$6:$E$405,ROW(U62)-ROW($U$5)),1)),"")</f>
        <v/>
      </c>
      <c r="W62" s="16" t="str">
        <f t="shared" si="7"/>
        <v/>
      </c>
      <c r="X62" s="16" t="str">
        <f t="shared" si="0"/>
        <v/>
      </c>
      <c r="Y62" s="16" t="str">
        <f t="shared" si="1"/>
        <v/>
      </c>
      <c r="Z62" s="16" t="str">
        <f t="shared" si="2"/>
        <v/>
      </c>
      <c r="AA62" s="16" t="str">
        <f t="shared" si="3"/>
        <v/>
      </c>
      <c r="AE62" s="2" t="str">
        <f t="shared" si="13"/>
        <v/>
      </c>
      <c r="AF62" s="3" t="str">
        <f t="shared" si="11"/>
        <v/>
      </c>
      <c r="AG62" s="16" t="str">
        <f>IFERROR(IF(AG$5="EUR",1,INDEX(ECB90Days!$C$9:$AI$100,MATCH($AF62,ECB90Days!$C$9:$C$100,0),MATCH(AG$5,ECB90Days!$C$8:$AI$8,0))),"")</f>
        <v/>
      </c>
      <c r="AH62" s="16" t="str">
        <f>IFERROR(IF(AH$5="EUR",1,INDEX(ECB90Days!$C$9:$AI$100,MATCH($AF62,ECB90Days!$C$9:$C$100,0),MATCH(AH$5,ECB90Days!$C$8:$AI$8,0)))/$AG62,"")</f>
        <v/>
      </c>
      <c r="AI62" s="16" t="str">
        <f>IFERROR(IF(INDEX(IMFYear!$B$9:$AO$310,MATCH($AF62,IMFYear!$B$9:$B$310,0),MATCH(AI$5,IMFYear!$B$8:$AO$8,0))=0,"",   INDEX(IMFYear!$B$9:$AO$310,MATCH($AF62,IMFYear!$B$9:$B$310,0),MATCH(AI$5,IMFYear!$B$8:$AO$8,0))),"")</f>
        <v/>
      </c>
      <c r="AJ62" s="16" t="str">
        <f>IFERROR($AI62/INDEX(IMFYear!$B$9:$AO$310,MATCH($AF62,IMFYear!$B$9:$B$310,0),MATCH(AJ$5,IMFYear!$B$8:$AO$8,0)),"")</f>
        <v/>
      </c>
      <c r="AL62" s="3" t="str">
        <f t="array" ref="AL62">IFERROR(INDEX(AF:AF,SMALL($AE$6:$AE$405,ROW(AK62)-ROW($AK$5)),1),"")</f>
        <v/>
      </c>
      <c r="AM62" s="31" t="str">
        <f t="shared" si="9"/>
        <v/>
      </c>
      <c r="AN62" s="31" t="str">
        <f t="shared" si="10"/>
        <v/>
      </c>
      <c r="AP62" s="40"/>
      <c r="AQ62" s="2" t="s">
        <v>116</v>
      </c>
      <c r="AR62" s="2" t="s">
        <v>110</v>
      </c>
      <c r="AS62" s="5" t="s">
        <v>111</v>
      </c>
    </row>
    <row r="63" spans="5:45" x14ac:dyDescent="0.25">
      <c r="E63" s="2" t="str">
        <f t="shared" si="4"/>
        <v/>
      </c>
      <c r="F63" s="3" t="str">
        <f t="shared" si="5"/>
        <v/>
      </c>
      <c r="G63" s="16">
        <f>IFERROR(IF(G$5="EUR",1,INDEX(ECB90Days!$C$9:$AI$100,MATCH($F63,ECB90Days!$C$9:$C$100,0),MATCH(G$5,ECB90Days!$C$8:$AI$8,0))),"")</f>
        <v>1</v>
      </c>
      <c r="H63" s="16" t="str">
        <f>IFERROR(IF(H$5="EUR",1,INDEX(ECB90Days!$C$9:$AI$100,MATCH($F63,ECB90Days!$C$9:$C$100,0),MATCH(H$5,ECB90Days!$C$8:$AI$8,0)))/$G63,"")</f>
        <v/>
      </c>
      <c r="I63" s="16" t="str">
        <f>IFERROR(IF(I$5="EUR",1,INDEX(ECB90Days!$C$9:$AI$100,MATCH($F63,ECB90Days!$C$9:$C$100,0),MATCH(I$5,ECB90Days!$C$8:$AI$8,0)))/$G63,"")</f>
        <v/>
      </c>
      <c r="J63" s="16" t="str">
        <f>IFERROR(IF(J$5="EUR",1,INDEX(ECB90Days!$C$9:$AI$100,MATCH($F63,ECB90Days!$C$9:$C$100,0),MATCH(J$5,ECB90Days!$C$8:$AI$8,0)))/$G63,"")</f>
        <v/>
      </c>
      <c r="K63" s="16" t="str">
        <f>IFERROR(IF(K$5="EUR",1,INDEX(ECB90Days!$C$9:$AI$100,MATCH($F63,ECB90Days!$C$9:$C$100,0),MATCH(K$5,ECB90Days!$C$8:$AI$8,0)))/$G63,"")</f>
        <v/>
      </c>
      <c r="L63" s="16" t="str">
        <f>IFERROR(IF(L$5="EUR",1,INDEX(ECB90Days!$C$9:$AI$100,MATCH($F63,ECB90Days!$C$9:$C$100,0),MATCH(L$5,ECB90Days!$C$8:$AI$8,0)))/$G63,"")</f>
        <v/>
      </c>
      <c r="N63" s="2" t="str">
        <f t="shared" si="6"/>
        <v/>
      </c>
      <c r="O63" s="16" t="str">
        <f>IFERROR(IF(INDEX(IMFYear!$B$9:$AO$400,MATCH($F63,IMFYear!$B$9:$B$400,0),MATCH(O$5,IMFYear!$B$8:$AO$8,0))=0,"",INDEX(IMFYear!$B$9:$AO$400,MATCH($F63,IMFYear!$B$9:$B$400,0),MATCH(O$5,IMFYear!$B$8:$AO$8,0))),"")</f>
        <v/>
      </c>
      <c r="P63" s="16" t="str">
        <f>IFERROR($O63/INDEX(IMFYear!$B$9:$AO$400,MATCH($F63,IMFYear!$B$9:$B$400,0),MATCH(P$5,IMFYear!$B$8:$AO$8,0)),"")</f>
        <v/>
      </c>
      <c r="Q63" s="16" t="str">
        <f>IFERROR($O63/INDEX(IMFYear!$B$9:$AO$400,MATCH($F63,IMFYear!$B$9:$B$400,0),MATCH(Q$5,IMFYear!$B$8:$AO$8,0)),"")</f>
        <v/>
      </c>
      <c r="R63" s="16" t="str">
        <f>IFERROR($O63/INDEX(IMFYear!$B$9:$AO$400,MATCH($F63,IMFYear!$B$9:$B$400,0),MATCH(R$5,IMFYear!$B$8:$AO$8,0)),"")</f>
        <v/>
      </c>
      <c r="S63" s="16" t="str">
        <f>IFERROR($O63/INDEX(IMFYear!$B$9:$AO$400,MATCH($F63,IMFYear!$B$9:$B$400,0),MATCH(S$5,IMFYear!$B$8:$AO$8,0)),"")</f>
        <v/>
      </c>
      <c r="T63" s="16" t="str">
        <f>IFERROR($O63/INDEX(IMFYear!$B$9:$AO$400,MATCH($F63,IMFYear!$B$9:$B$400,0),MATCH(T$5,IMFYear!$B$8:$AO$8,0)),"")</f>
        <v/>
      </c>
      <c r="V63" s="3" t="str">
        <f t="array" ref="V63">IFERROR(IF($V$4="IMF",INDEX(F:F,SMALL($N$6:$N$405,ROW(U63)-ROW($U$5)),1),INDEX(F:F,SMALL($E$6:$E$405,ROW(U63)-ROW($U$5)),1)),"")</f>
        <v/>
      </c>
      <c r="W63" s="16" t="str">
        <f t="shared" si="7"/>
        <v/>
      </c>
      <c r="X63" s="16" t="str">
        <f t="shared" si="0"/>
        <v/>
      </c>
      <c r="Y63" s="16" t="str">
        <f t="shared" si="1"/>
        <v/>
      </c>
      <c r="Z63" s="16" t="str">
        <f t="shared" si="2"/>
        <v/>
      </c>
      <c r="AA63" s="16" t="str">
        <f t="shared" si="3"/>
        <v/>
      </c>
      <c r="AE63" s="2" t="str">
        <f t="shared" si="13"/>
        <v/>
      </c>
      <c r="AF63" s="3" t="str">
        <f t="shared" si="11"/>
        <v/>
      </c>
      <c r="AG63" s="16" t="str">
        <f>IFERROR(IF(AG$5="EUR",1,INDEX(ECB90Days!$C$9:$AI$100,MATCH($AF63,ECB90Days!$C$9:$C$100,0),MATCH(AG$5,ECB90Days!$C$8:$AI$8,0))),"")</f>
        <v/>
      </c>
      <c r="AH63" s="16" t="str">
        <f>IFERROR(IF(AH$5="EUR",1,INDEX(ECB90Days!$C$9:$AI$100,MATCH($AF63,ECB90Days!$C$9:$C$100,0),MATCH(AH$5,ECB90Days!$C$8:$AI$8,0)))/$AG63,"")</f>
        <v/>
      </c>
      <c r="AI63" s="16" t="str">
        <f>IFERROR(IF(INDEX(IMFYear!$B$9:$AO$310,MATCH($AF63,IMFYear!$B$9:$B$310,0),MATCH(AI$5,IMFYear!$B$8:$AO$8,0))=0,"",   INDEX(IMFYear!$B$9:$AO$310,MATCH($AF63,IMFYear!$B$9:$B$310,0),MATCH(AI$5,IMFYear!$B$8:$AO$8,0))),"")</f>
        <v/>
      </c>
      <c r="AJ63" s="16" t="str">
        <f>IFERROR($AI63/INDEX(IMFYear!$B$9:$AO$310,MATCH($AF63,IMFYear!$B$9:$B$310,0),MATCH(AJ$5,IMFYear!$B$8:$AO$8,0)),"")</f>
        <v/>
      </c>
      <c r="AL63" s="3" t="str">
        <f t="array" ref="AL63">IFERROR(INDEX(AF:AF,SMALL($AE$6:$AE$405,ROW(AK63)-ROW($AK$5)),1),"")</f>
        <v/>
      </c>
      <c r="AM63" s="31" t="str">
        <f t="shared" si="9"/>
        <v/>
      </c>
      <c r="AN63" s="31" t="str">
        <f t="shared" si="10"/>
        <v/>
      </c>
      <c r="AP63" s="40"/>
      <c r="AQ63" s="2" t="s">
        <v>159</v>
      </c>
      <c r="AR63" s="2" t="s">
        <v>112</v>
      </c>
      <c r="AS63" s="5" t="s">
        <v>113</v>
      </c>
    </row>
    <row r="64" spans="5:45" x14ac:dyDescent="0.25">
      <c r="E64" s="2" t="str">
        <f t="shared" si="4"/>
        <v/>
      </c>
      <c r="F64" s="3" t="str">
        <f t="shared" si="5"/>
        <v/>
      </c>
      <c r="G64" s="16">
        <f>IFERROR(IF(G$5="EUR",1,INDEX(ECB90Days!$C$9:$AI$100,MATCH($F64,ECB90Days!$C$9:$C$100,0),MATCH(G$5,ECB90Days!$C$8:$AI$8,0))),"")</f>
        <v>1</v>
      </c>
      <c r="H64" s="16" t="str">
        <f>IFERROR(IF(H$5="EUR",1,INDEX(ECB90Days!$C$9:$AI$100,MATCH($F64,ECB90Days!$C$9:$C$100,0),MATCH(H$5,ECB90Days!$C$8:$AI$8,0)))/$G64,"")</f>
        <v/>
      </c>
      <c r="I64" s="16" t="str">
        <f>IFERROR(IF(I$5="EUR",1,INDEX(ECB90Days!$C$9:$AI$100,MATCH($F64,ECB90Days!$C$9:$C$100,0),MATCH(I$5,ECB90Days!$C$8:$AI$8,0)))/$G64,"")</f>
        <v/>
      </c>
      <c r="J64" s="16" t="str">
        <f>IFERROR(IF(J$5="EUR",1,INDEX(ECB90Days!$C$9:$AI$100,MATCH($F64,ECB90Days!$C$9:$C$100,0),MATCH(J$5,ECB90Days!$C$8:$AI$8,0)))/$G64,"")</f>
        <v/>
      </c>
      <c r="K64" s="16" t="str">
        <f>IFERROR(IF(K$5="EUR",1,INDEX(ECB90Days!$C$9:$AI$100,MATCH($F64,ECB90Days!$C$9:$C$100,0),MATCH(K$5,ECB90Days!$C$8:$AI$8,0)))/$G64,"")</f>
        <v/>
      </c>
      <c r="L64" s="16" t="str">
        <f>IFERROR(IF(L$5="EUR",1,INDEX(ECB90Days!$C$9:$AI$100,MATCH($F64,ECB90Days!$C$9:$C$100,0),MATCH(L$5,ECB90Days!$C$8:$AI$8,0)))/$G64,"")</f>
        <v/>
      </c>
      <c r="N64" s="2" t="str">
        <f t="shared" si="6"/>
        <v/>
      </c>
      <c r="O64" s="16" t="str">
        <f>IFERROR(IF(INDEX(IMFYear!$B$9:$AO$400,MATCH($F64,IMFYear!$B$9:$B$400,0),MATCH(O$5,IMFYear!$B$8:$AO$8,0))=0,"",INDEX(IMFYear!$B$9:$AO$400,MATCH($F64,IMFYear!$B$9:$B$400,0),MATCH(O$5,IMFYear!$B$8:$AO$8,0))),"")</f>
        <v/>
      </c>
      <c r="P64" s="16" t="str">
        <f>IFERROR($O64/INDEX(IMFYear!$B$9:$AO$400,MATCH($F64,IMFYear!$B$9:$B$400,0),MATCH(P$5,IMFYear!$B$8:$AO$8,0)),"")</f>
        <v/>
      </c>
      <c r="Q64" s="16" t="str">
        <f>IFERROR($O64/INDEX(IMFYear!$B$9:$AO$400,MATCH($F64,IMFYear!$B$9:$B$400,0),MATCH(Q$5,IMFYear!$B$8:$AO$8,0)),"")</f>
        <v/>
      </c>
      <c r="R64" s="16" t="str">
        <f>IFERROR($O64/INDEX(IMFYear!$B$9:$AO$400,MATCH($F64,IMFYear!$B$9:$B$400,0),MATCH(R$5,IMFYear!$B$8:$AO$8,0)),"")</f>
        <v/>
      </c>
      <c r="S64" s="16" t="str">
        <f>IFERROR($O64/INDEX(IMFYear!$B$9:$AO$400,MATCH($F64,IMFYear!$B$9:$B$400,0),MATCH(S$5,IMFYear!$B$8:$AO$8,0)),"")</f>
        <v/>
      </c>
      <c r="T64" s="16" t="str">
        <f>IFERROR($O64/INDEX(IMFYear!$B$9:$AO$400,MATCH($F64,IMFYear!$B$9:$B$400,0),MATCH(T$5,IMFYear!$B$8:$AO$8,0)),"")</f>
        <v/>
      </c>
      <c r="V64" s="3" t="str">
        <f t="array" ref="V64">IFERROR(IF($V$4="IMF",INDEX(F:F,SMALL($N$6:$N$405,ROW(U64)-ROW($U$5)),1),INDEX(F:F,SMALL($E$6:$E$405,ROW(U64)-ROW($U$5)),1)),"")</f>
        <v/>
      </c>
      <c r="W64" s="16" t="str">
        <f t="shared" si="7"/>
        <v/>
      </c>
      <c r="X64" s="16" t="str">
        <f t="shared" si="0"/>
        <v/>
      </c>
      <c r="Y64" s="16" t="str">
        <f t="shared" si="1"/>
        <v/>
      </c>
      <c r="Z64" s="16" t="str">
        <f t="shared" si="2"/>
        <v/>
      </c>
      <c r="AA64" s="16" t="str">
        <f t="shared" si="3"/>
        <v/>
      </c>
      <c r="AE64" s="2" t="str">
        <f t="shared" si="13"/>
        <v/>
      </c>
      <c r="AF64" s="3" t="str">
        <f t="shared" si="11"/>
        <v/>
      </c>
      <c r="AG64" s="16" t="str">
        <f>IFERROR(IF(AG$5="EUR",1,INDEX(ECB90Days!$C$9:$AI$100,MATCH($AF64,ECB90Days!$C$9:$C$100,0),MATCH(AG$5,ECB90Days!$C$8:$AI$8,0))),"")</f>
        <v/>
      </c>
      <c r="AH64" s="16" t="str">
        <f>IFERROR(IF(AH$5="EUR",1,INDEX(ECB90Days!$C$9:$AI$100,MATCH($AF64,ECB90Days!$C$9:$C$100,0),MATCH(AH$5,ECB90Days!$C$8:$AI$8,0)))/$AG64,"")</f>
        <v/>
      </c>
      <c r="AI64" s="16" t="str">
        <f>IFERROR(IF(INDEX(IMFYear!$B$9:$AO$310,MATCH($AF64,IMFYear!$B$9:$B$310,0),MATCH(AI$5,IMFYear!$B$8:$AO$8,0))=0,"",   INDEX(IMFYear!$B$9:$AO$310,MATCH($AF64,IMFYear!$B$9:$B$310,0),MATCH(AI$5,IMFYear!$B$8:$AO$8,0))),"")</f>
        <v/>
      </c>
      <c r="AJ64" s="16" t="str">
        <f>IFERROR($AI64/INDEX(IMFYear!$B$9:$AO$310,MATCH($AF64,IMFYear!$B$9:$B$310,0),MATCH(AJ$5,IMFYear!$B$8:$AO$8,0)),"")</f>
        <v/>
      </c>
      <c r="AL64" s="3" t="str">
        <f t="array" ref="AL64">IFERROR(INDEX(AF:AF,SMALL($AE$6:$AE$405,ROW(AK64)-ROW($AK$5)),1),"")</f>
        <v/>
      </c>
      <c r="AM64" s="31" t="str">
        <f t="shared" si="9"/>
        <v/>
      </c>
      <c r="AN64" s="31" t="str">
        <f t="shared" si="10"/>
        <v/>
      </c>
      <c r="AP64" s="40"/>
      <c r="AQ64" s="2" t="s">
        <v>164</v>
      </c>
      <c r="AR64" s="2" t="s">
        <v>114</v>
      </c>
      <c r="AS64" s="5" t="s">
        <v>115</v>
      </c>
    </row>
    <row r="65" spans="5:45" x14ac:dyDescent="0.25">
      <c r="E65" s="2" t="str">
        <f t="shared" si="4"/>
        <v/>
      </c>
      <c r="F65" s="3" t="str">
        <f t="shared" si="5"/>
        <v/>
      </c>
      <c r="G65" s="16">
        <f>IFERROR(IF(G$5="EUR",1,INDEX(ECB90Days!$C$9:$AI$100,MATCH($F65,ECB90Days!$C$9:$C$100,0),MATCH(G$5,ECB90Days!$C$8:$AI$8,0))),"")</f>
        <v>1</v>
      </c>
      <c r="H65" s="16" t="str">
        <f>IFERROR(IF(H$5="EUR",1,INDEX(ECB90Days!$C$9:$AI$100,MATCH($F65,ECB90Days!$C$9:$C$100,0),MATCH(H$5,ECB90Days!$C$8:$AI$8,0)))/$G65,"")</f>
        <v/>
      </c>
      <c r="I65" s="16" t="str">
        <f>IFERROR(IF(I$5="EUR",1,INDEX(ECB90Days!$C$9:$AI$100,MATCH($F65,ECB90Days!$C$9:$C$100,0),MATCH(I$5,ECB90Days!$C$8:$AI$8,0)))/$G65,"")</f>
        <v/>
      </c>
      <c r="J65" s="16" t="str">
        <f>IFERROR(IF(J$5="EUR",1,INDEX(ECB90Days!$C$9:$AI$100,MATCH($F65,ECB90Days!$C$9:$C$100,0),MATCH(J$5,ECB90Days!$C$8:$AI$8,0)))/$G65,"")</f>
        <v/>
      </c>
      <c r="K65" s="16" t="str">
        <f>IFERROR(IF(K$5="EUR",1,INDEX(ECB90Days!$C$9:$AI$100,MATCH($F65,ECB90Days!$C$9:$C$100,0),MATCH(K$5,ECB90Days!$C$8:$AI$8,0)))/$G65,"")</f>
        <v/>
      </c>
      <c r="L65" s="16" t="str">
        <f>IFERROR(IF(L$5="EUR",1,INDEX(ECB90Days!$C$9:$AI$100,MATCH($F65,ECB90Days!$C$9:$C$100,0),MATCH(L$5,ECB90Days!$C$8:$AI$8,0)))/$G65,"")</f>
        <v/>
      </c>
      <c r="N65" s="2" t="str">
        <f t="shared" si="6"/>
        <v/>
      </c>
      <c r="O65" s="16" t="str">
        <f>IFERROR(IF(INDEX(IMFYear!$B$9:$AO$400,MATCH($F65,IMFYear!$B$9:$B$400,0),MATCH(O$5,IMFYear!$B$8:$AO$8,0))=0,"",INDEX(IMFYear!$B$9:$AO$400,MATCH($F65,IMFYear!$B$9:$B$400,0),MATCH(O$5,IMFYear!$B$8:$AO$8,0))),"")</f>
        <v/>
      </c>
      <c r="P65" s="16" t="str">
        <f>IFERROR($O65/INDEX(IMFYear!$B$9:$AO$400,MATCH($F65,IMFYear!$B$9:$B$400,0),MATCH(P$5,IMFYear!$B$8:$AO$8,0)),"")</f>
        <v/>
      </c>
      <c r="Q65" s="16" t="str">
        <f>IFERROR($O65/INDEX(IMFYear!$B$9:$AO$400,MATCH($F65,IMFYear!$B$9:$B$400,0),MATCH(Q$5,IMFYear!$B$8:$AO$8,0)),"")</f>
        <v/>
      </c>
      <c r="R65" s="16" t="str">
        <f>IFERROR($O65/INDEX(IMFYear!$B$9:$AO$400,MATCH($F65,IMFYear!$B$9:$B$400,0),MATCH(R$5,IMFYear!$B$8:$AO$8,0)),"")</f>
        <v/>
      </c>
      <c r="S65" s="16" t="str">
        <f>IFERROR($O65/INDEX(IMFYear!$B$9:$AO$400,MATCH($F65,IMFYear!$B$9:$B$400,0),MATCH(S$5,IMFYear!$B$8:$AO$8,0)),"")</f>
        <v/>
      </c>
      <c r="T65" s="16" t="str">
        <f>IFERROR($O65/INDEX(IMFYear!$B$9:$AO$400,MATCH($F65,IMFYear!$B$9:$B$400,0),MATCH(T$5,IMFYear!$B$8:$AO$8,0)),"")</f>
        <v/>
      </c>
      <c r="V65" s="3" t="str">
        <f t="array" ref="V65">IFERROR(IF($V$4="IMF",INDEX(F:F,SMALL($N$6:$N$405,ROW(U65)-ROW($U$5)),1),INDEX(F:F,SMALL($E$6:$E$405,ROW(U65)-ROW($U$5)),1)),"")</f>
        <v/>
      </c>
      <c r="W65" s="16" t="str">
        <f t="shared" si="7"/>
        <v/>
      </c>
      <c r="X65" s="16" t="str">
        <f t="shared" si="0"/>
        <v/>
      </c>
      <c r="Y65" s="16" t="str">
        <f t="shared" si="1"/>
        <v/>
      </c>
      <c r="Z65" s="16" t="str">
        <f t="shared" si="2"/>
        <v/>
      </c>
      <c r="AA65" s="16" t="str">
        <f t="shared" si="3"/>
        <v/>
      </c>
      <c r="AE65" s="2" t="str">
        <f t="shared" si="13"/>
        <v/>
      </c>
      <c r="AF65" s="3" t="str">
        <f t="shared" si="11"/>
        <v/>
      </c>
      <c r="AG65" s="16" t="str">
        <f>IFERROR(IF(AG$5="EUR",1,INDEX(ECB90Days!$C$9:$AI$100,MATCH($AF65,ECB90Days!$C$9:$C$100,0),MATCH(AG$5,ECB90Days!$C$8:$AI$8,0))),"")</f>
        <v/>
      </c>
      <c r="AH65" s="16" t="str">
        <f>IFERROR(IF(AH$5="EUR",1,INDEX(ECB90Days!$C$9:$AI$100,MATCH($AF65,ECB90Days!$C$9:$C$100,0),MATCH(AH$5,ECB90Days!$C$8:$AI$8,0)))/$AG65,"")</f>
        <v/>
      </c>
      <c r="AI65" s="16" t="str">
        <f>IFERROR(IF(INDEX(IMFYear!$B$9:$AO$310,MATCH($AF65,IMFYear!$B$9:$B$310,0),MATCH(AI$5,IMFYear!$B$8:$AO$8,0))=0,"",   INDEX(IMFYear!$B$9:$AO$310,MATCH($AF65,IMFYear!$B$9:$B$310,0),MATCH(AI$5,IMFYear!$B$8:$AO$8,0))),"")</f>
        <v/>
      </c>
      <c r="AJ65" s="16" t="str">
        <f>IFERROR($AI65/INDEX(IMFYear!$B$9:$AO$310,MATCH($AF65,IMFYear!$B$9:$B$310,0),MATCH(AJ$5,IMFYear!$B$8:$AO$8,0)),"")</f>
        <v/>
      </c>
      <c r="AL65" s="3" t="str">
        <f t="array" ref="AL65">IFERROR(INDEX(AF:AF,SMALL($AE$6:$AE$405,ROW(AK65)-ROW($AK$5)),1),"")</f>
        <v/>
      </c>
      <c r="AM65" s="31" t="str">
        <f t="shared" si="9"/>
        <v/>
      </c>
      <c r="AN65" s="31" t="str">
        <f t="shared" si="10"/>
        <v/>
      </c>
      <c r="AP65" s="40"/>
      <c r="AQ65" s="2" t="s">
        <v>47</v>
      </c>
      <c r="AR65" s="2" t="s">
        <v>116</v>
      </c>
      <c r="AS65" s="5" t="s">
        <v>117</v>
      </c>
    </row>
    <row r="66" spans="5:45" x14ac:dyDescent="0.25">
      <c r="E66" s="2" t="str">
        <f t="shared" si="4"/>
        <v/>
      </c>
      <c r="F66" s="3" t="str">
        <f t="shared" si="5"/>
        <v/>
      </c>
      <c r="G66" s="16">
        <f>IFERROR(IF(G$5="EUR",1,INDEX(ECB90Days!$C$9:$AI$100,MATCH($F66,ECB90Days!$C$9:$C$100,0),MATCH(G$5,ECB90Days!$C$8:$AI$8,0))),"")</f>
        <v>1</v>
      </c>
      <c r="H66" s="16" t="str">
        <f>IFERROR(IF(H$5="EUR",1,INDEX(ECB90Days!$C$9:$AI$100,MATCH($F66,ECB90Days!$C$9:$C$100,0),MATCH(H$5,ECB90Days!$C$8:$AI$8,0)))/$G66,"")</f>
        <v/>
      </c>
      <c r="I66" s="16" t="str">
        <f>IFERROR(IF(I$5="EUR",1,INDEX(ECB90Days!$C$9:$AI$100,MATCH($F66,ECB90Days!$C$9:$C$100,0),MATCH(I$5,ECB90Days!$C$8:$AI$8,0)))/$G66,"")</f>
        <v/>
      </c>
      <c r="J66" s="16" t="str">
        <f>IFERROR(IF(J$5="EUR",1,INDEX(ECB90Days!$C$9:$AI$100,MATCH($F66,ECB90Days!$C$9:$C$100,0),MATCH(J$5,ECB90Days!$C$8:$AI$8,0)))/$G66,"")</f>
        <v/>
      </c>
      <c r="K66" s="16" t="str">
        <f>IFERROR(IF(K$5="EUR",1,INDEX(ECB90Days!$C$9:$AI$100,MATCH($F66,ECB90Days!$C$9:$C$100,0),MATCH(K$5,ECB90Days!$C$8:$AI$8,0)))/$G66,"")</f>
        <v/>
      </c>
      <c r="L66" s="16" t="str">
        <f>IFERROR(IF(L$5="EUR",1,INDEX(ECB90Days!$C$9:$AI$100,MATCH($F66,ECB90Days!$C$9:$C$100,0),MATCH(L$5,ECB90Days!$C$8:$AI$8,0)))/$G66,"")</f>
        <v/>
      </c>
      <c r="N66" s="2" t="str">
        <f t="shared" si="6"/>
        <v/>
      </c>
      <c r="O66" s="16" t="str">
        <f>IFERROR(IF(INDEX(IMFYear!$B$9:$AO$400,MATCH($F66,IMFYear!$B$9:$B$400,0),MATCH(O$5,IMFYear!$B$8:$AO$8,0))=0,"",INDEX(IMFYear!$B$9:$AO$400,MATCH($F66,IMFYear!$B$9:$B$400,0),MATCH(O$5,IMFYear!$B$8:$AO$8,0))),"")</f>
        <v/>
      </c>
      <c r="P66" s="16" t="str">
        <f>IFERROR($O66/INDEX(IMFYear!$B$9:$AO$400,MATCH($F66,IMFYear!$B$9:$B$400,0),MATCH(P$5,IMFYear!$B$8:$AO$8,0)),"")</f>
        <v/>
      </c>
      <c r="Q66" s="16" t="str">
        <f>IFERROR($O66/INDEX(IMFYear!$B$9:$AO$400,MATCH($F66,IMFYear!$B$9:$B$400,0),MATCH(Q$5,IMFYear!$B$8:$AO$8,0)),"")</f>
        <v/>
      </c>
      <c r="R66" s="16" t="str">
        <f>IFERROR($O66/INDEX(IMFYear!$B$9:$AO$400,MATCH($F66,IMFYear!$B$9:$B$400,0),MATCH(R$5,IMFYear!$B$8:$AO$8,0)),"")</f>
        <v/>
      </c>
      <c r="S66" s="16" t="str">
        <f>IFERROR($O66/INDEX(IMFYear!$B$9:$AO$400,MATCH($F66,IMFYear!$B$9:$B$400,0),MATCH(S$5,IMFYear!$B$8:$AO$8,0)),"")</f>
        <v/>
      </c>
      <c r="T66" s="16" t="str">
        <f>IFERROR($O66/INDEX(IMFYear!$B$9:$AO$400,MATCH($F66,IMFYear!$B$9:$B$400,0),MATCH(T$5,IMFYear!$B$8:$AO$8,0)),"")</f>
        <v/>
      </c>
      <c r="V66" s="3" t="str">
        <f t="array" ref="V66">IFERROR(IF($V$4="IMF",INDEX(F:F,SMALL($N$6:$N$405,ROW(U66)-ROW($U$5)),1),INDEX(F:F,SMALL($E$6:$E$405,ROW(U66)-ROW($U$5)),1)),"")</f>
        <v/>
      </c>
      <c r="W66" s="16" t="str">
        <f t="shared" si="7"/>
        <v/>
      </c>
      <c r="X66" s="16" t="str">
        <f t="shared" si="0"/>
        <v/>
      </c>
      <c r="Y66" s="16" t="str">
        <f t="shared" si="1"/>
        <v/>
      </c>
      <c r="Z66" s="16" t="str">
        <f t="shared" si="2"/>
        <v/>
      </c>
      <c r="AA66" s="16" t="str">
        <f t="shared" si="3"/>
        <v/>
      </c>
      <c r="AE66" s="2" t="str">
        <f t="shared" si="13"/>
        <v/>
      </c>
      <c r="AF66" s="3" t="str">
        <f t="shared" si="11"/>
        <v/>
      </c>
      <c r="AG66" s="16" t="str">
        <f>IFERROR(IF(AG$5="EUR",1,INDEX(ECB90Days!$C$9:$AI$100,MATCH($AF66,ECB90Days!$C$9:$C$100,0),MATCH(AG$5,ECB90Days!$C$8:$AI$8,0))),"")</f>
        <v/>
      </c>
      <c r="AH66" s="16" t="str">
        <f>IFERROR(IF(AH$5="EUR",1,INDEX(ECB90Days!$C$9:$AI$100,MATCH($AF66,ECB90Days!$C$9:$C$100,0),MATCH(AH$5,ECB90Days!$C$8:$AI$8,0)))/$AG66,"")</f>
        <v/>
      </c>
      <c r="AI66" s="16" t="str">
        <f>IFERROR(IF(INDEX(IMFYear!$B$9:$AO$310,MATCH($AF66,IMFYear!$B$9:$B$310,0),MATCH(AI$5,IMFYear!$B$8:$AO$8,0))=0,"",   INDEX(IMFYear!$B$9:$AO$310,MATCH($AF66,IMFYear!$B$9:$B$310,0),MATCH(AI$5,IMFYear!$B$8:$AO$8,0))),"")</f>
        <v/>
      </c>
      <c r="AJ66" s="16" t="str">
        <f>IFERROR($AI66/INDEX(IMFYear!$B$9:$AO$310,MATCH($AF66,IMFYear!$B$9:$B$310,0),MATCH(AJ$5,IMFYear!$B$8:$AO$8,0)),"")</f>
        <v/>
      </c>
      <c r="AL66" s="3" t="str">
        <f t="array" ref="AL66">IFERROR(INDEX(AF:AF,SMALL($AE$6:$AE$405,ROW(AK66)-ROW($AK$5)),1),"")</f>
        <v/>
      </c>
      <c r="AM66" s="31" t="str">
        <f t="shared" si="9"/>
        <v/>
      </c>
      <c r="AN66" s="31" t="str">
        <f t="shared" si="10"/>
        <v/>
      </c>
      <c r="AP66" s="40"/>
      <c r="AQ66" s="2" t="s">
        <v>170</v>
      </c>
      <c r="AR66" s="2" t="s">
        <v>118</v>
      </c>
      <c r="AS66" s="5" t="s">
        <v>119</v>
      </c>
    </row>
    <row r="67" spans="5:45" x14ac:dyDescent="0.25">
      <c r="E67" s="2" t="str">
        <f t="shared" si="4"/>
        <v/>
      </c>
      <c r="F67" s="3" t="str">
        <f t="shared" si="5"/>
        <v/>
      </c>
      <c r="G67" s="16">
        <f>IFERROR(IF(G$5="EUR",1,INDEX(ECB90Days!$C$9:$AI$100,MATCH($F67,ECB90Days!$C$9:$C$100,0),MATCH(G$5,ECB90Days!$C$8:$AI$8,0))),"")</f>
        <v>1</v>
      </c>
      <c r="H67" s="16" t="str">
        <f>IFERROR(IF(H$5="EUR",1,INDEX(ECB90Days!$C$9:$AI$100,MATCH($F67,ECB90Days!$C$9:$C$100,0),MATCH(H$5,ECB90Days!$C$8:$AI$8,0)))/$G67,"")</f>
        <v/>
      </c>
      <c r="I67" s="16" t="str">
        <f>IFERROR(IF(I$5="EUR",1,INDEX(ECB90Days!$C$9:$AI$100,MATCH($F67,ECB90Days!$C$9:$C$100,0),MATCH(I$5,ECB90Days!$C$8:$AI$8,0)))/$G67,"")</f>
        <v/>
      </c>
      <c r="J67" s="16" t="str">
        <f>IFERROR(IF(J$5="EUR",1,INDEX(ECB90Days!$C$9:$AI$100,MATCH($F67,ECB90Days!$C$9:$C$100,0),MATCH(J$5,ECB90Days!$C$8:$AI$8,0)))/$G67,"")</f>
        <v/>
      </c>
      <c r="K67" s="16" t="str">
        <f>IFERROR(IF(K$5="EUR",1,INDEX(ECB90Days!$C$9:$AI$100,MATCH($F67,ECB90Days!$C$9:$C$100,0),MATCH(K$5,ECB90Days!$C$8:$AI$8,0)))/$G67,"")</f>
        <v/>
      </c>
      <c r="L67" s="16" t="str">
        <f>IFERROR(IF(L$5="EUR",1,INDEX(ECB90Days!$C$9:$AI$100,MATCH($F67,ECB90Days!$C$9:$C$100,0),MATCH(L$5,ECB90Days!$C$8:$AI$8,0)))/$G67,"")</f>
        <v/>
      </c>
      <c r="N67" s="2" t="str">
        <f t="shared" si="6"/>
        <v/>
      </c>
      <c r="O67" s="16" t="str">
        <f>IFERROR(IF(INDEX(IMFYear!$B$9:$AO$400,MATCH($F67,IMFYear!$B$9:$B$400,0),MATCH(O$5,IMFYear!$B$8:$AO$8,0))=0,"",INDEX(IMFYear!$B$9:$AO$400,MATCH($F67,IMFYear!$B$9:$B$400,0),MATCH(O$5,IMFYear!$B$8:$AO$8,0))),"")</f>
        <v/>
      </c>
      <c r="P67" s="16" t="str">
        <f>IFERROR($O67/INDEX(IMFYear!$B$9:$AO$400,MATCH($F67,IMFYear!$B$9:$B$400,0),MATCH(P$5,IMFYear!$B$8:$AO$8,0)),"")</f>
        <v/>
      </c>
      <c r="Q67" s="16" t="str">
        <f>IFERROR($O67/INDEX(IMFYear!$B$9:$AO$400,MATCH($F67,IMFYear!$B$9:$B$400,0),MATCH(Q$5,IMFYear!$B$8:$AO$8,0)),"")</f>
        <v/>
      </c>
      <c r="R67" s="16" t="str">
        <f>IFERROR($O67/INDEX(IMFYear!$B$9:$AO$400,MATCH($F67,IMFYear!$B$9:$B$400,0),MATCH(R$5,IMFYear!$B$8:$AO$8,0)),"")</f>
        <v/>
      </c>
      <c r="S67" s="16" t="str">
        <f>IFERROR($O67/INDEX(IMFYear!$B$9:$AO$400,MATCH($F67,IMFYear!$B$9:$B$400,0),MATCH(S$5,IMFYear!$B$8:$AO$8,0)),"")</f>
        <v/>
      </c>
      <c r="T67" s="16" t="str">
        <f>IFERROR($O67/INDEX(IMFYear!$B$9:$AO$400,MATCH($F67,IMFYear!$B$9:$B$400,0),MATCH(T$5,IMFYear!$B$8:$AO$8,0)),"")</f>
        <v/>
      </c>
      <c r="V67" s="3" t="str">
        <f t="array" ref="V67">IFERROR(IF($V$4="IMF",INDEX(F:F,SMALL($N$6:$N$405,ROW(U67)-ROW($U$5)),1),INDEX(F:F,SMALL($E$6:$E$405,ROW(U67)-ROW($U$5)),1)),"")</f>
        <v/>
      </c>
      <c r="W67" s="16" t="str">
        <f t="shared" si="7"/>
        <v/>
      </c>
      <c r="X67" s="16" t="str">
        <f t="shared" si="0"/>
        <v/>
      </c>
      <c r="Y67" s="16" t="str">
        <f t="shared" si="1"/>
        <v/>
      </c>
      <c r="Z67" s="16" t="str">
        <f t="shared" si="2"/>
        <v/>
      </c>
      <c r="AA67" s="16" t="str">
        <f t="shared" si="3"/>
        <v/>
      </c>
      <c r="AE67" s="2" t="str">
        <f t="shared" si="13"/>
        <v/>
      </c>
      <c r="AF67" s="3" t="str">
        <f t="shared" si="11"/>
        <v/>
      </c>
      <c r="AG67" s="16" t="str">
        <f>IFERROR(IF(AG$5="EUR",1,INDEX(ECB90Days!$C$9:$AI$100,MATCH($AF67,ECB90Days!$C$9:$C$100,0),MATCH(AG$5,ECB90Days!$C$8:$AI$8,0))),"")</f>
        <v/>
      </c>
      <c r="AH67" s="16" t="str">
        <f>IFERROR(IF(AH$5="EUR",1,INDEX(ECB90Days!$C$9:$AI$100,MATCH($AF67,ECB90Days!$C$9:$C$100,0),MATCH(AH$5,ECB90Days!$C$8:$AI$8,0)))/$AG67,"")</f>
        <v/>
      </c>
      <c r="AI67" s="16" t="str">
        <f>IFERROR(IF(INDEX(IMFYear!$B$9:$AO$310,MATCH($AF67,IMFYear!$B$9:$B$310,0),MATCH(AI$5,IMFYear!$B$8:$AO$8,0))=0,"",   INDEX(IMFYear!$B$9:$AO$310,MATCH($AF67,IMFYear!$B$9:$B$310,0),MATCH(AI$5,IMFYear!$B$8:$AO$8,0))),"")</f>
        <v/>
      </c>
      <c r="AJ67" s="16" t="str">
        <f>IFERROR($AI67/INDEX(IMFYear!$B$9:$AO$310,MATCH($AF67,IMFYear!$B$9:$B$310,0),MATCH(AJ$5,IMFYear!$B$8:$AO$8,0)),"")</f>
        <v/>
      </c>
      <c r="AL67" s="3" t="str">
        <f t="array" ref="AL67">IFERROR(INDEX(AF:AF,SMALL($AE$6:$AE$405,ROW(AK67)-ROW($AK$5)),1),"")</f>
        <v/>
      </c>
      <c r="AM67" s="31" t="str">
        <f t="shared" si="9"/>
        <v/>
      </c>
      <c r="AN67" s="31" t="str">
        <f t="shared" si="10"/>
        <v/>
      </c>
      <c r="AP67" s="40"/>
      <c r="AQ67" s="2" t="s">
        <v>90</v>
      </c>
      <c r="AR67" s="2" t="s">
        <v>120</v>
      </c>
      <c r="AS67" s="5" t="s">
        <v>121</v>
      </c>
    </row>
    <row r="68" spans="5:45" x14ac:dyDescent="0.25">
      <c r="E68" s="2" t="str">
        <f t="shared" si="4"/>
        <v/>
      </c>
      <c r="F68" s="3" t="str">
        <f t="shared" si="5"/>
        <v/>
      </c>
      <c r="G68" s="16">
        <f>IFERROR(IF(G$5="EUR",1,INDEX(ECB90Days!$C$9:$AI$100,MATCH($F68,ECB90Days!$C$9:$C$100,0),MATCH(G$5,ECB90Days!$C$8:$AI$8,0))),"")</f>
        <v>1</v>
      </c>
      <c r="H68" s="16" t="str">
        <f>IFERROR(IF(H$5="EUR",1,INDEX(ECB90Days!$C$9:$AI$100,MATCH($F68,ECB90Days!$C$9:$C$100,0),MATCH(H$5,ECB90Days!$C$8:$AI$8,0)))/$G68,"")</f>
        <v/>
      </c>
      <c r="I68" s="16" t="str">
        <f>IFERROR(IF(I$5="EUR",1,INDEX(ECB90Days!$C$9:$AI$100,MATCH($F68,ECB90Days!$C$9:$C$100,0),MATCH(I$5,ECB90Days!$C$8:$AI$8,0)))/$G68,"")</f>
        <v/>
      </c>
      <c r="J68" s="16" t="str">
        <f>IFERROR(IF(J$5="EUR",1,INDEX(ECB90Days!$C$9:$AI$100,MATCH($F68,ECB90Days!$C$9:$C$100,0),MATCH(J$5,ECB90Days!$C$8:$AI$8,0)))/$G68,"")</f>
        <v/>
      </c>
      <c r="K68" s="16" t="str">
        <f>IFERROR(IF(K$5="EUR",1,INDEX(ECB90Days!$C$9:$AI$100,MATCH($F68,ECB90Days!$C$9:$C$100,0),MATCH(K$5,ECB90Days!$C$8:$AI$8,0)))/$G68,"")</f>
        <v/>
      </c>
      <c r="L68" s="16" t="str">
        <f>IFERROR(IF(L$5="EUR",1,INDEX(ECB90Days!$C$9:$AI$100,MATCH($F68,ECB90Days!$C$9:$C$100,0),MATCH(L$5,ECB90Days!$C$8:$AI$8,0)))/$G68,"")</f>
        <v/>
      </c>
      <c r="N68" s="2" t="str">
        <f t="shared" si="6"/>
        <v/>
      </c>
      <c r="O68" s="16" t="str">
        <f>IFERROR(IF(INDEX(IMFYear!$B$9:$AO$400,MATCH($F68,IMFYear!$B$9:$B$400,0),MATCH(O$5,IMFYear!$B$8:$AO$8,0))=0,"",INDEX(IMFYear!$B$9:$AO$400,MATCH($F68,IMFYear!$B$9:$B$400,0),MATCH(O$5,IMFYear!$B$8:$AO$8,0))),"")</f>
        <v/>
      </c>
      <c r="P68" s="16" t="str">
        <f>IFERROR($O68/INDEX(IMFYear!$B$9:$AO$400,MATCH($F68,IMFYear!$B$9:$B$400,0),MATCH(P$5,IMFYear!$B$8:$AO$8,0)),"")</f>
        <v/>
      </c>
      <c r="Q68" s="16" t="str">
        <f>IFERROR($O68/INDEX(IMFYear!$B$9:$AO$400,MATCH($F68,IMFYear!$B$9:$B$400,0),MATCH(Q$5,IMFYear!$B$8:$AO$8,0)),"")</f>
        <v/>
      </c>
      <c r="R68" s="16" t="str">
        <f>IFERROR($O68/INDEX(IMFYear!$B$9:$AO$400,MATCH($F68,IMFYear!$B$9:$B$400,0),MATCH(R$5,IMFYear!$B$8:$AO$8,0)),"")</f>
        <v/>
      </c>
      <c r="S68" s="16" t="str">
        <f>IFERROR($O68/INDEX(IMFYear!$B$9:$AO$400,MATCH($F68,IMFYear!$B$9:$B$400,0),MATCH(S$5,IMFYear!$B$8:$AO$8,0)),"")</f>
        <v/>
      </c>
      <c r="T68" s="16" t="str">
        <f>IFERROR($O68/INDEX(IMFYear!$B$9:$AO$400,MATCH($F68,IMFYear!$B$9:$B$400,0),MATCH(T$5,IMFYear!$B$8:$AO$8,0)),"")</f>
        <v/>
      </c>
      <c r="V68" s="3" t="str">
        <f t="array" ref="V68">IFERROR(IF($V$4="IMF",INDEX(F:F,SMALL($N$6:$N$405,ROW(U68)-ROW($U$5)),1),INDEX(F:F,SMALL($E$6:$E$405,ROW(U68)-ROW($U$5)),1)),"")</f>
        <v/>
      </c>
      <c r="W68" s="16" t="str">
        <f t="shared" si="7"/>
        <v/>
      </c>
      <c r="X68" s="16" t="str">
        <f t="shared" si="0"/>
        <v/>
      </c>
      <c r="Y68" s="16" t="str">
        <f t="shared" si="1"/>
        <v/>
      </c>
      <c r="Z68" s="16" t="str">
        <f t="shared" si="2"/>
        <v/>
      </c>
      <c r="AA68" s="16" t="str">
        <f t="shared" si="3"/>
        <v/>
      </c>
      <c r="AE68" s="2" t="str">
        <f t="shared" si="13"/>
        <v/>
      </c>
      <c r="AF68" s="3" t="str">
        <f t="shared" si="11"/>
        <v/>
      </c>
      <c r="AG68" s="16" t="str">
        <f>IFERROR(IF(AG$5="EUR",1,INDEX(ECB90Days!$C$9:$AI$100,MATCH($AF68,ECB90Days!$C$9:$C$100,0),MATCH(AG$5,ECB90Days!$C$8:$AI$8,0))),"")</f>
        <v/>
      </c>
      <c r="AH68" s="16" t="str">
        <f>IFERROR(IF(AH$5="EUR",1,INDEX(ECB90Days!$C$9:$AI$100,MATCH($AF68,ECB90Days!$C$9:$C$100,0),MATCH(AH$5,ECB90Days!$C$8:$AI$8,0)))/$AG68,"")</f>
        <v/>
      </c>
      <c r="AI68" s="16" t="str">
        <f>IFERROR(IF(INDEX(IMFYear!$B$9:$AO$310,MATCH($AF68,IMFYear!$B$9:$B$310,0),MATCH(AI$5,IMFYear!$B$8:$AO$8,0))=0,"",   INDEX(IMFYear!$B$9:$AO$310,MATCH($AF68,IMFYear!$B$9:$B$310,0),MATCH(AI$5,IMFYear!$B$8:$AO$8,0))),"")</f>
        <v/>
      </c>
      <c r="AJ68" s="16" t="str">
        <f>IFERROR($AI68/INDEX(IMFYear!$B$9:$AO$310,MATCH($AF68,IMFYear!$B$9:$B$310,0),MATCH(AJ$5,IMFYear!$B$8:$AO$8,0)),"")</f>
        <v/>
      </c>
      <c r="AL68" s="3" t="str">
        <f t="array" ref="AL68">IFERROR(INDEX(AF:AF,SMALL($AE$6:$AE$405,ROW(AK68)-ROW($AK$5)),1),"")</f>
        <v/>
      </c>
      <c r="AM68" s="31" t="str">
        <f t="shared" si="9"/>
        <v/>
      </c>
      <c r="AN68" s="31" t="str">
        <f t="shared" si="10"/>
        <v/>
      </c>
      <c r="AP68" s="40"/>
      <c r="AQ68" s="2" t="s">
        <v>176</v>
      </c>
      <c r="AR68" s="2" t="s">
        <v>122</v>
      </c>
      <c r="AS68" s="5" t="s">
        <v>123</v>
      </c>
    </row>
    <row r="69" spans="5:45" x14ac:dyDescent="0.25">
      <c r="E69" s="2" t="str">
        <f t="shared" si="4"/>
        <v/>
      </c>
      <c r="F69" s="3" t="str">
        <f t="shared" si="5"/>
        <v/>
      </c>
      <c r="G69" s="16">
        <f>IFERROR(IF(G$5="EUR",1,INDEX(ECB90Days!$C$9:$AI$100,MATCH($F69,ECB90Days!$C$9:$C$100,0),MATCH(G$5,ECB90Days!$C$8:$AI$8,0))),"")</f>
        <v>1</v>
      </c>
      <c r="H69" s="16" t="str">
        <f>IFERROR(IF(H$5="EUR",1,INDEX(ECB90Days!$C$9:$AI$100,MATCH($F69,ECB90Days!$C$9:$C$100,0),MATCH(H$5,ECB90Days!$C$8:$AI$8,0)))/$G69,"")</f>
        <v/>
      </c>
      <c r="I69" s="16" t="str">
        <f>IFERROR(IF(I$5="EUR",1,INDEX(ECB90Days!$C$9:$AI$100,MATCH($F69,ECB90Days!$C$9:$C$100,0),MATCH(I$5,ECB90Days!$C$8:$AI$8,0)))/$G69,"")</f>
        <v/>
      </c>
      <c r="J69" s="16" t="str">
        <f>IFERROR(IF(J$5="EUR",1,INDEX(ECB90Days!$C$9:$AI$100,MATCH($F69,ECB90Days!$C$9:$C$100,0),MATCH(J$5,ECB90Days!$C$8:$AI$8,0)))/$G69,"")</f>
        <v/>
      </c>
      <c r="K69" s="16" t="str">
        <f>IFERROR(IF(K$5="EUR",1,INDEX(ECB90Days!$C$9:$AI$100,MATCH($F69,ECB90Days!$C$9:$C$100,0),MATCH(K$5,ECB90Days!$C$8:$AI$8,0)))/$G69,"")</f>
        <v/>
      </c>
      <c r="L69" s="16" t="str">
        <f>IFERROR(IF(L$5="EUR",1,INDEX(ECB90Days!$C$9:$AI$100,MATCH($F69,ECB90Days!$C$9:$C$100,0),MATCH(L$5,ECB90Days!$C$8:$AI$8,0)))/$G69,"")</f>
        <v/>
      </c>
      <c r="N69" s="2" t="str">
        <f t="shared" si="6"/>
        <v/>
      </c>
      <c r="O69" s="16" t="str">
        <f>IFERROR(IF(INDEX(IMFYear!$B$9:$AO$400,MATCH($F69,IMFYear!$B$9:$B$400,0),MATCH(O$5,IMFYear!$B$8:$AO$8,0))=0,"",INDEX(IMFYear!$B$9:$AO$400,MATCH($F69,IMFYear!$B$9:$B$400,0),MATCH(O$5,IMFYear!$B$8:$AO$8,0))),"")</f>
        <v/>
      </c>
      <c r="P69" s="16" t="str">
        <f>IFERROR($O69/INDEX(IMFYear!$B$9:$AO$400,MATCH($F69,IMFYear!$B$9:$B$400,0),MATCH(P$5,IMFYear!$B$8:$AO$8,0)),"")</f>
        <v/>
      </c>
      <c r="Q69" s="16" t="str">
        <f>IFERROR($O69/INDEX(IMFYear!$B$9:$AO$400,MATCH($F69,IMFYear!$B$9:$B$400,0),MATCH(Q$5,IMFYear!$B$8:$AO$8,0)),"")</f>
        <v/>
      </c>
      <c r="R69" s="16" t="str">
        <f>IFERROR($O69/INDEX(IMFYear!$B$9:$AO$400,MATCH($F69,IMFYear!$B$9:$B$400,0),MATCH(R$5,IMFYear!$B$8:$AO$8,0)),"")</f>
        <v/>
      </c>
      <c r="S69" s="16" t="str">
        <f>IFERROR($O69/INDEX(IMFYear!$B$9:$AO$400,MATCH($F69,IMFYear!$B$9:$B$400,0),MATCH(S$5,IMFYear!$B$8:$AO$8,0)),"")</f>
        <v/>
      </c>
      <c r="T69" s="16" t="str">
        <f>IFERROR($O69/INDEX(IMFYear!$B$9:$AO$400,MATCH($F69,IMFYear!$B$9:$B$400,0),MATCH(T$5,IMFYear!$B$8:$AO$8,0)),"")</f>
        <v/>
      </c>
      <c r="V69" s="3" t="str">
        <f t="array" ref="V69">IFERROR(IF($V$4="IMF",INDEX(F:F,SMALL($N$6:$N$405,ROW(U69)-ROW($U$5)),1),INDEX(F:F,SMALL($E$6:$E$405,ROW(U69)-ROW($U$5)),1)),"")</f>
        <v/>
      </c>
      <c r="W69" s="16" t="str">
        <f t="shared" si="7"/>
        <v/>
      </c>
      <c r="X69" s="16" t="str">
        <f t="shared" si="0"/>
        <v/>
      </c>
      <c r="Y69" s="16" t="str">
        <f t="shared" si="1"/>
        <v/>
      </c>
      <c r="Z69" s="16" t="str">
        <f t="shared" si="2"/>
        <v/>
      </c>
      <c r="AA69" s="16" t="str">
        <f t="shared" si="3"/>
        <v/>
      </c>
      <c r="AE69" s="2" t="str">
        <f t="shared" si="13"/>
        <v/>
      </c>
      <c r="AF69" s="3" t="str">
        <f t="shared" si="11"/>
        <v/>
      </c>
      <c r="AG69" s="16" t="str">
        <f>IFERROR(IF(AG$5="EUR",1,INDEX(ECB90Days!$C$9:$AI$100,MATCH($AF69,ECB90Days!$C$9:$C$100,0),MATCH(AG$5,ECB90Days!$C$8:$AI$8,0))),"")</f>
        <v/>
      </c>
      <c r="AH69" s="16" t="str">
        <f>IFERROR(IF(AH$5="EUR",1,INDEX(ECB90Days!$C$9:$AI$100,MATCH($AF69,ECB90Days!$C$9:$C$100,0),MATCH(AH$5,ECB90Days!$C$8:$AI$8,0)))/$AG69,"")</f>
        <v/>
      </c>
      <c r="AI69" s="16" t="str">
        <f>IFERROR(IF(INDEX(IMFYear!$B$9:$AO$310,MATCH($AF69,IMFYear!$B$9:$B$310,0),MATCH(AI$5,IMFYear!$B$8:$AO$8,0))=0,"",   INDEX(IMFYear!$B$9:$AO$310,MATCH($AF69,IMFYear!$B$9:$B$310,0),MATCH(AI$5,IMFYear!$B$8:$AO$8,0))),"")</f>
        <v/>
      </c>
      <c r="AJ69" s="16" t="str">
        <f>IFERROR($AI69/INDEX(IMFYear!$B$9:$AO$310,MATCH($AF69,IMFYear!$B$9:$B$310,0),MATCH(AJ$5,IMFYear!$B$8:$AO$8,0)),"")</f>
        <v/>
      </c>
      <c r="AL69" s="3" t="str">
        <f t="array" ref="AL69">IFERROR(INDEX(AF:AF,SMALL($AE$6:$AE$405,ROW(AK69)-ROW($AK$5)),1),"")</f>
        <v/>
      </c>
      <c r="AM69" s="31" t="str">
        <f t="shared" si="9"/>
        <v/>
      </c>
      <c r="AN69" s="31" t="str">
        <f t="shared" si="10"/>
        <v/>
      </c>
      <c r="AP69" s="40"/>
      <c r="AQ69" s="2" t="s">
        <v>180</v>
      </c>
      <c r="AR69" s="2" t="s">
        <v>124</v>
      </c>
      <c r="AS69" s="5" t="s">
        <v>125</v>
      </c>
    </row>
    <row r="70" spans="5:45" x14ac:dyDescent="0.25">
      <c r="E70" s="2" t="str">
        <f t="shared" si="4"/>
        <v/>
      </c>
      <c r="F70" s="3" t="str">
        <f t="shared" si="5"/>
        <v/>
      </c>
      <c r="G70" s="16">
        <f>IFERROR(IF(G$5="EUR",1,INDEX(ECB90Days!$C$9:$AI$100,MATCH($F70,ECB90Days!$C$9:$C$100,0),MATCH(G$5,ECB90Days!$C$8:$AI$8,0))),"")</f>
        <v>1</v>
      </c>
      <c r="H70" s="16" t="str">
        <f>IFERROR(IF(H$5="EUR",1,INDEX(ECB90Days!$C$9:$AI$100,MATCH($F70,ECB90Days!$C$9:$C$100,0),MATCH(H$5,ECB90Days!$C$8:$AI$8,0)))/$G70,"")</f>
        <v/>
      </c>
      <c r="I70" s="16" t="str">
        <f>IFERROR(IF(I$5="EUR",1,INDEX(ECB90Days!$C$9:$AI$100,MATCH($F70,ECB90Days!$C$9:$C$100,0),MATCH(I$5,ECB90Days!$C$8:$AI$8,0)))/$G70,"")</f>
        <v/>
      </c>
      <c r="J70" s="16" t="str">
        <f>IFERROR(IF(J$5="EUR",1,INDEX(ECB90Days!$C$9:$AI$100,MATCH($F70,ECB90Days!$C$9:$C$100,0),MATCH(J$5,ECB90Days!$C$8:$AI$8,0)))/$G70,"")</f>
        <v/>
      </c>
      <c r="K70" s="16" t="str">
        <f>IFERROR(IF(K$5="EUR",1,INDEX(ECB90Days!$C$9:$AI$100,MATCH($F70,ECB90Days!$C$9:$C$100,0),MATCH(K$5,ECB90Days!$C$8:$AI$8,0)))/$G70,"")</f>
        <v/>
      </c>
      <c r="L70" s="16" t="str">
        <f>IFERROR(IF(L$5="EUR",1,INDEX(ECB90Days!$C$9:$AI$100,MATCH($F70,ECB90Days!$C$9:$C$100,0),MATCH(L$5,ECB90Days!$C$8:$AI$8,0)))/$G70,"")</f>
        <v/>
      </c>
      <c r="N70" s="2" t="str">
        <f t="shared" ref="N70:N120" si="14">IF(LEN(F70)&gt;0,IF(OR(AND(LEN($P$5)&gt;0,LEN(P70)=0),AND(LEN($Q$5)&gt;0,LEN(Q70)=0),AND(LEN($R$5)&gt;0,LEN(R70)=0),AND(LEN($S$5)&gt;0,LEN(S70)=0),AND(LEN($T$5)&gt;0,LEN(T70)=0)),"",ROW(N70)),"")</f>
        <v/>
      </c>
      <c r="O70" s="16" t="str">
        <f>IFERROR(IF(INDEX(IMFYear!$B$9:$AO$400,MATCH($F70,IMFYear!$B$9:$B$400,0),MATCH(O$5,IMFYear!$B$8:$AO$8,0))=0,"",INDEX(IMFYear!$B$9:$AO$400,MATCH($F70,IMFYear!$B$9:$B$400,0),MATCH(O$5,IMFYear!$B$8:$AO$8,0))),"")</f>
        <v/>
      </c>
      <c r="P70" s="16" t="str">
        <f>IFERROR($O70/INDEX(IMFYear!$B$9:$AO$400,MATCH($F70,IMFYear!$B$9:$B$400,0),MATCH(P$5,IMFYear!$B$8:$AO$8,0)),"")</f>
        <v/>
      </c>
      <c r="Q70" s="16" t="str">
        <f>IFERROR($O70/INDEX(IMFYear!$B$9:$AO$400,MATCH($F70,IMFYear!$B$9:$B$400,0),MATCH(Q$5,IMFYear!$B$8:$AO$8,0)),"")</f>
        <v/>
      </c>
      <c r="R70" s="16" t="str">
        <f>IFERROR($O70/INDEX(IMFYear!$B$9:$AO$400,MATCH($F70,IMFYear!$B$9:$B$400,0),MATCH(R$5,IMFYear!$B$8:$AO$8,0)),"")</f>
        <v/>
      </c>
      <c r="S70" s="16" t="str">
        <f>IFERROR($O70/INDEX(IMFYear!$B$9:$AO$400,MATCH($F70,IMFYear!$B$9:$B$400,0),MATCH(S$5,IMFYear!$B$8:$AO$8,0)),"")</f>
        <v/>
      </c>
      <c r="T70" s="16" t="str">
        <f>IFERROR($O70/INDEX(IMFYear!$B$9:$AO$400,MATCH($F70,IMFYear!$B$9:$B$400,0),MATCH(T$5,IMFYear!$B$8:$AO$8,0)),"")</f>
        <v/>
      </c>
      <c r="V70" s="3" t="str">
        <f t="array" ref="V70">IFERROR(IF($V$4="IMF",INDEX(F:F,SMALL($N$6:$N$405,ROW(U70)-ROW($U$5)),1),INDEX(F:F,SMALL($E$6:$E$405,ROW(U70)-ROW($U$5)),1)),"")</f>
        <v/>
      </c>
      <c r="W70" s="16" t="str">
        <f t="shared" ref="W70:W133" si="15">IF(LEN($V70)&gt;0,IF($V$4="ECB",INDEX(H$6:H$405,MATCH($V70,$F$6:$F$405,0),1),INDEX(P$6:P$405,MATCH($V70,$F$6:$F$405,0),1)),"")</f>
        <v/>
      </c>
      <c r="X70" s="16" t="str">
        <f t="shared" ref="X70:X133" si="16">IF(LEN($V70)&gt;0,IF($V$4="ECB",INDEX(I$6:I$405,MATCH($V70,$F$6:$F$405,0),1),INDEX(Q$6:Q$405,MATCH($V70,$F$6:$F$405,0),1)),"")</f>
        <v/>
      </c>
      <c r="Y70" s="16" t="str">
        <f t="shared" ref="Y70:Y133" si="17">IF(LEN($V70)&gt;0,IF($V$4="ECB",INDEX(J$6:J$405,MATCH($V70,$F$6:$F$405,0),1),INDEX(R$6:R$405,MATCH($V70,$F$6:$F$405,0),1)),"")</f>
        <v/>
      </c>
      <c r="Z70" s="16" t="str">
        <f t="shared" ref="Z70:Z133" si="18">IF(LEN($V70)&gt;0,IF($V$4="ECB",INDEX(K$6:K$405,MATCH($V70,$F$6:$F$405,0),1),INDEX(S$6:S$405,MATCH($V70,$F$6:$F$405,0),1)),"")</f>
        <v/>
      </c>
      <c r="AA70" s="16" t="str">
        <f t="shared" ref="AA70:AA133" si="19">IF(LEN($V70)&gt;0,IF($V$4="ECB",INDEX(L$6:L$405,MATCH($V70,$F$6:$F$405,0),1),INDEX(T$6:T$405,MATCH($V70,$F$6:$F$405,0),1)),"")</f>
        <v/>
      </c>
      <c r="AE70" s="2" t="str">
        <f t="shared" si="13"/>
        <v/>
      </c>
      <c r="AF70" s="3" t="str">
        <f t="shared" si="11"/>
        <v/>
      </c>
      <c r="AG70" s="16" t="str">
        <f>IFERROR(IF(AG$5="EUR",1,INDEX(ECB90Days!$C$9:$AI$100,MATCH($AF70,ECB90Days!$C$9:$C$100,0),MATCH(AG$5,ECB90Days!$C$8:$AI$8,0))),"")</f>
        <v/>
      </c>
      <c r="AH70" s="16" t="str">
        <f>IFERROR(IF(AH$5="EUR",1,INDEX(ECB90Days!$C$9:$AI$100,MATCH($AF70,ECB90Days!$C$9:$C$100,0),MATCH(AH$5,ECB90Days!$C$8:$AI$8,0)))/$AG70,"")</f>
        <v/>
      </c>
      <c r="AI70" s="16" t="str">
        <f>IFERROR(IF(INDEX(IMFYear!$B$9:$AO$310,MATCH($AF70,IMFYear!$B$9:$B$310,0),MATCH(AI$5,IMFYear!$B$8:$AO$8,0))=0,"",   INDEX(IMFYear!$B$9:$AO$310,MATCH($AF70,IMFYear!$B$9:$B$310,0),MATCH(AI$5,IMFYear!$B$8:$AO$8,0))),"")</f>
        <v/>
      </c>
      <c r="AJ70" s="16" t="str">
        <f>IFERROR($AI70/INDEX(IMFYear!$B$9:$AO$310,MATCH($AF70,IMFYear!$B$9:$B$310,0),MATCH(AJ$5,IMFYear!$B$8:$AO$8,0)),"")</f>
        <v/>
      </c>
      <c r="AL70" s="3" t="str">
        <f t="array" ref="AL70">IFERROR(INDEX(AF:AF,SMALL($AE$6:$AE$405,ROW(AK70)-ROW($AK$5)),1),"")</f>
        <v/>
      </c>
      <c r="AM70" s="31" t="str">
        <f t="shared" si="9"/>
        <v/>
      </c>
      <c r="AN70" s="31" t="str">
        <f t="shared" si="10"/>
        <v/>
      </c>
      <c r="AP70" s="40"/>
      <c r="AQ70" s="2" t="s">
        <v>8</v>
      </c>
      <c r="AR70" s="2" t="s">
        <v>126</v>
      </c>
      <c r="AS70" s="5" t="s">
        <v>127</v>
      </c>
    </row>
    <row r="71" spans="5:45" x14ac:dyDescent="0.25">
      <c r="E71" s="2" t="str">
        <f t="shared" ref="E71:E120" si="20">IF(LEN(F71)&gt;0,IF(OR(AND(LEN($H$5)&gt;0,LEN(H71)=0),AND(LEN($I$5)&gt;0,LEN(I71)=0),AND(LEN($J$5)&gt;0,LEN(J71)=0),AND(LEN($K$5)&gt;0,LEN(K71)=0),AND(LEN($L$5)&gt;0,LEN(L71)=0)),"",ROW(E71)),"")</f>
        <v/>
      </c>
      <c r="F71" s="3" t="str">
        <f t="shared" ref="F71:F134" si="21">IFERROR(IF((F70+1)&gt;$C$5,"",F70+1),"")</f>
        <v/>
      </c>
      <c r="G71" s="16">
        <f>IFERROR(IF(G$5="EUR",1,INDEX(ECB90Days!$C$9:$AI$100,MATCH($F71,ECB90Days!$C$9:$C$100,0),MATCH(G$5,ECB90Days!$C$8:$AI$8,0))),"")</f>
        <v>1</v>
      </c>
      <c r="H71" s="16" t="str">
        <f>IFERROR(IF(H$5="EUR",1,INDEX(ECB90Days!$C$9:$AI$100,MATCH($F71,ECB90Days!$C$9:$C$100,0),MATCH(H$5,ECB90Days!$C$8:$AI$8,0)))/$G71,"")</f>
        <v/>
      </c>
      <c r="I71" s="16" t="str">
        <f>IFERROR(IF(I$5="EUR",1,INDEX(ECB90Days!$C$9:$AI$100,MATCH($F71,ECB90Days!$C$9:$C$100,0),MATCH(I$5,ECB90Days!$C$8:$AI$8,0)))/$G71,"")</f>
        <v/>
      </c>
      <c r="J71" s="16" t="str">
        <f>IFERROR(IF(J$5="EUR",1,INDEX(ECB90Days!$C$9:$AI$100,MATCH($F71,ECB90Days!$C$9:$C$100,0),MATCH(J$5,ECB90Days!$C$8:$AI$8,0)))/$G71,"")</f>
        <v/>
      </c>
      <c r="K71" s="16" t="str">
        <f>IFERROR(IF(K$5="EUR",1,INDEX(ECB90Days!$C$9:$AI$100,MATCH($F71,ECB90Days!$C$9:$C$100,0),MATCH(K$5,ECB90Days!$C$8:$AI$8,0)))/$G71,"")</f>
        <v/>
      </c>
      <c r="L71" s="16" t="str">
        <f>IFERROR(IF(L$5="EUR",1,INDEX(ECB90Days!$C$9:$AI$100,MATCH($F71,ECB90Days!$C$9:$C$100,0),MATCH(L$5,ECB90Days!$C$8:$AI$8,0)))/$G71,"")</f>
        <v/>
      </c>
      <c r="N71" s="2" t="str">
        <f t="shared" si="14"/>
        <v/>
      </c>
      <c r="O71" s="16" t="str">
        <f>IFERROR(IF(INDEX(IMFYear!$B$9:$AO$400,MATCH($F71,IMFYear!$B$9:$B$400,0),MATCH(O$5,IMFYear!$B$8:$AO$8,0))=0,"",INDEX(IMFYear!$B$9:$AO$400,MATCH($F71,IMFYear!$B$9:$B$400,0),MATCH(O$5,IMFYear!$B$8:$AO$8,0))),"")</f>
        <v/>
      </c>
      <c r="P71" s="16" t="str">
        <f>IFERROR($O71/INDEX(IMFYear!$B$9:$AO$400,MATCH($F71,IMFYear!$B$9:$B$400,0),MATCH(P$5,IMFYear!$B$8:$AO$8,0)),"")</f>
        <v/>
      </c>
      <c r="Q71" s="16" t="str">
        <f>IFERROR($O71/INDEX(IMFYear!$B$9:$AO$400,MATCH($F71,IMFYear!$B$9:$B$400,0),MATCH(Q$5,IMFYear!$B$8:$AO$8,0)),"")</f>
        <v/>
      </c>
      <c r="R71" s="16" t="str">
        <f>IFERROR($O71/INDEX(IMFYear!$B$9:$AO$400,MATCH($F71,IMFYear!$B$9:$B$400,0),MATCH(R$5,IMFYear!$B$8:$AO$8,0)),"")</f>
        <v/>
      </c>
      <c r="S71" s="16" t="str">
        <f>IFERROR($O71/INDEX(IMFYear!$B$9:$AO$400,MATCH($F71,IMFYear!$B$9:$B$400,0),MATCH(S$5,IMFYear!$B$8:$AO$8,0)),"")</f>
        <v/>
      </c>
      <c r="T71" s="16" t="str">
        <f>IFERROR($O71/INDEX(IMFYear!$B$9:$AO$400,MATCH($F71,IMFYear!$B$9:$B$400,0),MATCH(T$5,IMFYear!$B$8:$AO$8,0)),"")</f>
        <v/>
      </c>
      <c r="V71" s="3" t="str">
        <f t="array" ref="V71">IFERROR(IF($V$4="IMF",INDEX(F:F,SMALL($N$6:$N$405,ROW(U71)-ROW($U$5)),1),INDEX(F:F,SMALL($E$6:$E$405,ROW(U71)-ROW($U$5)),1)),"")</f>
        <v/>
      </c>
      <c r="W71" s="16" t="str">
        <f t="shared" si="15"/>
        <v/>
      </c>
      <c r="X71" s="16" t="str">
        <f t="shared" si="16"/>
        <v/>
      </c>
      <c r="Y71" s="16" t="str">
        <f t="shared" si="17"/>
        <v/>
      </c>
      <c r="Z71" s="16" t="str">
        <f t="shared" si="18"/>
        <v/>
      </c>
      <c r="AA71" s="16" t="str">
        <f t="shared" si="19"/>
        <v/>
      </c>
      <c r="AE71" s="2" t="str">
        <f t="shared" si="13"/>
        <v/>
      </c>
      <c r="AF71" s="3" t="str">
        <f t="shared" si="11"/>
        <v/>
      </c>
      <c r="AG71" s="16" t="str">
        <f>IFERROR(IF(AG$5="EUR",1,INDEX(ECB90Days!$C$9:$AI$100,MATCH($AF71,ECB90Days!$C$9:$C$100,0),MATCH(AG$5,ECB90Days!$C$8:$AI$8,0))),"")</f>
        <v/>
      </c>
      <c r="AH71" s="16" t="str">
        <f>IFERROR(IF(AH$5="EUR",1,INDEX(ECB90Days!$C$9:$AI$100,MATCH($AF71,ECB90Days!$C$9:$C$100,0),MATCH(AH$5,ECB90Days!$C$8:$AI$8,0)))/$AG71,"")</f>
        <v/>
      </c>
      <c r="AI71" s="16" t="str">
        <f>IFERROR(IF(INDEX(IMFYear!$B$9:$AO$310,MATCH($AF71,IMFYear!$B$9:$B$310,0),MATCH(AI$5,IMFYear!$B$8:$AO$8,0))=0,"",   INDEX(IMFYear!$B$9:$AO$310,MATCH($AF71,IMFYear!$B$9:$B$310,0),MATCH(AI$5,IMFYear!$B$8:$AO$8,0))),"")</f>
        <v/>
      </c>
      <c r="AJ71" s="16" t="str">
        <f>IFERROR($AI71/INDEX(IMFYear!$B$9:$AO$310,MATCH($AF71,IMFYear!$B$9:$B$310,0),MATCH(AJ$5,IMFYear!$B$8:$AO$8,0)),"")</f>
        <v/>
      </c>
      <c r="AL71" s="3" t="str">
        <f t="array" ref="AL71">IFERROR(INDEX(AF:AF,SMALL($AE$6:$AE$405,ROW(AK71)-ROW($AK$5)),1),"")</f>
        <v/>
      </c>
      <c r="AM71" s="31" t="str">
        <f t="shared" ref="AM71:AM119" si="22">IF(LEN($AL71)&gt;0,INDEX(AH$6:AH$405,MATCH($AL71,$AF$6:$AF$405,0),1),"")</f>
        <v/>
      </c>
      <c r="AN71" s="31" t="str">
        <f t="shared" ref="AN71:AN119" si="23">IF(LEN($AL71)&gt;0,INDEX(AJ$6:AJ$405,MATCH($AL71,$AF$6:$AF$405,0),1),"")</f>
        <v/>
      </c>
      <c r="AP71" s="40"/>
      <c r="AQ71" s="2" t="s">
        <v>95</v>
      </c>
      <c r="AR71" s="2" t="s">
        <v>128</v>
      </c>
      <c r="AS71" s="5" t="s">
        <v>129</v>
      </c>
    </row>
    <row r="72" spans="5:45" x14ac:dyDescent="0.25">
      <c r="E72" s="2" t="str">
        <f t="shared" si="20"/>
        <v/>
      </c>
      <c r="F72" s="3" t="str">
        <f t="shared" si="21"/>
        <v/>
      </c>
      <c r="G72" s="16">
        <f>IFERROR(IF(G$5="EUR",1,INDEX(ECB90Days!$C$9:$AI$100,MATCH($F72,ECB90Days!$C$9:$C$100,0),MATCH(G$5,ECB90Days!$C$8:$AI$8,0))),"")</f>
        <v>1</v>
      </c>
      <c r="H72" s="16" t="str">
        <f>IFERROR(IF(H$5="EUR",1,INDEX(ECB90Days!$C$9:$AI$100,MATCH($F72,ECB90Days!$C$9:$C$100,0),MATCH(H$5,ECB90Days!$C$8:$AI$8,0)))/$G72,"")</f>
        <v/>
      </c>
      <c r="I72" s="16" t="str">
        <f>IFERROR(IF(I$5="EUR",1,INDEX(ECB90Days!$C$9:$AI$100,MATCH($F72,ECB90Days!$C$9:$C$100,0),MATCH(I$5,ECB90Days!$C$8:$AI$8,0)))/$G72,"")</f>
        <v/>
      </c>
      <c r="J72" s="16" t="str">
        <f>IFERROR(IF(J$5="EUR",1,INDEX(ECB90Days!$C$9:$AI$100,MATCH($F72,ECB90Days!$C$9:$C$100,0),MATCH(J$5,ECB90Days!$C$8:$AI$8,0)))/$G72,"")</f>
        <v/>
      </c>
      <c r="K72" s="16" t="str">
        <f>IFERROR(IF(K$5="EUR",1,INDEX(ECB90Days!$C$9:$AI$100,MATCH($F72,ECB90Days!$C$9:$C$100,0),MATCH(K$5,ECB90Days!$C$8:$AI$8,0)))/$G72,"")</f>
        <v/>
      </c>
      <c r="L72" s="16" t="str">
        <f>IFERROR(IF(L$5="EUR",1,INDEX(ECB90Days!$C$9:$AI$100,MATCH($F72,ECB90Days!$C$9:$C$100,0),MATCH(L$5,ECB90Days!$C$8:$AI$8,0)))/$G72,"")</f>
        <v/>
      </c>
      <c r="N72" s="2" t="str">
        <f t="shared" si="14"/>
        <v/>
      </c>
      <c r="O72" s="16" t="str">
        <f>IFERROR(IF(INDEX(IMFYear!$B$9:$AO$400,MATCH($F72,IMFYear!$B$9:$B$400,0),MATCH(O$5,IMFYear!$B$8:$AO$8,0))=0,"",INDEX(IMFYear!$B$9:$AO$400,MATCH($F72,IMFYear!$B$9:$B$400,0),MATCH(O$5,IMFYear!$B$8:$AO$8,0))),"")</f>
        <v/>
      </c>
      <c r="P72" s="16" t="str">
        <f>IFERROR($O72/INDEX(IMFYear!$B$9:$AO$400,MATCH($F72,IMFYear!$B$9:$B$400,0),MATCH(P$5,IMFYear!$B$8:$AO$8,0)),"")</f>
        <v/>
      </c>
      <c r="Q72" s="16" t="str">
        <f>IFERROR($O72/INDEX(IMFYear!$B$9:$AO$400,MATCH($F72,IMFYear!$B$9:$B$400,0),MATCH(Q$5,IMFYear!$B$8:$AO$8,0)),"")</f>
        <v/>
      </c>
      <c r="R72" s="16" t="str">
        <f>IFERROR($O72/INDEX(IMFYear!$B$9:$AO$400,MATCH($F72,IMFYear!$B$9:$B$400,0),MATCH(R$5,IMFYear!$B$8:$AO$8,0)),"")</f>
        <v/>
      </c>
      <c r="S72" s="16" t="str">
        <f>IFERROR($O72/INDEX(IMFYear!$B$9:$AO$400,MATCH($F72,IMFYear!$B$9:$B$400,0),MATCH(S$5,IMFYear!$B$8:$AO$8,0)),"")</f>
        <v/>
      </c>
      <c r="T72" s="16" t="str">
        <f>IFERROR($O72/INDEX(IMFYear!$B$9:$AO$400,MATCH($F72,IMFYear!$B$9:$B$400,0),MATCH(T$5,IMFYear!$B$8:$AO$8,0)),"")</f>
        <v/>
      </c>
      <c r="V72" s="3" t="str">
        <f t="array" ref="V72">IFERROR(IF($V$4="IMF",INDEX(F:F,SMALL($N$6:$N$405,ROW(U72)-ROW($U$5)),1),INDEX(F:F,SMALL($E$6:$E$405,ROW(U72)-ROW($U$5)),1)),"")</f>
        <v/>
      </c>
      <c r="W72" s="16" t="str">
        <f t="shared" si="15"/>
        <v/>
      </c>
      <c r="X72" s="16" t="str">
        <f t="shared" si="16"/>
        <v/>
      </c>
      <c r="Y72" s="16" t="str">
        <f t="shared" si="17"/>
        <v/>
      </c>
      <c r="Z72" s="16" t="str">
        <f t="shared" si="18"/>
        <v/>
      </c>
      <c r="AA72" s="16" t="str">
        <f t="shared" si="19"/>
        <v/>
      </c>
      <c r="AE72" s="2" t="str">
        <f t="shared" si="13"/>
        <v/>
      </c>
      <c r="AF72" s="3" t="str">
        <f t="shared" ref="AF72:AF119" si="24">IFERROR(IF((AF71+1)&gt;$AD$5,"",AF71+1),"")</f>
        <v/>
      </c>
      <c r="AG72" s="16" t="str">
        <f>IFERROR(IF(AG$5="EUR",1,INDEX(ECB90Days!$C$9:$AI$100,MATCH($AF72,ECB90Days!$C$9:$C$100,0),MATCH(AG$5,ECB90Days!$C$8:$AI$8,0))),"")</f>
        <v/>
      </c>
      <c r="AH72" s="16" t="str">
        <f>IFERROR(IF(AH$5="EUR",1,INDEX(ECB90Days!$C$9:$AI$100,MATCH($AF72,ECB90Days!$C$9:$C$100,0),MATCH(AH$5,ECB90Days!$C$8:$AI$8,0)))/$AG72,"")</f>
        <v/>
      </c>
      <c r="AI72" s="16" t="str">
        <f>IFERROR(IF(INDEX(IMFYear!$B$9:$AO$310,MATCH($AF72,IMFYear!$B$9:$B$310,0),MATCH(AI$5,IMFYear!$B$8:$AO$8,0))=0,"",   INDEX(IMFYear!$B$9:$AO$310,MATCH($AF72,IMFYear!$B$9:$B$310,0),MATCH(AI$5,IMFYear!$B$8:$AO$8,0))),"")</f>
        <v/>
      </c>
      <c r="AJ72" s="16" t="str">
        <f>IFERROR($AI72/INDEX(IMFYear!$B$9:$AO$310,MATCH($AF72,IMFYear!$B$9:$B$310,0),MATCH(AJ$5,IMFYear!$B$8:$AO$8,0)),"")</f>
        <v/>
      </c>
      <c r="AL72" s="3" t="str">
        <f t="array" ref="AL72">IFERROR(INDEX(AF:AF,SMALL($AE$6:$AE$405,ROW(AK72)-ROW($AK$5)),1),"")</f>
        <v/>
      </c>
      <c r="AM72" s="31" t="str">
        <f t="shared" si="22"/>
        <v/>
      </c>
      <c r="AN72" s="31" t="str">
        <f t="shared" si="23"/>
        <v/>
      </c>
      <c r="AP72" s="40"/>
      <c r="AQ72" s="2" t="s">
        <v>99</v>
      </c>
      <c r="AR72" s="2" t="s">
        <v>130</v>
      </c>
      <c r="AS72" s="5" t="s">
        <v>131</v>
      </c>
    </row>
    <row r="73" spans="5:45" x14ac:dyDescent="0.25">
      <c r="E73" s="2" t="str">
        <f t="shared" si="20"/>
        <v/>
      </c>
      <c r="F73" s="3" t="str">
        <f t="shared" si="21"/>
        <v/>
      </c>
      <c r="G73" s="16">
        <f>IFERROR(IF(G$5="EUR",1,INDEX(ECB90Days!$C$9:$AI$100,MATCH($F73,ECB90Days!$C$9:$C$100,0),MATCH(G$5,ECB90Days!$C$8:$AI$8,0))),"")</f>
        <v>1</v>
      </c>
      <c r="H73" s="16" t="str">
        <f>IFERROR(IF(H$5="EUR",1,INDEX(ECB90Days!$C$9:$AI$100,MATCH($F73,ECB90Days!$C$9:$C$100,0),MATCH(H$5,ECB90Days!$C$8:$AI$8,0)))/$G73,"")</f>
        <v/>
      </c>
      <c r="I73" s="16" t="str">
        <f>IFERROR(IF(I$5="EUR",1,INDEX(ECB90Days!$C$9:$AI$100,MATCH($F73,ECB90Days!$C$9:$C$100,0),MATCH(I$5,ECB90Days!$C$8:$AI$8,0)))/$G73,"")</f>
        <v/>
      </c>
      <c r="J73" s="16" t="str">
        <f>IFERROR(IF(J$5="EUR",1,INDEX(ECB90Days!$C$9:$AI$100,MATCH($F73,ECB90Days!$C$9:$C$100,0),MATCH(J$5,ECB90Days!$C$8:$AI$8,0)))/$G73,"")</f>
        <v/>
      </c>
      <c r="K73" s="16" t="str">
        <f>IFERROR(IF(K$5="EUR",1,INDEX(ECB90Days!$C$9:$AI$100,MATCH($F73,ECB90Days!$C$9:$C$100,0),MATCH(K$5,ECB90Days!$C$8:$AI$8,0)))/$G73,"")</f>
        <v/>
      </c>
      <c r="L73" s="16" t="str">
        <f>IFERROR(IF(L$5="EUR",1,INDEX(ECB90Days!$C$9:$AI$100,MATCH($F73,ECB90Days!$C$9:$C$100,0),MATCH(L$5,ECB90Days!$C$8:$AI$8,0)))/$G73,"")</f>
        <v/>
      </c>
      <c r="N73" s="2" t="str">
        <f t="shared" si="14"/>
        <v/>
      </c>
      <c r="O73" s="16" t="str">
        <f>IFERROR(IF(INDEX(IMFYear!$B$9:$AO$400,MATCH($F73,IMFYear!$B$9:$B$400,0),MATCH(O$5,IMFYear!$B$8:$AO$8,0))=0,"",INDEX(IMFYear!$B$9:$AO$400,MATCH($F73,IMFYear!$B$9:$B$400,0),MATCH(O$5,IMFYear!$B$8:$AO$8,0))),"")</f>
        <v/>
      </c>
      <c r="P73" s="16" t="str">
        <f>IFERROR($O73/INDEX(IMFYear!$B$9:$AO$400,MATCH($F73,IMFYear!$B$9:$B$400,0),MATCH(P$5,IMFYear!$B$8:$AO$8,0)),"")</f>
        <v/>
      </c>
      <c r="Q73" s="16" t="str">
        <f>IFERROR($O73/INDEX(IMFYear!$B$9:$AO$400,MATCH($F73,IMFYear!$B$9:$B$400,0),MATCH(Q$5,IMFYear!$B$8:$AO$8,0)),"")</f>
        <v/>
      </c>
      <c r="R73" s="16" t="str">
        <f>IFERROR($O73/INDEX(IMFYear!$B$9:$AO$400,MATCH($F73,IMFYear!$B$9:$B$400,0),MATCH(R$5,IMFYear!$B$8:$AO$8,0)),"")</f>
        <v/>
      </c>
      <c r="S73" s="16" t="str">
        <f>IFERROR($O73/INDEX(IMFYear!$B$9:$AO$400,MATCH($F73,IMFYear!$B$9:$B$400,0),MATCH(S$5,IMFYear!$B$8:$AO$8,0)),"")</f>
        <v/>
      </c>
      <c r="T73" s="16" t="str">
        <f>IFERROR($O73/INDEX(IMFYear!$B$9:$AO$400,MATCH($F73,IMFYear!$B$9:$B$400,0),MATCH(T$5,IMFYear!$B$8:$AO$8,0)),"")</f>
        <v/>
      </c>
      <c r="V73" s="3" t="str">
        <f t="array" ref="V73">IFERROR(IF($V$4="IMF",INDEX(F:F,SMALL($N$6:$N$405,ROW(U73)-ROW($U$5)),1),INDEX(F:F,SMALL($E$6:$E$405,ROW(U73)-ROW($U$5)),1)),"")</f>
        <v/>
      </c>
      <c r="W73" s="16" t="str">
        <f t="shared" si="15"/>
        <v/>
      </c>
      <c r="X73" s="16" t="str">
        <f t="shared" si="16"/>
        <v/>
      </c>
      <c r="Y73" s="16" t="str">
        <f t="shared" si="17"/>
        <v/>
      </c>
      <c r="Z73" s="16" t="str">
        <f t="shared" si="18"/>
        <v/>
      </c>
      <c r="AA73" s="16" t="str">
        <f t="shared" si="19"/>
        <v/>
      </c>
      <c r="AE73" s="2" t="str">
        <f t="shared" si="13"/>
        <v/>
      </c>
      <c r="AF73" s="3" t="str">
        <f t="shared" si="24"/>
        <v/>
      </c>
      <c r="AG73" s="16" t="str">
        <f>IFERROR(IF(AG$5="EUR",1,INDEX(ECB90Days!$C$9:$AI$100,MATCH($AF73,ECB90Days!$C$9:$C$100,0),MATCH(AG$5,ECB90Days!$C$8:$AI$8,0))),"")</f>
        <v/>
      </c>
      <c r="AH73" s="16" t="str">
        <f>IFERROR(IF(AH$5="EUR",1,INDEX(ECB90Days!$C$9:$AI$100,MATCH($AF73,ECB90Days!$C$9:$C$100,0),MATCH(AH$5,ECB90Days!$C$8:$AI$8,0)))/$AG73,"")</f>
        <v/>
      </c>
      <c r="AI73" s="16" t="str">
        <f>IFERROR(IF(INDEX(IMFYear!$B$9:$AO$310,MATCH($AF73,IMFYear!$B$9:$B$310,0),MATCH(AI$5,IMFYear!$B$8:$AO$8,0))=0,"",   INDEX(IMFYear!$B$9:$AO$310,MATCH($AF73,IMFYear!$B$9:$B$310,0),MATCH(AI$5,IMFYear!$B$8:$AO$8,0))),"")</f>
        <v/>
      </c>
      <c r="AJ73" s="16" t="str">
        <f>IFERROR($AI73/INDEX(IMFYear!$B$9:$AO$310,MATCH($AF73,IMFYear!$B$9:$B$310,0),MATCH(AJ$5,IMFYear!$B$8:$AO$8,0)),"")</f>
        <v/>
      </c>
      <c r="AL73" s="3" t="str">
        <f t="array" ref="AL73">IFERROR(INDEX(AF:AF,SMALL($AE$6:$AE$405,ROW(AK73)-ROW($AK$5)),1),"")</f>
        <v/>
      </c>
      <c r="AM73" s="31" t="str">
        <f t="shared" si="22"/>
        <v/>
      </c>
      <c r="AN73" s="31" t="str">
        <f t="shared" si="23"/>
        <v/>
      </c>
      <c r="AP73" s="40"/>
      <c r="AQ73" s="2" t="s">
        <v>184</v>
      </c>
      <c r="AR73" s="2" t="s">
        <v>132</v>
      </c>
      <c r="AS73" s="5" t="s">
        <v>133</v>
      </c>
    </row>
    <row r="74" spans="5:45" x14ac:dyDescent="0.25">
      <c r="E74" s="2" t="str">
        <f t="shared" si="20"/>
        <v/>
      </c>
      <c r="F74" s="3" t="str">
        <f t="shared" si="21"/>
        <v/>
      </c>
      <c r="G74" s="16">
        <f>IFERROR(IF(G$5="EUR",1,INDEX(ECB90Days!$C$9:$AI$100,MATCH($F74,ECB90Days!$C$9:$C$100,0),MATCH(G$5,ECB90Days!$C$8:$AI$8,0))),"")</f>
        <v>1</v>
      </c>
      <c r="H74" s="16" t="str">
        <f>IFERROR(IF(H$5="EUR",1,INDEX(ECB90Days!$C$9:$AI$100,MATCH($F74,ECB90Days!$C$9:$C$100,0),MATCH(H$5,ECB90Days!$C$8:$AI$8,0)))/$G74,"")</f>
        <v/>
      </c>
      <c r="I74" s="16" t="str">
        <f>IFERROR(IF(I$5="EUR",1,INDEX(ECB90Days!$C$9:$AI$100,MATCH($F74,ECB90Days!$C$9:$C$100,0),MATCH(I$5,ECB90Days!$C$8:$AI$8,0)))/$G74,"")</f>
        <v/>
      </c>
      <c r="J74" s="16" t="str">
        <f>IFERROR(IF(J$5="EUR",1,INDEX(ECB90Days!$C$9:$AI$100,MATCH($F74,ECB90Days!$C$9:$C$100,0),MATCH(J$5,ECB90Days!$C$8:$AI$8,0)))/$G74,"")</f>
        <v/>
      </c>
      <c r="K74" s="16" t="str">
        <f>IFERROR(IF(K$5="EUR",1,INDEX(ECB90Days!$C$9:$AI$100,MATCH($F74,ECB90Days!$C$9:$C$100,0),MATCH(K$5,ECB90Days!$C$8:$AI$8,0)))/$G74,"")</f>
        <v/>
      </c>
      <c r="L74" s="16" t="str">
        <f>IFERROR(IF(L$5="EUR",1,INDEX(ECB90Days!$C$9:$AI$100,MATCH($F74,ECB90Days!$C$9:$C$100,0),MATCH(L$5,ECB90Days!$C$8:$AI$8,0)))/$G74,"")</f>
        <v/>
      </c>
      <c r="N74" s="2" t="str">
        <f t="shared" si="14"/>
        <v/>
      </c>
      <c r="O74" s="16" t="str">
        <f>IFERROR(IF(INDEX(IMFYear!$B$9:$AO$400,MATCH($F74,IMFYear!$B$9:$B$400,0),MATCH(O$5,IMFYear!$B$8:$AO$8,0))=0,"",INDEX(IMFYear!$B$9:$AO$400,MATCH($F74,IMFYear!$B$9:$B$400,0),MATCH(O$5,IMFYear!$B$8:$AO$8,0))),"")</f>
        <v/>
      </c>
      <c r="P74" s="16" t="str">
        <f>IFERROR($O74/INDEX(IMFYear!$B$9:$AO$400,MATCH($F74,IMFYear!$B$9:$B$400,0),MATCH(P$5,IMFYear!$B$8:$AO$8,0)),"")</f>
        <v/>
      </c>
      <c r="Q74" s="16" t="str">
        <f>IFERROR($O74/INDEX(IMFYear!$B$9:$AO$400,MATCH($F74,IMFYear!$B$9:$B$400,0),MATCH(Q$5,IMFYear!$B$8:$AO$8,0)),"")</f>
        <v/>
      </c>
      <c r="R74" s="16" t="str">
        <f>IFERROR($O74/INDEX(IMFYear!$B$9:$AO$400,MATCH($F74,IMFYear!$B$9:$B$400,0),MATCH(R$5,IMFYear!$B$8:$AO$8,0)),"")</f>
        <v/>
      </c>
      <c r="S74" s="16" t="str">
        <f>IFERROR($O74/INDEX(IMFYear!$B$9:$AO$400,MATCH($F74,IMFYear!$B$9:$B$400,0),MATCH(S$5,IMFYear!$B$8:$AO$8,0)),"")</f>
        <v/>
      </c>
      <c r="T74" s="16" t="str">
        <f>IFERROR($O74/INDEX(IMFYear!$B$9:$AO$400,MATCH($F74,IMFYear!$B$9:$B$400,0),MATCH(T$5,IMFYear!$B$8:$AO$8,0)),"")</f>
        <v/>
      </c>
      <c r="V74" s="3" t="str">
        <f t="array" ref="V74">IFERROR(IF($V$4="IMF",INDEX(F:F,SMALL($N$6:$N$405,ROW(U74)-ROW($U$5)),1),INDEX(F:F,SMALL($E$6:$E$405,ROW(U74)-ROW($U$5)),1)),"")</f>
        <v/>
      </c>
      <c r="W74" s="16" t="str">
        <f t="shared" si="15"/>
        <v/>
      </c>
      <c r="X74" s="16" t="str">
        <f t="shared" si="16"/>
        <v/>
      </c>
      <c r="Y74" s="16" t="str">
        <f t="shared" si="17"/>
        <v/>
      </c>
      <c r="Z74" s="16" t="str">
        <f t="shared" si="18"/>
        <v/>
      </c>
      <c r="AA74" s="16" t="str">
        <f t="shared" si="19"/>
        <v/>
      </c>
      <c r="AE74" s="2" t="str">
        <f t="shared" si="13"/>
        <v/>
      </c>
      <c r="AF74" s="3" t="str">
        <f t="shared" si="24"/>
        <v/>
      </c>
      <c r="AG74" s="16" t="str">
        <f>IFERROR(IF(AG$5="EUR",1,INDEX(ECB90Days!$C$9:$AI$100,MATCH($AF74,ECB90Days!$C$9:$C$100,0),MATCH(AG$5,ECB90Days!$C$8:$AI$8,0))),"")</f>
        <v/>
      </c>
      <c r="AH74" s="16" t="str">
        <f>IFERROR(IF(AH$5="EUR",1,INDEX(ECB90Days!$C$9:$AI$100,MATCH($AF74,ECB90Days!$C$9:$C$100,0),MATCH(AH$5,ECB90Days!$C$8:$AI$8,0)))/$AG74,"")</f>
        <v/>
      </c>
      <c r="AI74" s="16" t="str">
        <f>IFERROR(IF(INDEX(IMFYear!$B$9:$AO$310,MATCH($AF74,IMFYear!$B$9:$B$310,0),MATCH(AI$5,IMFYear!$B$8:$AO$8,0))=0,"",   INDEX(IMFYear!$B$9:$AO$310,MATCH($AF74,IMFYear!$B$9:$B$310,0),MATCH(AI$5,IMFYear!$B$8:$AO$8,0))),"")</f>
        <v/>
      </c>
      <c r="AJ74" s="16" t="str">
        <f>IFERROR($AI74/INDEX(IMFYear!$B$9:$AO$310,MATCH($AF74,IMFYear!$B$9:$B$310,0),MATCH(AJ$5,IMFYear!$B$8:$AO$8,0)),"")</f>
        <v/>
      </c>
      <c r="AL74" s="3" t="str">
        <f t="array" ref="AL74">IFERROR(INDEX(AF:AF,SMALL($AE$6:$AE$405,ROW(AK74)-ROW($AK$5)),1),"")</f>
        <v/>
      </c>
      <c r="AM74" s="31" t="str">
        <f t="shared" si="22"/>
        <v/>
      </c>
      <c r="AN74" s="31" t="str">
        <f t="shared" si="23"/>
        <v/>
      </c>
      <c r="AP74" s="40"/>
      <c r="AQ74" s="2" t="s">
        <v>190</v>
      </c>
      <c r="AR74" s="2" t="s">
        <v>134</v>
      </c>
      <c r="AS74" s="5" t="s">
        <v>135</v>
      </c>
    </row>
    <row r="75" spans="5:45" x14ac:dyDescent="0.25">
      <c r="E75" s="2" t="str">
        <f t="shared" si="20"/>
        <v/>
      </c>
      <c r="F75" s="3" t="str">
        <f t="shared" si="21"/>
        <v/>
      </c>
      <c r="G75" s="16">
        <f>IFERROR(IF(G$5="EUR",1,INDEX(ECB90Days!$C$9:$AI$100,MATCH($F75,ECB90Days!$C$9:$C$100,0),MATCH(G$5,ECB90Days!$C$8:$AI$8,0))),"")</f>
        <v>1</v>
      </c>
      <c r="H75" s="16" t="str">
        <f>IFERROR(IF(H$5="EUR",1,INDEX(ECB90Days!$C$9:$AI$100,MATCH($F75,ECB90Days!$C$9:$C$100,0),MATCH(H$5,ECB90Days!$C$8:$AI$8,0)))/$G75,"")</f>
        <v/>
      </c>
      <c r="I75" s="16" t="str">
        <f>IFERROR(IF(I$5="EUR",1,INDEX(ECB90Days!$C$9:$AI$100,MATCH($F75,ECB90Days!$C$9:$C$100,0),MATCH(I$5,ECB90Days!$C$8:$AI$8,0)))/$G75,"")</f>
        <v/>
      </c>
      <c r="J75" s="16" t="str">
        <f>IFERROR(IF(J$5="EUR",1,INDEX(ECB90Days!$C$9:$AI$100,MATCH($F75,ECB90Days!$C$9:$C$100,0),MATCH(J$5,ECB90Days!$C$8:$AI$8,0)))/$G75,"")</f>
        <v/>
      </c>
      <c r="K75" s="16" t="str">
        <f>IFERROR(IF(K$5="EUR",1,INDEX(ECB90Days!$C$9:$AI$100,MATCH($F75,ECB90Days!$C$9:$C$100,0),MATCH(K$5,ECB90Days!$C$8:$AI$8,0)))/$G75,"")</f>
        <v/>
      </c>
      <c r="L75" s="16" t="str">
        <f>IFERROR(IF(L$5="EUR",1,INDEX(ECB90Days!$C$9:$AI$100,MATCH($F75,ECB90Days!$C$9:$C$100,0),MATCH(L$5,ECB90Days!$C$8:$AI$8,0)))/$G75,"")</f>
        <v/>
      </c>
      <c r="N75" s="2" t="str">
        <f t="shared" si="14"/>
        <v/>
      </c>
      <c r="O75" s="16" t="str">
        <f>IFERROR(IF(INDEX(IMFYear!$B$9:$AO$400,MATCH($F75,IMFYear!$B$9:$B$400,0),MATCH(O$5,IMFYear!$B$8:$AO$8,0))=0,"",INDEX(IMFYear!$B$9:$AO$400,MATCH($F75,IMFYear!$B$9:$B$400,0),MATCH(O$5,IMFYear!$B$8:$AO$8,0))),"")</f>
        <v/>
      </c>
      <c r="P75" s="16" t="str">
        <f>IFERROR($O75/INDEX(IMFYear!$B$9:$AO$400,MATCH($F75,IMFYear!$B$9:$B$400,0),MATCH(P$5,IMFYear!$B$8:$AO$8,0)),"")</f>
        <v/>
      </c>
      <c r="Q75" s="16" t="str">
        <f>IFERROR($O75/INDEX(IMFYear!$B$9:$AO$400,MATCH($F75,IMFYear!$B$9:$B$400,0),MATCH(Q$5,IMFYear!$B$8:$AO$8,0)),"")</f>
        <v/>
      </c>
      <c r="R75" s="16" t="str">
        <f>IFERROR($O75/INDEX(IMFYear!$B$9:$AO$400,MATCH($F75,IMFYear!$B$9:$B$400,0),MATCH(R$5,IMFYear!$B$8:$AO$8,0)),"")</f>
        <v/>
      </c>
      <c r="S75" s="16" t="str">
        <f>IFERROR($O75/INDEX(IMFYear!$B$9:$AO$400,MATCH($F75,IMFYear!$B$9:$B$400,0),MATCH(S$5,IMFYear!$B$8:$AO$8,0)),"")</f>
        <v/>
      </c>
      <c r="T75" s="16" t="str">
        <f>IFERROR($O75/INDEX(IMFYear!$B$9:$AO$400,MATCH($F75,IMFYear!$B$9:$B$400,0),MATCH(T$5,IMFYear!$B$8:$AO$8,0)),"")</f>
        <v/>
      </c>
      <c r="V75" s="3" t="str">
        <f t="array" ref="V75">IFERROR(IF($V$4="IMF",INDEX(F:F,SMALL($N$6:$N$405,ROW(U75)-ROW($U$5)),1),INDEX(F:F,SMALL($E$6:$E$405,ROW(U75)-ROW($U$5)),1)),"")</f>
        <v/>
      </c>
      <c r="W75" s="16" t="str">
        <f t="shared" si="15"/>
        <v/>
      </c>
      <c r="X75" s="16" t="str">
        <f t="shared" si="16"/>
        <v/>
      </c>
      <c r="Y75" s="16" t="str">
        <f t="shared" si="17"/>
        <v/>
      </c>
      <c r="Z75" s="16" t="str">
        <f t="shared" si="18"/>
        <v/>
      </c>
      <c r="AA75" s="16" t="str">
        <f t="shared" si="19"/>
        <v/>
      </c>
      <c r="AE75" s="2" t="str">
        <f t="shared" si="13"/>
        <v/>
      </c>
      <c r="AF75" s="3" t="str">
        <f t="shared" si="24"/>
        <v/>
      </c>
      <c r="AG75" s="16" t="str">
        <f>IFERROR(IF(AG$5="EUR",1,INDEX(ECB90Days!$C$9:$AI$100,MATCH($AF75,ECB90Days!$C$9:$C$100,0),MATCH(AG$5,ECB90Days!$C$8:$AI$8,0))),"")</f>
        <v/>
      </c>
      <c r="AH75" s="16" t="str">
        <f>IFERROR(IF(AH$5="EUR",1,INDEX(ECB90Days!$C$9:$AI$100,MATCH($AF75,ECB90Days!$C$9:$C$100,0),MATCH(AH$5,ECB90Days!$C$8:$AI$8,0)))/$AG75,"")</f>
        <v/>
      </c>
      <c r="AI75" s="16" t="str">
        <f>IFERROR(IF(INDEX(IMFYear!$B$9:$AO$310,MATCH($AF75,IMFYear!$B$9:$B$310,0),MATCH(AI$5,IMFYear!$B$8:$AO$8,0))=0,"",   INDEX(IMFYear!$B$9:$AO$310,MATCH($AF75,IMFYear!$B$9:$B$310,0),MATCH(AI$5,IMFYear!$B$8:$AO$8,0))),"")</f>
        <v/>
      </c>
      <c r="AJ75" s="16" t="str">
        <f>IFERROR($AI75/INDEX(IMFYear!$B$9:$AO$310,MATCH($AF75,IMFYear!$B$9:$B$310,0),MATCH(AJ$5,IMFYear!$B$8:$AO$8,0)),"")</f>
        <v/>
      </c>
      <c r="AL75" s="3" t="str">
        <f t="array" ref="AL75">IFERROR(INDEX(AF:AF,SMALL($AE$6:$AE$405,ROW(AK75)-ROW($AK$5)),1),"")</f>
        <v/>
      </c>
      <c r="AM75" s="31" t="str">
        <f t="shared" si="22"/>
        <v/>
      </c>
      <c r="AN75" s="31" t="str">
        <f t="shared" si="23"/>
        <v/>
      </c>
      <c r="AP75" s="40"/>
      <c r="AQ75" s="2" t="s">
        <v>240</v>
      </c>
      <c r="AR75" s="2" t="s">
        <v>9</v>
      </c>
      <c r="AS75" s="5" t="s">
        <v>136</v>
      </c>
    </row>
    <row r="76" spans="5:45" x14ac:dyDescent="0.25">
      <c r="E76" s="2" t="str">
        <f t="shared" si="20"/>
        <v/>
      </c>
      <c r="F76" s="3" t="str">
        <f t="shared" si="21"/>
        <v/>
      </c>
      <c r="G76" s="16">
        <f>IFERROR(IF(G$5="EUR",1,INDEX(ECB90Days!$C$9:$AI$100,MATCH($F76,ECB90Days!$C$9:$C$100,0),MATCH(G$5,ECB90Days!$C$8:$AI$8,0))),"")</f>
        <v>1</v>
      </c>
      <c r="H76" s="16" t="str">
        <f>IFERROR(IF(H$5="EUR",1,INDEX(ECB90Days!$C$9:$AI$100,MATCH($F76,ECB90Days!$C$9:$C$100,0),MATCH(H$5,ECB90Days!$C$8:$AI$8,0)))/$G76,"")</f>
        <v/>
      </c>
      <c r="I76" s="16" t="str">
        <f>IFERROR(IF(I$5="EUR",1,INDEX(ECB90Days!$C$9:$AI$100,MATCH($F76,ECB90Days!$C$9:$C$100,0),MATCH(I$5,ECB90Days!$C$8:$AI$8,0)))/$G76,"")</f>
        <v/>
      </c>
      <c r="J76" s="16" t="str">
        <f>IFERROR(IF(J$5="EUR",1,INDEX(ECB90Days!$C$9:$AI$100,MATCH($F76,ECB90Days!$C$9:$C$100,0),MATCH(J$5,ECB90Days!$C$8:$AI$8,0)))/$G76,"")</f>
        <v/>
      </c>
      <c r="K76" s="16" t="str">
        <f>IFERROR(IF(K$5="EUR",1,INDEX(ECB90Days!$C$9:$AI$100,MATCH($F76,ECB90Days!$C$9:$C$100,0),MATCH(K$5,ECB90Days!$C$8:$AI$8,0)))/$G76,"")</f>
        <v/>
      </c>
      <c r="L76" s="16" t="str">
        <f>IFERROR(IF(L$5="EUR",1,INDEX(ECB90Days!$C$9:$AI$100,MATCH($F76,ECB90Days!$C$9:$C$100,0),MATCH(L$5,ECB90Days!$C$8:$AI$8,0)))/$G76,"")</f>
        <v/>
      </c>
      <c r="N76" s="2" t="str">
        <f t="shared" si="14"/>
        <v/>
      </c>
      <c r="O76" s="16" t="str">
        <f>IFERROR(IF(INDEX(IMFYear!$B$9:$AO$400,MATCH($F76,IMFYear!$B$9:$B$400,0),MATCH(O$5,IMFYear!$B$8:$AO$8,0))=0,"",INDEX(IMFYear!$B$9:$AO$400,MATCH($F76,IMFYear!$B$9:$B$400,0),MATCH(O$5,IMFYear!$B$8:$AO$8,0))),"")</f>
        <v/>
      </c>
      <c r="P76" s="16" t="str">
        <f>IFERROR($O76/INDEX(IMFYear!$B$9:$AO$400,MATCH($F76,IMFYear!$B$9:$B$400,0),MATCH(P$5,IMFYear!$B$8:$AO$8,0)),"")</f>
        <v/>
      </c>
      <c r="Q76" s="16" t="str">
        <f>IFERROR($O76/INDEX(IMFYear!$B$9:$AO$400,MATCH($F76,IMFYear!$B$9:$B$400,0),MATCH(Q$5,IMFYear!$B$8:$AO$8,0)),"")</f>
        <v/>
      </c>
      <c r="R76" s="16" t="str">
        <f>IFERROR($O76/INDEX(IMFYear!$B$9:$AO$400,MATCH($F76,IMFYear!$B$9:$B$400,0),MATCH(R$5,IMFYear!$B$8:$AO$8,0)),"")</f>
        <v/>
      </c>
      <c r="S76" s="16" t="str">
        <f>IFERROR($O76/INDEX(IMFYear!$B$9:$AO$400,MATCH($F76,IMFYear!$B$9:$B$400,0),MATCH(S$5,IMFYear!$B$8:$AO$8,0)),"")</f>
        <v/>
      </c>
      <c r="T76" s="16" t="str">
        <f>IFERROR($O76/INDEX(IMFYear!$B$9:$AO$400,MATCH($F76,IMFYear!$B$9:$B$400,0),MATCH(T$5,IMFYear!$B$8:$AO$8,0)),"")</f>
        <v/>
      </c>
      <c r="V76" s="3" t="str">
        <f t="array" ref="V76">IFERROR(IF($V$4="IMF",INDEX(F:F,SMALL($N$6:$N$405,ROW(U76)-ROW($U$5)),1),INDEX(F:F,SMALL($E$6:$E$405,ROW(U76)-ROW($U$5)),1)),"")</f>
        <v/>
      </c>
      <c r="W76" s="16" t="str">
        <f t="shared" si="15"/>
        <v/>
      </c>
      <c r="X76" s="16" t="str">
        <f t="shared" si="16"/>
        <v/>
      </c>
      <c r="Y76" s="16" t="str">
        <f t="shared" si="17"/>
        <v/>
      </c>
      <c r="Z76" s="16" t="str">
        <f t="shared" si="18"/>
        <v/>
      </c>
      <c r="AA76" s="16" t="str">
        <f t="shared" si="19"/>
        <v/>
      </c>
      <c r="AE76" s="2" t="str">
        <f t="shared" si="13"/>
        <v/>
      </c>
      <c r="AF76" s="3" t="str">
        <f t="shared" si="24"/>
        <v/>
      </c>
      <c r="AG76" s="16" t="str">
        <f>IFERROR(IF(AG$5="EUR",1,INDEX(ECB90Days!$C$9:$AI$100,MATCH($AF76,ECB90Days!$C$9:$C$100,0),MATCH(AG$5,ECB90Days!$C$8:$AI$8,0))),"")</f>
        <v/>
      </c>
      <c r="AH76" s="16" t="str">
        <f>IFERROR(IF(AH$5="EUR",1,INDEX(ECB90Days!$C$9:$AI$100,MATCH($AF76,ECB90Days!$C$9:$C$100,0),MATCH(AH$5,ECB90Days!$C$8:$AI$8,0)))/$AG76,"")</f>
        <v/>
      </c>
      <c r="AI76" s="16" t="str">
        <f>IFERROR(IF(INDEX(IMFYear!$B$9:$AO$310,MATCH($AF76,IMFYear!$B$9:$B$310,0),MATCH(AI$5,IMFYear!$B$8:$AO$8,0))=0,"",   INDEX(IMFYear!$B$9:$AO$310,MATCH($AF76,IMFYear!$B$9:$B$310,0),MATCH(AI$5,IMFYear!$B$8:$AO$8,0))),"")</f>
        <v/>
      </c>
      <c r="AJ76" s="16" t="str">
        <f>IFERROR($AI76/INDEX(IMFYear!$B$9:$AO$310,MATCH($AF76,IMFYear!$B$9:$B$310,0),MATCH(AJ$5,IMFYear!$B$8:$AO$8,0)),"")</f>
        <v/>
      </c>
      <c r="AL76" s="3" t="str">
        <f t="array" ref="AL76">IFERROR(INDEX(AF:AF,SMALL($AE$6:$AE$405,ROW(AK76)-ROW($AK$5)),1),"")</f>
        <v/>
      </c>
      <c r="AM76" s="31" t="str">
        <f t="shared" si="22"/>
        <v/>
      </c>
      <c r="AN76" s="31" t="str">
        <f t="shared" si="23"/>
        <v/>
      </c>
      <c r="AP76" s="1"/>
      <c r="AQ76" s="35"/>
      <c r="AR76" s="2" t="s">
        <v>137</v>
      </c>
      <c r="AS76" s="5" t="s">
        <v>138</v>
      </c>
    </row>
    <row r="77" spans="5:45" x14ac:dyDescent="0.25">
      <c r="E77" s="2" t="str">
        <f t="shared" si="20"/>
        <v/>
      </c>
      <c r="F77" s="3" t="str">
        <f t="shared" si="21"/>
        <v/>
      </c>
      <c r="G77" s="16">
        <f>IFERROR(IF(G$5="EUR",1,INDEX(ECB90Days!$C$9:$AI$100,MATCH($F77,ECB90Days!$C$9:$C$100,0),MATCH(G$5,ECB90Days!$C$8:$AI$8,0))),"")</f>
        <v>1</v>
      </c>
      <c r="H77" s="16" t="str">
        <f>IFERROR(IF(H$5="EUR",1,INDEX(ECB90Days!$C$9:$AI$100,MATCH($F77,ECB90Days!$C$9:$C$100,0),MATCH(H$5,ECB90Days!$C$8:$AI$8,0)))/$G77,"")</f>
        <v/>
      </c>
      <c r="I77" s="16" t="str">
        <f>IFERROR(IF(I$5="EUR",1,INDEX(ECB90Days!$C$9:$AI$100,MATCH($F77,ECB90Days!$C$9:$C$100,0),MATCH(I$5,ECB90Days!$C$8:$AI$8,0)))/$G77,"")</f>
        <v/>
      </c>
      <c r="J77" s="16" t="str">
        <f>IFERROR(IF(J$5="EUR",1,INDEX(ECB90Days!$C$9:$AI$100,MATCH($F77,ECB90Days!$C$9:$C$100,0),MATCH(J$5,ECB90Days!$C$8:$AI$8,0)))/$G77,"")</f>
        <v/>
      </c>
      <c r="K77" s="16" t="str">
        <f>IFERROR(IF(K$5="EUR",1,INDEX(ECB90Days!$C$9:$AI$100,MATCH($F77,ECB90Days!$C$9:$C$100,0),MATCH(K$5,ECB90Days!$C$8:$AI$8,0)))/$G77,"")</f>
        <v/>
      </c>
      <c r="L77" s="16" t="str">
        <f>IFERROR(IF(L$5="EUR",1,INDEX(ECB90Days!$C$9:$AI$100,MATCH($F77,ECB90Days!$C$9:$C$100,0),MATCH(L$5,ECB90Days!$C$8:$AI$8,0)))/$G77,"")</f>
        <v/>
      </c>
      <c r="N77" s="2" t="str">
        <f t="shared" si="14"/>
        <v/>
      </c>
      <c r="O77" s="16" t="str">
        <f>IFERROR(IF(INDEX(IMFYear!$B$9:$AO$400,MATCH($F77,IMFYear!$B$9:$B$400,0),MATCH(O$5,IMFYear!$B$8:$AO$8,0))=0,"",INDEX(IMFYear!$B$9:$AO$400,MATCH($F77,IMFYear!$B$9:$B$400,0),MATCH(O$5,IMFYear!$B$8:$AO$8,0))),"")</f>
        <v/>
      </c>
      <c r="P77" s="16" t="str">
        <f>IFERROR($O77/INDEX(IMFYear!$B$9:$AO$400,MATCH($F77,IMFYear!$B$9:$B$400,0),MATCH(P$5,IMFYear!$B$8:$AO$8,0)),"")</f>
        <v/>
      </c>
      <c r="Q77" s="16" t="str">
        <f>IFERROR($O77/INDEX(IMFYear!$B$9:$AO$400,MATCH($F77,IMFYear!$B$9:$B$400,0),MATCH(Q$5,IMFYear!$B$8:$AO$8,0)),"")</f>
        <v/>
      </c>
      <c r="R77" s="16" t="str">
        <f>IFERROR($O77/INDEX(IMFYear!$B$9:$AO$400,MATCH($F77,IMFYear!$B$9:$B$400,0),MATCH(R$5,IMFYear!$B$8:$AO$8,0)),"")</f>
        <v/>
      </c>
      <c r="S77" s="16" t="str">
        <f>IFERROR($O77/INDEX(IMFYear!$B$9:$AO$400,MATCH($F77,IMFYear!$B$9:$B$400,0),MATCH(S$5,IMFYear!$B$8:$AO$8,0)),"")</f>
        <v/>
      </c>
      <c r="T77" s="16" t="str">
        <f>IFERROR($O77/INDEX(IMFYear!$B$9:$AO$400,MATCH($F77,IMFYear!$B$9:$B$400,0),MATCH(T$5,IMFYear!$B$8:$AO$8,0)),"")</f>
        <v/>
      </c>
      <c r="V77" s="3" t="str">
        <f t="array" ref="V77">IFERROR(IF($V$4="IMF",INDEX(F:F,SMALL($N$6:$N$405,ROW(U77)-ROW($U$5)),1),INDEX(F:F,SMALL($E$6:$E$405,ROW(U77)-ROW($U$5)),1)),"")</f>
        <v/>
      </c>
      <c r="W77" s="16" t="str">
        <f t="shared" si="15"/>
        <v/>
      </c>
      <c r="X77" s="16" t="str">
        <f t="shared" si="16"/>
        <v/>
      </c>
      <c r="Y77" s="16" t="str">
        <f t="shared" si="17"/>
        <v/>
      </c>
      <c r="Z77" s="16" t="str">
        <f t="shared" si="18"/>
        <v/>
      </c>
      <c r="AA77" s="16" t="str">
        <f t="shared" si="19"/>
        <v/>
      </c>
      <c r="AE77" s="2" t="str">
        <f t="shared" si="13"/>
        <v/>
      </c>
      <c r="AF77" s="3" t="str">
        <f t="shared" si="24"/>
        <v/>
      </c>
      <c r="AG77" s="16" t="str">
        <f>IFERROR(IF(AG$5="EUR",1,INDEX(ECB90Days!$C$9:$AI$100,MATCH($AF77,ECB90Days!$C$9:$C$100,0),MATCH(AG$5,ECB90Days!$C$8:$AI$8,0))),"")</f>
        <v/>
      </c>
      <c r="AH77" s="16" t="str">
        <f>IFERROR(IF(AH$5="EUR",1,INDEX(ECB90Days!$C$9:$AI$100,MATCH($AF77,ECB90Days!$C$9:$C$100,0),MATCH(AH$5,ECB90Days!$C$8:$AI$8,0)))/$AG77,"")</f>
        <v/>
      </c>
      <c r="AI77" s="16" t="str">
        <f>IFERROR(IF(INDEX(IMFYear!$B$9:$AO$310,MATCH($AF77,IMFYear!$B$9:$B$310,0),MATCH(AI$5,IMFYear!$B$8:$AO$8,0))=0,"",   INDEX(IMFYear!$B$9:$AO$310,MATCH($AF77,IMFYear!$B$9:$B$310,0),MATCH(AI$5,IMFYear!$B$8:$AO$8,0))),"")</f>
        <v/>
      </c>
      <c r="AJ77" s="16" t="str">
        <f>IFERROR($AI77/INDEX(IMFYear!$B$9:$AO$310,MATCH($AF77,IMFYear!$B$9:$B$310,0),MATCH(AJ$5,IMFYear!$B$8:$AO$8,0)),"")</f>
        <v/>
      </c>
      <c r="AL77" s="3" t="str">
        <f t="array" ref="AL77">IFERROR(INDEX(AF:AF,SMALL($AE$6:$AE$405,ROW(AK77)-ROW($AK$5)),1),"")</f>
        <v/>
      </c>
      <c r="AM77" s="31" t="str">
        <f t="shared" si="22"/>
        <v/>
      </c>
      <c r="AN77" s="31" t="str">
        <f t="shared" si="23"/>
        <v/>
      </c>
      <c r="AP77" s="1"/>
      <c r="AQ77" s="40"/>
      <c r="AR77" s="2" t="s">
        <v>139</v>
      </c>
      <c r="AS77" s="5" t="s">
        <v>140</v>
      </c>
    </row>
    <row r="78" spans="5:45" x14ac:dyDescent="0.25">
      <c r="E78" s="2" t="str">
        <f t="shared" si="20"/>
        <v/>
      </c>
      <c r="F78" s="3" t="str">
        <f t="shared" si="21"/>
        <v/>
      </c>
      <c r="G78" s="16">
        <f>IFERROR(IF(G$5="EUR",1,INDEX(ECB90Days!$C$9:$AI$100,MATCH($F78,ECB90Days!$C$9:$C$100,0),MATCH(G$5,ECB90Days!$C$8:$AI$8,0))),"")</f>
        <v>1</v>
      </c>
      <c r="H78" s="16" t="str">
        <f>IFERROR(IF(H$5="EUR",1,INDEX(ECB90Days!$C$9:$AI$100,MATCH($F78,ECB90Days!$C$9:$C$100,0),MATCH(H$5,ECB90Days!$C$8:$AI$8,0)))/$G78,"")</f>
        <v/>
      </c>
      <c r="I78" s="16" t="str">
        <f>IFERROR(IF(I$5="EUR",1,INDEX(ECB90Days!$C$9:$AI$100,MATCH($F78,ECB90Days!$C$9:$C$100,0),MATCH(I$5,ECB90Days!$C$8:$AI$8,0)))/$G78,"")</f>
        <v/>
      </c>
      <c r="J78" s="16" t="str">
        <f>IFERROR(IF(J$5="EUR",1,INDEX(ECB90Days!$C$9:$AI$100,MATCH($F78,ECB90Days!$C$9:$C$100,0),MATCH(J$5,ECB90Days!$C$8:$AI$8,0)))/$G78,"")</f>
        <v/>
      </c>
      <c r="K78" s="16" t="str">
        <f>IFERROR(IF(K$5="EUR",1,INDEX(ECB90Days!$C$9:$AI$100,MATCH($F78,ECB90Days!$C$9:$C$100,0),MATCH(K$5,ECB90Days!$C$8:$AI$8,0)))/$G78,"")</f>
        <v/>
      </c>
      <c r="L78" s="16" t="str">
        <f>IFERROR(IF(L$5="EUR",1,INDEX(ECB90Days!$C$9:$AI$100,MATCH($F78,ECB90Days!$C$9:$C$100,0),MATCH(L$5,ECB90Days!$C$8:$AI$8,0)))/$G78,"")</f>
        <v/>
      </c>
      <c r="N78" s="2" t="str">
        <f t="shared" si="14"/>
        <v/>
      </c>
      <c r="O78" s="16" t="str">
        <f>IFERROR(IF(INDEX(IMFYear!$B$9:$AO$400,MATCH($F78,IMFYear!$B$9:$B$400,0),MATCH(O$5,IMFYear!$B$8:$AO$8,0))=0,"",INDEX(IMFYear!$B$9:$AO$400,MATCH($F78,IMFYear!$B$9:$B$400,0),MATCH(O$5,IMFYear!$B$8:$AO$8,0))),"")</f>
        <v/>
      </c>
      <c r="P78" s="16" t="str">
        <f>IFERROR($O78/INDEX(IMFYear!$B$9:$AO$400,MATCH($F78,IMFYear!$B$9:$B$400,0),MATCH(P$5,IMFYear!$B$8:$AO$8,0)),"")</f>
        <v/>
      </c>
      <c r="Q78" s="16" t="str">
        <f>IFERROR($O78/INDEX(IMFYear!$B$9:$AO$400,MATCH($F78,IMFYear!$B$9:$B$400,0),MATCH(Q$5,IMFYear!$B$8:$AO$8,0)),"")</f>
        <v/>
      </c>
      <c r="R78" s="16" t="str">
        <f>IFERROR($O78/INDEX(IMFYear!$B$9:$AO$400,MATCH($F78,IMFYear!$B$9:$B$400,0),MATCH(R$5,IMFYear!$B$8:$AO$8,0)),"")</f>
        <v/>
      </c>
      <c r="S78" s="16" t="str">
        <f>IFERROR($O78/INDEX(IMFYear!$B$9:$AO$400,MATCH($F78,IMFYear!$B$9:$B$400,0),MATCH(S$5,IMFYear!$B$8:$AO$8,0)),"")</f>
        <v/>
      </c>
      <c r="T78" s="16" t="str">
        <f>IFERROR($O78/INDEX(IMFYear!$B$9:$AO$400,MATCH($F78,IMFYear!$B$9:$B$400,0),MATCH(T$5,IMFYear!$B$8:$AO$8,0)),"")</f>
        <v/>
      </c>
      <c r="V78" s="3" t="str">
        <f t="array" ref="V78">IFERROR(IF($V$4="IMF",INDEX(F:F,SMALL($N$6:$N$405,ROW(U78)-ROW($U$5)),1),INDEX(F:F,SMALL($E$6:$E$405,ROW(U78)-ROW($U$5)),1)),"")</f>
        <v/>
      </c>
      <c r="W78" s="16" t="str">
        <f t="shared" si="15"/>
        <v/>
      </c>
      <c r="X78" s="16" t="str">
        <f t="shared" si="16"/>
        <v/>
      </c>
      <c r="Y78" s="16" t="str">
        <f t="shared" si="17"/>
        <v/>
      </c>
      <c r="Z78" s="16" t="str">
        <f t="shared" si="18"/>
        <v/>
      </c>
      <c r="AA78" s="16" t="str">
        <f t="shared" si="19"/>
        <v/>
      </c>
      <c r="AE78" s="2" t="str">
        <f t="shared" si="13"/>
        <v/>
      </c>
      <c r="AF78" s="3" t="str">
        <f t="shared" si="24"/>
        <v/>
      </c>
      <c r="AG78" s="16" t="str">
        <f>IFERROR(IF(AG$5="EUR",1,INDEX(ECB90Days!$C$9:$AI$100,MATCH($AF78,ECB90Days!$C$9:$C$100,0),MATCH(AG$5,ECB90Days!$C$8:$AI$8,0))),"")</f>
        <v/>
      </c>
      <c r="AH78" s="16" t="str">
        <f>IFERROR(IF(AH$5="EUR",1,INDEX(ECB90Days!$C$9:$AI$100,MATCH($AF78,ECB90Days!$C$9:$C$100,0),MATCH(AH$5,ECB90Days!$C$8:$AI$8,0)))/$AG78,"")</f>
        <v/>
      </c>
      <c r="AI78" s="16" t="str">
        <f>IFERROR(IF(INDEX(IMFYear!$B$9:$AO$310,MATCH($AF78,IMFYear!$B$9:$B$310,0),MATCH(AI$5,IMFYear!$B$8:$AO$8,0))=0,"",   INDEX(IMFYear!$B$9:$AO$310,MATCH($AF78,IMFYear!$B$9:$B$310,0),MATCH(AI$5,IMFYear!$B$8:$AO$8,0))),"")</f>
        <v/>
      </c>
      <c r="AJ78" s="16" t="str">
        <f>IFERROR($AI78/INDEX(IMFYear!$B$9:$AO$310,MATCH($AF78,IMFYear!$B$9:$B$310,0),MATCH(AJ$5,IMFYear!$B$8:$AO$8,0)),"")</f>
        <v/>
      </c>
      <c r="AL78" s="3" t="str">
        <f t="array" ref="AL78">IFERROR(INDEX(AF:AF,SMALL($AE$6:$AE$405,ROW(AK78)-ROW($AK$5)),1),"")</f>
        <v/>
      </c>
      <c r="AM78" s="31" t="str">
        <f t="shared" si="22"/>
        <v/>
      </c>
      <c r="AN78" s="31" t="str">
        <f t="shared" si="23"/>
        <v/>
      </c>
      <c r="AP78" s="1"/>
      <c r="AQ78" s="36"/>
      <c r="AR78" s="2" t="s">
        <v>141</v>
      </c>
      <c r="AS78" s="5" t="s">
        <v>142</v>
      </c>
    </row>
    <row r="79" spans="5:45" x14ac:dyDescent="0.25">
      <c r="E79" s="2" t="str">
        <f t="shared" si="20"/>
        <v/>
      </c>
      <c r="F79" s="3" t="str">
        <f t="shared" si="21"/>
        <v/>
      </c>
      <c r="G79" s="16">
        <f>IFERROR(IF(G$5="EUR",1,INDEX(ECB90Days!$C$9:$AI$100,MATCH($F79,ECB90Days!$C$9:$C$100,0),MATCH(G$5,ECB90Days!$C$8:$AI$8,0))),"")</f>
        <v>1</v>
      </c>
      <c r="H79" s="16" t="str">
        <f>IFERROR(IF(H$5="EUR",1,INDEX(ECB90Days!$C$9:$AI$100,MATCH($F79,ECB90Days!$C$9:$C$100,0),MATCH(H$5,ECB90Days!$C$8:$AI$8,0)))/$G79,"")</f>
        <v/>
      </c>
      <c r="I79" s="16" t="str">
        <f>IFERROR(IF(I$5="EUR",1,INDEX(ECB90Days!$C$9:$AI$100,MATCH($F79,ECB90Days!$C$9:$C$100,0),MATCH(I$5,ECB90Days!$C$8:$AI$8,0)))/$G79,"")</f>
        <v/>
      </c>
      <c r="J79" s="16" t="str">
        <f>IFERROR(IF(J$5="EUR",1,INDEX(ECB90Days!$C$9:$AI$100,MATCH($F79,ECB90Days!$C$9:$C$100,0),MATCH(J$5,ECB90Days!$C$8:$AI$8,0)))/$G79,"")</f>
        <v/>
      </c>
      <c r="K79" s="16" t="str">
        <f>IFERROR(IF(K$5="EUR",1,INDEX(ECB90Days!$C$9:$AI$100,MATCH($F79,ECB90Days!$C$9:$C$100,0),MATCH(K$5,ECB90Days!$C$8:$AI$8,0)))/$G79,"")</f>
        <v/>
      </c>
      <c r="L79" s="16" t="str">
        <f>IFERROR(IF(L$5="EUR",1,INDEX(ECB90Days!$C$9:$AI$100,MATCH($F79,ECB90Days!$C$9:$C$100,0),MATCH(L$5,ECB90Days!$C$8:$AI$8,0)))/$G79,"")</f>
        <v/>
      </c>
      <c r="N79" s="2" t="str">
        <f t="shared" si="14"/>
        <v/>
      </c>
      <c r="O79" s="16" t="str">
        <f>IFERROR(IF(INDEX(IMFYear!$B$9:$AO$400,MATCH($F79,IMFYear!$B$9:$B$400,0),MATCH(O$5,IMFYear!$B$8:$AO$8,0))=0,"",INDEX(IMFYear!$B$9:$AO$400,MATCH($F79,IMFYear!$B$9:$B$400,0),MATCH(O$5,IMFYear!$B$8:$AO$8,0))),"")</f>
        <v/>
      </c>
      <c r="P79" s="16" t="str">
        <f>IFERROR($O79/INDEX(IMFYear!$B$9:$AO$400,MATCH($F79,IMFYear!$B$9:$B$400,0),MATCH(P$5,IMFYear!$B$8:$AO$8,0)),"")</f>
        <v/>
      </c>
      <c r="Q79" s="16" t="str">
        <f>IFERROR($O79/INDEX(IMFYear!$B$9:$AO$400,MATCH($F79,IMFYear!$B$9:$B$400,0),MATCH(Q$5,IMFYear!$B$8:$AO$8,0)),"")</f>
        <v/>
      </c>
      <c r="R79" s="16" t="str">
        <f>IFERROR($O79/INDEX(IMFYear!$B$9:$AO$400,MATCH($F79,IMFYear!$B$9:$B$400,0),MATCH(R$5,IMFYear!$B$8:$AO$8,0)),"")</f>
        <v/>
      </c>
      <c r="S79" s="16" t="str">
        <f>IFERROR($O79/INDEX(IMFYear!$B$9:$AO$400,MATCH($F79,IMFYear!$B$9:$B$400,0),MATCH(S$5,IMFYear!$B$8:$AO$8,0)),"")</f>
        <v/>
      </c>
      <c r="T79" s="16" t="str">
        <f>IFERROR($O79/INDEX(IMFYear!$B$9:$AO$400,MATCH($F79,IMFYear!$B$9:$B$400,0),MATCH(T$5,IMFYear!$B$8:$AO$8,0)),"")</f>
        <v/>
      </c>
      <c r="V79" s="3" t="str">
        <f t="array" ref="V79">IFERROR(IF($V$4="IMF",INDEX(F:F,SMALL($N$6:$N$405,ROW(U79)-ROW($U$5)),1),INDEX(F:F,SMALL($E$6:$E$405,ROW(U79)-ROW($U$5)),1)),"")</f>
        <v/>
      </c>
      <c r="W79" s="16" t="str">
        <f t="shared" si="15"/>
        <v/>
      </c>
      <c r="X79" s="16" t="str">
        <f t="shared" si="16"/>
        <v/>
      </c>
      <c r="Y79" s="16" t="str">
        <f t="shared" si="17"/>
        <v/>
      </c>
      <c r="Z79" s="16" t="str">
        <f t="shared" si="18"/>
        <v/>
      </c>
      <c r="AA79" s="16" t="str">
        <f t="shared" si="19"/>
        <v/>
      </c>
      <c r="AE79" s="2" t="str">
        <f t="shared" si="13"/>
        <v/>
      </c>
      <c r="AF79" s="3" t="str">
        <f t="shared" si="24"/>
        <v/>
      </c>
      <c r="AG79" s="16" t="str">
        <f>IFERROR(IF(AG$5="EUR",1,INDEX(ECB90Days!$C$9:$AI$100,MATCH($AF79,ECB90Days!$C$9:$C$100,0),MATCH(AG$5,ECB90Days!$C$8:$AI$8,0))),"")</f>
        <v/>
      </c>
      <c r="AH79" s="16" t="str">
        <f>IFERROR(IF(AH$5="EUR",1,INDEX(ECB90Days!$C$9:$AI$100,MATCH($AF79,ECB90Days!$C$9:$C$100,0),MATCH(AH$5,ECB90Days!$C$8:$AI$8,0)))/$AG79,"")</f>
        <v/>
      </c>
      <c r="AI79" s="16" t="str">
        <f>IFERROR(IF(INDEX(IMFYear!$B$9:$AO$310,MATCH($AF79,IMFYear!$B$9:$B$310,0),MATCH(AI$5,IMFYear!$B$8:$AO$8,0))=0,"",   INDEX(IMFYear!$B$9:$AO$310,MATCH($AF79,IMFYear!$B$9:$B$310,0),MATCH(AI$5,IMFYear!$B$8:$AO$8,0))),"")</f>
        <v/>
      </c>
      <c r="AJ79" s="16" t="str">
        <f>IFERROR($AI79/INDEX(IMFYear!$B$9:$AO$310,MATCH($AF79,IMFYear!$B$9:$B$310,0),MATCH(AJ$5,IMFYear!$B$8:$AO$8,0)),"")</f>
        <v/>
      </c>
      <c r="AL79" s="3" t="str">
        <f t="array" ref="AL79">IFERROR(INDEX(AF:AF,SMALL($AE$6:$AE$405,ROW(AK79)-ROW($AK$5)),1),"")</f>
        <v/>
      </c>
      <c r="AM79" s="31" t="str">
        <f t="shared" si="22"/>
        <v/>
      </c>
      <c r="AN79" s="31" t="str">
        <f t="shared" si="23"/>
        <v/>
      </c>
      <c r="AP79" s="1"/>
      <c r="AQ79" s="36"/>
      <c r="AR79" s="2" t="s">
        <v>143</v>
      </c>
      <c r="AS79" s="5" t="s">
        <v>144</v>
      </c>
    </row>
    <row r="80" spans="5:45" x14ac:dyDescent="0.25">
      <c r="E80" s="2" t="str">
        <f t="shared" si="20"/>
        <v/>
      </c>
      <c r="F80" s="3" t="str">
        <f t="shared" si="21"/>
        <v/>
      </c>
      <c r="G80" s="16">
        <f>IFERROR(IF(G$5="EUR",1,INDEX(ECB90Days!$C$9:$AI$100,MATCH($F80,ECB90Days!$C$9:$C$100,0),MATCH(G$5,ECB90Days!$C$8:$AI$8,0))),"")</f>
        <v>1</v>
      </c>
      <c r="H80" s="16" t="str">
        <f>IFERROR(IF(H$5="EUR",1,INDEX(ECB90Days!$C$9:$AI$100,MATCH($F80,ECB90Days!$C$9:$C$100,0),MATCH(H$5,ECB90Days!$C$8:$AI$8,0)))/$G80,"")</f>
        <v/>
      </c>
      <c r="I80" s="16" t="str">
        <f>IFERROR(IF(I$5="EUR",1,INDEX(ECB90Days!$C$9:$AI$100,MATCH($F80,ECB90Days!$C$9:$C$100,0),MATCH(I$5,ECB90Days!$C$8:$AI$8,0)))/$G80,"")</f>
        <v/>
      </c>
      <c r="J80" s="16" t="str">
        <f>IFERROR(IF(J$5="EUR",1,INDEX(ECB90Days!$C$9:$AI$100,MATCH($F80,ECB90Days!$C$9:$C$100,0),MATCH(J$5,ECB90Days!$C$8:$AI$8,0)))/$G80,"")</f>
        <v/>
      </c>
      <c r="K80" s="16" t="str">
        <f>IFERROR(IF(K$5="EUR",1,INDEX(ECB90Days!$C$9:$AI$100,MATCH($F80,ECB90Days!$C$9:$C$100,0),MATCH(K$5,ECB90Days!$C$8:$AI$8,0)))/$G80,"")</f>
        <v/>
      </c>
      <c r="L80" s="16" t="str">
        <f>IFERROR(IF(L$5="EUR",1,INDEX(ECB90Days!$C$9:$AI$100,MATCH($F80,ECB90Days!$C$9:$C$100,0),MATCH(L$5,ECB90Days!$C$8:$AI$8,0)))/$G80,"")</f>
        <v/>
      </c>
      <c r="N80" s="2" t="str">
        <f t="shared" si="14"/>
        <v/>
      </c>
      <c r="O80" s="16" t="str">
        <f>IFERROR(IF(INDEX(IMFYear!$B$9:$AO$400,MATCH($F80,IMFYear!$B$9:$B$400,0),MATCH(O$5,IMFYear!$B$8:$AO$8,0))=0,"",INDEX(IMFYear!$B$9:$AO$400,MATCH($F80,IMFYear!$B$9:$B$400,0),MATCH(O$5,IMFYear!$B$8:$AO$8,0))),"")</f>
        <v/>
      </c>
      <c r="P80" s="16" t="str">
        <f>IFERROR($O80/INDEX(IMFYear!$B$9:$AO$400,MATCH($F80,IMFYear!$B$9:$B$400,0),MATCH(P$5,IMFYear!$B$8:$AO$8,0)),"")</f>
        <v/>
      </c>
      <c r="Q80" s="16" t="str">
        <f>IFERROR($O80/INDEX(IMFYear!$B$9:$AO$400,MATCH($F80,IMFYear!$B$9:$B$400,0),MATCH(Q$5,IMFYear!$B$8:$AO$8,0)),"")</f>
        <v/>
      </c>
      <c r="R80" s="16" t="str">
        <f>IFERROR($O80/INDEX(IMFYear!$B$9:$AO$400,MATCH($F80,IMFYear!$B$9:$B$400,0),MATCH(R$5,IMFYear!$B$8:$AO$8,0)),"")</f>
        <v/>
      </c>
      <c r="S80" s="16" t="str">
        <f>IFERROR($O80/INDEX(IMFYear!$B$9:$AO$400,MATCH($F80,IMFYear!$B$9:$B$400,0),MATCH(S$5,IMFYear!$B$8:$AO$8,0)),"")</f>
        <v/>
      </c>
      <c r="T80" s="16" t="str">
        <f>IFERROR($O80/INDEX(IMFYear!$B$9:$AO$400,MATCH($F80,IMFYear!$B$9:$B$400,0),MATCH(T$5,IMFYear!$B$8:$AO$8,0)),"")</f>
        <v/>
      </c>
      <c r="V80" s="3" t="str">
        <f t="array" ref="V80">IFERROR(IF($V$4="IMF",INDEX(F:F,SMALL($N$6:$N$405,ROW(U80)-ROW($U$5)),1),INDEX(F:F,SMALL($E$6:$E$405,ROW(U80)-ROW($U$5)),1)),"")</f>
        <v/>
      </c>
      <c r="W80" s="16" t="str">
        <f t="shared" si="15"/>
        <v/>
      </c>
      <c r="X80" s="16" t="str">
        <f t="shared" si="16"/>
        <v/>
      </c>
      <c r="Y80" s="16" t="str">
        <f t="shared" si="17"/>
        <v/>
      </c>
      <c r="Z80" s="16" t="str">
        <f t="shared" si="18"/>
        <v/>
      </c>
      <c r="AA80" s="16" t="str">
        <f t="shared" si="19"/>
        <v/>
      </c>
      <c r="AE80" s="2" t="str">
        <f t="shared" si="13"/>
        <v/>
      </c>
      <c r="AF80" s="3" t="str">
        <f t="shared" si="24"/>
        <v/>
      </c>
      <c r="AG80" s="16" t="str">
        <f>IFERROR(IF(AG$5="EUR",1,INDEX(ECB90Days!$C$9:$AI$100,MATCH($AF80,ECB90Days!$C$9:$C$100,0),MATCH(AG$5,ECB90Days!$C$8:$AI$8,0))),"")</f>
        <v/>
      </c>
      <c r="AH80" s="16" t="str">
        <f>IFERROR(IF(AH$5="EUR",1,INDEX(ECB90Days!$C$9:$AI$100,MATCH($AF80,ECB90Days!$C$9:$C$100,0),MATCH(AH$5,ECB90Days!$C$8:$AI$8,0)))/$AG80,"")</f>
        <v/>
      </c>
      <c r="AI80" s="16" t="str">
        <f>IFERROR(IF(INDEX(IMFYear!$B$9:$AO$310,MATCH($AF80,IMFYear!$B$9:$B$310,0),MATCH(AI$5,IMFYear!$B$8:$AO$8,0))=0,"",   INDEX(IMFYear!$B$9:$AO$310,MATCH($AF80,IMFYear!$B$9:$B$310,0),MATCH(AI$5,IMFYear!$B$8:$AO$8,0))),"")</f>
        <v/>
      </c>
      <c r="AJ80" s="16" t="str">
        <f>IFERROR($AI80/INDEX(IMFYear!$B$9:$AO$310,MATCH($AF80,IMFYear!$B$9:$B$310,0),MATCH(AJ$5,IMFYear!$B$8:$AO$8,0)),"")</f>
        <v/>
      </c>
      <c r="AL80" s="3" t="str">
        <f t="array" ref="AL80">IFERROR(INDEX(AF:AF,SMALL($AE$6:$AE$405,ROW(AK80)-ROW($AK$5)),1),"")</f>
        <v/>
      </c>
      <c r="AM80" s="31" t="str">
        <f t="shared" si="22"/>
        <v/>
      </c>
      <c r="AN80" s="31" t="str">
        <f t="shared" si="23"/>
        <v/>
      </c>
      <c r="AP80" s="1"/>
      <c r="AQ80" s="36"/>
      <c r="AR80" s="2" t="s">
        <v>146</v>
      </c>
      <c r="AS80" s="5" t="s">
        <v>147</v>
      </c>
    </row>
    <row r="81" spans="5:45" x14ac:dyDescent="0.25">
      <c r="E81" s="2" t="str">
        <f t="shared" si="20"/>
        <v/>
      </c>
      <c r="F81" s="3" t="str">
        <f t="shared" si="21"/>
        <v/>
      </c>
      <c r="G81" s="16">
        <f>IFERROR(IF(G$5="EUR",1,INDEX(ECB90Days!$C$9:$AI$100,MATCH($F81,ECB90Days!$C$9:$C$100,0),MATCH(G$5,ECB90Days!$C$8:$AI$8,0))),"")</f>
        <v>1</v>
      </c>
      <c r="H81" s="16" t="str">
        <f>IFERROR(IF(H$5="EUR",1,INDEX(ECB90Days!$C$9:$AI$100,MATCH($F81,ECB90Days!$C$9:$C$100,0),MATCH(H$5,ECB90Days!$C$8:$AI$8,0)))/$G81,"")</f>
        <v/>
      </c>
      <c r="I81" s="16" t="str">
        <f>IFERROR(IF(I$5="EUR",1,INDEX(ECB90Days!$C$9:$AI$100,MATCH($F81,ECB90Days!$C$9:$C$100,0),MATCH(I$5,ECB90Days!$C$8:$AI$8,0)))/$G81,"")</f>
        <v/>
      </c>
      <c r="J81" s="16" t="str">
        <f>IFERROR(IF(J$5="EUR",1,INDEX(ECB90Days!$C$9:$AI$100,MATCH($F81,ECB90Days!$C$9:$C$100,0),MATCH(J$5,ECB90Days!$C$8:$AI$8,0)))/$G81,"")</f>
        <v/>
      </c>
      <c r="K81" s="16" t="str">
        <f>IFERROR(IF(K$5="EUR",1,INDEX(ECB90Days!$C$9:$AI$100,MATCH($F81,ECB90Days!$C$9:$C$100,0),MATCH(K$5,ECB90Days!$C$8:$AI$8,0)))/$G81,"")</f>
        <v/>
      </c>
      <c r="L81" s="16" t="str">
        <f>IFERROR(IF(L$5="EUR",1,INDEX(ECB90Days!$C$9:$AI$100,MATCH($F81,ECB90Days!$C$9:$C$100,0),MATCH(L$5,ECB90Days!$C$8:$AI$8,0)))/$G81,"")</f>
        <v/>
      </c>
      <c r="N81" s="2" t="str">
        <f t="shared" si="14"/>
        <v/>
      </c>
      <c r="O81" s="16" t="str">
        <f>IFERROR(IF(INDEX(IMFYear!$B$9:$AO$400,MATCH($F81,IMFYear!$B$9:$B$400,0),MATCH(O$5,IMFYear!$B$8:$AO$8,0))=0,"",INDEX(IMFYear!$B$9:$AO$400,MATCH($F81,IMFYear!$B$9:$B$400,0),MATCH(O$5,IMFYear!$B$8:$AO$8,0))),"")</f>
        <v/>
      </c>
      <c r="P81" s="16" t="str">
        <f>IFERROR($O81/INDEX(IMFYear!$B$9:$AO$400,MATCH($F81,IMFYear!$B$9:$B$400,0),MATCH(P$5,IMFYear!$B$8:$AO$8,0)),"")</f>
        <v/>
      </c>
      <c r="Q81" s="16" t="str">
        <f>IFERROR($O81/INDEX(IMFYear!$B$9:$AO$400,MATCH($F81,IMFYear!$B$9:$B$400,0),MATCH(Q$5,IMFYear!$B$8:$AO$8,0)),"")</f>
        <v/>
      </c>
      <c r="R81" s="16" t="str">
        <f>IFERROR($O81/INDEX(IMFYear!$B$9:$AO$400,MATCH($F81,IMFYear!$B$9:$B$400,0),MATCH(R$5,IMFYear!$B$8:$AO$8,0)),"")</f>
        <v/>
      </c>
      <c r="S81" s="16" t="str">
        <f>IFERROR($O81/INDEX(IMFYear!$B$9:$AO$400,MATCH($F81,IMFYear!$B$9:$B$400,0),MATCH(S$5,IMFYear!$B$8:$AO$8,0)),"")</f>
        <v/>
      </c>
      <c r="T81" s="16" t="str">
        <f>IFERROR($O81/INDEX(IMFYear!$B$9:$AO$400,MATCH($F81,IMFYear!$B$9:$B$400,0),MATCH(T$5,IMFYear!$B$8:$AO$8,0)),"")</f>
        <v/>
      </c>
      <c r="V81" s="3" t="str">
        <f t="array" ref="V81">IFERROR(IF($V$4="IMF",INDEX(F:F,SMALL($N$6:$N$405,ROW(U81)-ROW($U$5)),1),INDEX(F:F,SMALL($E$6:$E$405,ROW(U81)-ROW($U$5)),1)),"")</f>
        <v/>
      </c>
      <c r="W81" s="16" t="str">
        <f t="shared" si="15"/>
        <v/>
      </c>
      <c r="X81" s="16" t="str">
        <f t="shared" si="16"/>
        <v/>
      </c>
      <c r="Y81" s="16" t="str">
        <f t="shared" si="17"/>
        <v/>
      </c>
      <c r="Z81" s="16" t="str">
        <f t="shared" si="18"/>
        <v/>
      </c>
      <c r="AA81" s="16" t="str">
        <f t="shared" si="19"/>
        <v/>
      </c>
      <c r="AE81" s="2" t="str">
        <f t="shared" si="13"/>
        <v/>
      </c>
      <c r="AF81" s="3" t="str">
        <f t="shared" si="24"/>
        <v/>
      </c>
      <c r="AG81" s="16" t="str">
        <f>IFERROR(IF(AG$5="EUR",1,INDEX(ECB90Days!$C$9:$AI$100,MATCH($AF81,ECB90Days!$C$9:$C$100,0),MATCH(AG$5,ECB90Days!$C$8:$AI$8,0))),"")</f>
        <v/>
      </c>
      <c r="AH81" s="16" t="str">
        <f>IFERROR(IF(AH$5="EUR",1,INDEX(ECB90Days!$C$9:$AI$100,MATCH($AF81,ECB90Days!$C$9:$C$100,0),MATCH(AH$5,ECB90Days!$C$8:$AI$8,0)))/$AG81,"")</f>
        <v/>
      </c>
      <c r="AI81" s="16" t="str">
        <f>IFERROR(IF(INDEX(IMFYear!$B$9:$AO$310,MATCH($AF81,IMFYear!$B$9:$B$310,0),MATCH(AI$5,IMFYear!$B$8:$AO$8,0))=0,"",   INDEX(IMFYear!$B$9:$AO$310,MATCH($AF81,IMFYear!$B$9:$B$310,0),MATCH(AI$5,IMFYear!$B$8:$AO$8,0))),"")</f>
        <v/>
      </c>
      <c r="AJ81" s="16" t="str">
        <f>IFERROR($AI81/INDEX(IMFYear!$B$9:$AO$310,MATCH($AF81,IMFYear!$B$9:$B$310,0),MATCH(AJ$5,IMFYear!$B$8:$AO$8,0)),"")</f>
        <v/>
      </c>
      <c r="AL81" s="3" t="str">
        <f t="array" ref="AL81">IFERROR(INDEX(AF:AF,SMALL($AE$6:$AE$405,ROW(AK81)-ROW($AK$5)),1),"")</f>
        <v/>
      </c>
      <c r="AM81" s="31" t="str">
        <f t="shared" si="22"/>
        <v/>
      </c>
      <c r="AN81" s="31" t="str">
        <f t="shared" si="23"/>
        <v/>
      </c>
      <c r="AP81" s="1"/>
      <c r="AQ81" s="36"/>
      <c r="AR81" s="2" t="s">
        <v>148</v>
      </c>
      <c r="AS81" s="5" t="s">
        <v>149</v>
      </c>
    </row>
    <row r="82" spans="5:45" x14ac:dyDescent="0.25">
      <c r="E82" s="2" t="str">
        <f t="shared" si="20"/>
        <v/>
      </c>
      <c r="F82" s="3" t="str">
        <f t="shared" si="21"/>
        <v/>
      </c>
      <c r="G82" s="16">
        <f>IFERROR(IF(G$5="EUR",1,INDEX(ECB90Days!$C$9:$AI$100,MATCH($F82,ECB90Days!$C$9:$C$100,0),MATCH(G$5,ECB90Days!$C$8:$AI$8,0))),"")</f>
        <v>1</v>
      </c>
      <c r="H82" s="16" t="str">
        <f>IFERROR(IF(H$5="EUR",1,INDEX(ECB90Days!$C$9:$AI$100,MATCH($F82,ECB90Days!$C$9:$C$100,0),MATCH(H$5,ECB90Days!$C$8:$AI$8,0)))/$G82,"")</f>
        <v/>
      </c>
      <c r="I82" s="16" t="str">
        <f>IFERROR(IF(I$5="EUR",1,INDEX(ECB90Days!$C$9:$AI$100,MATCH($F82,ECB90Days!$C$9:$C$100,0),MATCH(I$5,ECB90Days!$C$8:$AI$8,0)))/$G82,"")</f>
        <v/>
      </c>
      <c r="J82" s="16" t="str">
        <f>IFERROR(IF(J$5="EUR",1,INDEX(ECB90Days!$C$9:$AI$100,MATCH($F82,ECB90Days!$C$9:$C$100,0),MATCH(J$5,ECB90Days!$C$8:$AI$8,0)))/$G82,"")</f>
        <v/>
      </c>
      <c r="K82" s="16" t="str">
        <f>IFERROR(IF(K$5="EUR",1,INDEX(ECB90Days!$C$9:$AI$100,MATCH($F82,ECB90Days!$C$9:$C$100,0),MATCH(K$5,ECB90Days!$C$8:$AI$8,0)))/$G82,"")</f>
        <v/>
      </c>
      <c r="L82" s="16" t="str">
        <f>IFERROR(IF(L$5="EUR",1,INDEX(ECB90Days!$C$9:$AI$100,MATCH($F82,ECB90Days!$C$9:$C$100,0),MATCH(L$5,ECB90Days!$C$8:$AI$8,0)))/$G82,"")</f>
        <v/>
      </c>
      <c r="N82" s="2" t="str">
        <f t="shared" si="14"/>
        <v/>
      </c>
      <c r="O82" s="16" t="str">
        <f>IFERROR(IF(INDEX(IMFYear!$B$9:$AO$400,MATCH($F82,IMFYear!$B$9:$B$400,0),MATCH(O$5,IMFYear!$B$8:$AO$8,0))=0,"",INDEX(IMFYear!$B$9:$AO$400,MATCH($F82,IMFYear!$B$9:$B$400,0),MATCH(O$5,IMFYear!$B$8:$AO$8,0))),"")</f>
        <v/>
      </c>
      <c r="P82" s="16" t="str">
        <f>IFERROR($O82/INDEX(IMFYear!$B$9:$AO$400,MATCH($F82,IMFYear!$B$9:$B$400,0),MATCH(P$5,IMFYear!$B$8:$AO$8,0)),"")</f>
        <v/>
      </c>
      <c r="Q82" s="16" t="str">
        <f>IFERROR($O82/INDEX(IMFYear!$B$9:$AO$400,MATCH($F82,IMFYear!$B$9:$B$400,0),MATCH(Q$5,IMFYear!$B$8:$AO$8,0)),"")</f>
        <v/>
      </c>
      <c r="R82" s="16" t="str">
        <f>IFERROR($O82/INDEX(IMFYear!$B$9:$AO$400,MATCH($F82,IMFYear!$B$9:$B$400,0),MATCH(R$5,IMFYear!$B$8:$AO$8,0)),"")</f>
        <v/>
      </c>
      <c r="S82" s="16" t="str">
        <f>IFERROR($O82/INDEX(IMFYear!$B$9:$AO$400,MATCH($F82,IMFYear!$B$9:$B$400,0),MATCH(S$5,IMFYear!$B$8:$AO$8,0)),"")</f>
        <v/>
      </c>
      <c r="T82" s="16" t="str">
        <f>IFERROR($O82/INDEX(IMFYear!$B$9:$AO$400,MATCH($F82,IMFYear!$B$9:$B$400,0),MATCH(T$5,IMFYear!$B$8:$AO$8,0)),"")</f>
        <v/>
      </c>
      <c r="V82" s="3" t="str">
        <f t="array" ref="V82">IFERROR(IF($V$4="IMF",INDEX(F:F,SMALL($N$6:$N$405,ROW(U82)-ROW($U$5)),1),INDEX(F:F,SMALL($E$6:$E$405,ROW(U82)-ROW($U$5)),1)),"")</f>
        <v/>
      </c>
      <c r="W82" s="16" t="str">
        <f t="shared" si="15"/>
        <v/>
      </c>
      <c r="X82" s="16" t="str">
        <f t="shared" si="16"/>
        <v/>
      </c>
      <c r="Y82" s="16" t="str">
        <f t="shared" si="17"/>
        <v/>
      </c>
      <c r="Z82" s="16" t="str">
        <f t="shared" si="18"/>
        <v/>
      </c>
      <c r="AA82" s="16" t="str">
        <f t="shared" si="19"/>
        <v/>
      </c>
      <c r="AE82" s="2" t="str">
        <f t="shared" si="13"/>
        <v/>
      </c>
      <c r="AF82" s="3" t="str">
        <f t="shared" si="24"/>
        <v/>
      </c>
      <c r="AG82" s="16" t="str">
        <f>IFERROR(IF(AG$5="EUR",1,INDEX(ECB90Days!$C$9:$AI$100,MATCH($AF82,ECB90Days!$C$9:$C$100,0),MATCH(AG$5,ECB90Days!$C$8:$AI$8,0))),"")</f>
        <v/>
      </c>
      <c r="AH82" s="16" t="str">
        <f>IFERROR(IF(AH$5="EUR",1,INDEX(ECB90Days!$C$9:$AI$100,MATCH($AF82,ECB90Days!$C$9:$C$100,0),MATCH(AH$5,ECB90Days!$C$8:$AI$8,0)))/$AG82,"")</f>
        <v/>
      </c>
      <c r="AI82" s="16" t="str">
        <f>IFERROR(IF(INDEX(IMFYear!$B$9:$AO$310,MATCH($AF82,IMFYear!$B$9:$B$310,0),MATCH(AI$5,IMFYear!$B$8:$AO$8,0))=0,"",   INDEX(IMFYear!$B$9:$AO$310,MATCH($AF82,IMFYear!$B$9:$B$310,0),MATCH(AI$5,IMFYear!$B$8:$AO$8,0))),"")</f>
        <v/>
      </c>
      <c r="AJ82" s="16" t="str">
        <f>IFERROR($AI82/INDEX(IMFYear!$B$9:$AO$310,MATCH($AF82,IMFYear!$B$9:$B$310,0),MATCH(AJ$5,IMFYear!$B$8:$AO$8,0)),"")</f>
        <v/>
      </c>
      <c r="AL82" s="3" t="str">
        <f t="array" ref="AL82">IFERROR(INDEX(AF:AF,SMALL($AE$6:$AE$405,ROW(AK82)-ROW($AK$5)),1),"")</f>
        <v/>
      </c>
      <c r="AM82" s="31" t="str">
        <f t="shared" si="22"/>
        <v/>
      </c>
      <c r="AN82" s="31" t="str">
        <f t="shared" si="23"/>
        <v/>
      </c>
      <c r="AP82" s="1"/>
      <c r="AQ82" s="40"/>
      <c r="AR82" s="2" t="s">
        <v>150</v>
      </c>
      <c r="AS82" s="5" t="s">
        <v>151</v>
      </c>
    </row>
    <row r="83" spans="5:45" x14ac:dyDescent="0.25">
      <c r="E83" s="2" t="str">
        <f t="shared" si="20"/>
        <v/>
      </c>
      <c r="F83" s="3" t="str">
        <f t="shared" si="21"/>
        <v/>
      </c>
      <c r="G83" s="16">
        <f>IFERROR(IF(G$5="EUR",1,INDEX(ECB90Days!$C$9:$AI$100,MATCH($F83,ECB90Days!$C$9:$C$100,0),MATCH(G$5,ECB90Days!$C$8:$AI$8,0))),"")</f>
        <v>1</v>
      </c>
      <c r="H83" s="16" t="str">
        <f>IFERROR(IF(H$5="EUR",1,INDEX(ECB90Days!$C$9:$AI$100,MATCH($F83,ECB90Days!$C$9:$C$100,0),MATCH(H$5,ECB90Days!$C$8:$AI$8,0)))/$G83,"")</f>
        <v/>
      </c>
      <c r="I83" s="16" t="str">
        <f>IFERROR(IF(I$5="EUR",1,INDEX(ECB90Days!$C$9:$AI$100,MATCH($F83,ECB90Days!$C$9:$C$100,0),MATCH(I$5,ECB90Days!$C$8:$AI$8,0)))/$G83,"")</f>
        <v/>
      </c>
      <c r="J83" s="16" t="str">
        <f>IFERROR(IF(J$5="EUR",1,INDEX(ECB90Days!$C$9:$AI$100,MATCH($F83,ECB90Days!$C$9:$C$100,0),MATCH(J$5,ECB90Days!$C$8:$AI$8,0)))/$G83,"")</f>
        <v/>
      </c>
      <c r="K83" s="16" t="str">
        <f>IFERROR(IF(K$5="EUR",1,INDEX(ECB90Days!$C$9:$AI$100,MATCH($F83,ECB90Days!$C$9:$C$100,0),MATCH(K$5,ECB90Days!$C$8:$AI$8,0)))/$G83,"")</f>
        <v/>
      </c>
      <c r="L83" s="16" t="str">
        <f>IFERROR(IF(L$5="EUR",1,INDEX(ECB90Days!$C$9:$AI$100,MATCH($F83,ECB90Days!$C$9:$C$100,0),MATCH(L$5,ECB90Days!$C$8:$AI$8,0)))/$G83,"")</f>
        <v/>
      </c>
      <c r="N83" s="2" t="str">
        <f t="shared" si="14"/>
        <v/>
      </c>
      <c r="O83" s="16" t="str">
        <f>IFERROR(IF(INDEX(IMFYear!$B$9:$AO$400,MATCH($F83,IMFYear!$B$9:$B$400,0),MATCH(O$5,IMFYear!$B$8:$AO$8,0))=0,"",INDEX(IMFYear!$B$9:$AO$400,MATCH($F83,IMFYear!$B$9:$B$400,0),MATCH(O$5,IMFYear!$B$8:$AO$8,0))),"")</f>
        <v/>
      </c>
      <c r="P83" s="16" t="str">
        <f>IFERROR($O83/INDEX(IMFYear!$B$9:$AO$400,MATCH($F83,IMFYear!$B$9:$B$400,0),MATCH(P$5,IMFYear!$B$8:$AO$8,0)),"")</f>
        <v/>
      </c>
      <c r="Q83" s="16" t="str">
        <f>IFERROR($O83/INDEX(IMFYear!$B$9:$AO$400,MATCH($F83,IMFYear!$B$9:$B$400,0),MATCH(Q$5,IMFYear!$B$8:$AO$8,0)),"")</f>
        <v/>
      </c>
      <c r="R83" s="16" t="str">
        <f>IFERROR($O83/INDEX(IMFYear!$B$9:$AO$400,MATCH($F83,IMFYear!$B$9:$B$400,0),MATCH(R$5,IMFYear!$B$8:$AO$8,0)),"")</f>
        <v/>
      </c>
      <c r="S83" s="16" t="str">
        <f>IFERROR($O83/INDEX(IMFYear!$B$9:$AO$400,MATCH($F83,IMFYear!$B$9:$B$400,0),MATCH(S$5,IMFYear!$B$8:$AO$8,0)),"")</f>
        <v/>
      </c>
      <c r="T83" s="16" t="str">
        <f>IFERROR($O83/INDEX(IMFYear!$B$9:$AO$400,MATCH($F83,IMFYear!$B$9:$B$400,0),MATCH(T$5,IMFYear!$B$8:$AO$8,0)),"")</f>
        <v/>
      </c>
      <c r="V83" s="3" t="str">
        <f t="array" ref="V83">IFERROR(IF($V$4="IMF",INDEX(F:F,SMALL($N$6:$N$405,ROW(U83)-ROW($U$5)),1),INDEX(F:F,SMALL($E$6:$E$405,ROW(U83)-ROW($U$5)),1)),"")</f>
        <v/>
      </c>
      <c r="W83" s="16" t="str">
        <f t="shared" si="15"/>
        <v/>
      </c>
      <c r="X83" s="16" t="str">
        <f t="shared" si="16"/>
        <v/>
      </c>
      <c r="Y83" s="16" t="str">
        <f t="shared" si="17"/>
        <v/>
      </c>
      <c r="Z83" s="16" t="str">
        <f t="shared" si="18"/>
        <v/>
      </c>
      <c r="AA83" s="16" t="str">
        <f t="shared" si="19"/>
        <v/>
      </c>
      <c r="AE83" s="2" t="str">
        <f t="shared" si="13"/>
        <v/>
      </c>
      <c r="AF83" s="3" t="str">
        <f t="shared" si="24"/>
        <v/>
      </c>
      <c r="AG83" s="16" t="str">
        <f>IFERROR(IF(AG$5="EUR",1,INDEX(ECB90Days!$C$9:$AI$100,MATCH($AF83,ECB90Days!$C$9:$C$100,0),MATCH(AG$5,ECB90Days!$C$8:$AI$8,0))),"")</f>
        <v/>
      </c>
      <c r="AH83" s="16" t="str">
        <f>IFERROR(IF(AH$5="EUR",1,INDEX(ECB90Days!$C$9:$AI$100,MATCH($AF83,ECB90Days!$C$9:$C$100,0),MATCH(AH$5,ECB90Days!$C$8:$AI$8,0)))/$AG83,"")</f>
        <v/>
      </c>
      <c r="AI83" s="16" t="str">
        <f>IFERROR(IF(INDEX(IMFYear!$B$9:$AO$310,MATCH($AF83,IMFYear!$B$9:$B$310,0),MATCH(AI$5,IMFYear!$B$8:$AO$8,0))=0,"",   INDEX(IMFYear!$B$9:$AO$310,MATCH($AF83,IMFYear!$B$9:$B$310,0),MATCH(AI$5,IMFYear!$B$8:$AO$8,0))),"")</f>
        <v/>
      </c>
      <c r="AJ83" s="16" t="str">
        <f>IFERROR($AI83/INDEX(IMFYear!$B$9:$AO$310,MATCH($AF83,IMFYear!$B$9:$B$310,0),MATCH(AJ$5,IMFYear!$B$8:$AO$8,0)),"")</f>
        <v/>
      </c>
      <c r="AL83" s="3" t="str">
        <f t="array" ref="AL83">IFERROR(INDEX(AF:AF,SMALL($AE$6:$AE$405,ROW(AK83)-ROW($AK$5)),1),"")</f>
        <v/>
      </c>
      <c r="AM83" s="31" t="str">
        <f t="shared" si="22"/>
        <v/>
      </c>
      <c r="AN83" s="31" t="str">
        <f t="shared" si="23"/>
        <v/>
      </c>
      <c r="AP83" s="1"/>
      <c r="AQ83" s="36"/>
      <c r="AR83" s="2" t="s">
        <v>152</v>
      </c>
      <c r="AS83" s="5" t="s">
        <v>153</v>
      </c>
    </row>
    <row r="84" spans="5:45" x14ac:dyDescent="0.25">
      <c r="E84" s="2" t="str">
        <f t="shared" si="20"/>
        <v/>
      </c>
      <c r="F84" s="3" t="str">
        <f t="shared" si="21"/>
        <v/>
      </c>
      <c r="G84" s="16">
        <f>IFERROR(IF(G$5="EUR",1,INDEX(ECB90Days!$C$9:$AI$100,MATCH($F84,ECB90Days!$C$9:$C$100,0),MATCH(G$5,ECB90Days!$C$8:$AI$8,0))),"")</f>
        <v>1</v>
      </c>
      <c r="H84" s="16" t="str">
        <f>IFERROR(IF(H$5="EUR",1,INDEX(ECB90Days!$C$9:$AI$100,MATCH($F84,ECB90Days!$C$9:$C$100,0),MATCH(H$5,ECB90Days!$C$8:$AI$8,0)))/$G84,"")</f>
        <v/>
      </c>
      <c r="I84" s="16" t="str">
        <f>IFERROR(IF(I$5="EUR",1,INDEX(ECB90Days!$C$9:$AI$100,MATCH($F84,ECB90Days!$C$9:$C$100,0),MATCH(I$5,ECB90Days!$C$8:$AI$8,0)))/$G84,"")</f>
        <v/>
      </c>
      <c r="J84" s="16" t="str">
        <f>IFERROR(IF(J$5="EUR",1,INDEX(ECB90Days!$C$9:$AI$100,MATCH($F84,ECB90Days!$C$9:$C$100,0),MATCH(J$5,ECB90Days!$C$8:$AI$8,0)))/$G84,"")</f>
        <v/>
      </c>
      <c r="K84" s="16" t="str">
        <f>IFERROR(IF(K$5="EUR",1,INDEX(ECB90Days!$C$9:$AI$100,MATCH($F84,ECB90Days!$C$9:$C$100,0),MATCH(K$5,ECB90Days!$C$8:$AI$8,0)))/$G84,"")</f>
        <v/>
      </c>
      <c r="L84" s="16" t="str">
        <f>IFERROR(IF(L$5="EUR",1,INDEX(ECB90Days!$C$9:$AI$100,MATCH($F84,ECB90Days!$C$9:$C$100,0),MATCH(L$5,ECB90Days!$C$8:$AI$8,0)))/$G84,"")</f>
        <v/>
      </c>
      <c r="N84" s="2" t="str">
        <f t="shared" si="14"/>
        <v/>
      </c>
      <c r="O84" s="16" t="str">
        <f>IFERROR(IF(INDEX(IMFYear!$B$9:$AO$400,MATCH($F84,IMFYear!$B$9:$B$400,0),MATCH(O$5,IMFYear!$B$8:$AO$8,0))=0,"",INDEX(IMFYear!$B$9:$AO$400,MATCH($F84,IMFYear!$B$9:$B$400,0),MATCH(O$5,IMFYear!$B$8:$AO$8,0))),"")</f>
        <v/>
      </c>
      <c r="P84" s="16" t="str">
        <f>IFERROR($O84/INDEX(IMFYear!$B$9:$AO$400,MATCH($F84,IMFYear!$B$9:$B$400,0),MATCH(P$5,IMFYear!$B$8:$AO$8,0)),"")</f>
        <v/>
      </c>
      <c r="Q84" s="16" t="str">
        <f>IFERROR($O84/INDEX(IMFYear!$B$9:$AO$400,MATCH($F84,IMFYear!$B$9:$B$400,0),MATCH(Q$5,IMFYear!$B$8:$AO$8,0)),"")</f>
        <v/>
      </c>
      <c r="R84" s="16" t="str">
        <f>IFERROR($O84/INDEX(IMFYear!$B$9:$AO$400,MATCH($F84,IMFYear!$B$9:$B$400,0),MATCH(R$5,IMFYear!$B$8:$AO$8,0)),"")</f>
        <v/>
      </c>
      <c r="S84" s="16" t="str">
        <f>IFERROR($O84/INDEX(IMFYear!$B$9:$AO$400,MATCH($F84,IMFYear!$B$9:$B$400,0),MATCH(S$5,IMFYear!$B$8:$AO$8,0)),"")</f>
        <v/>
      </c>
      <c r="T84" s="16" t="str">
        <f>IFERROR($O84/INDEX(IMFYear!$B$9:$AO$400,MATCH($F84,IMFYear!$B$9:$B$400,0),MATCH(T$5,IMFYear!$B$8:$AO$8,0)),"")</f>
        <v/>
      </c>
      <c r="V84" s="3" t="str">
        <f t="array" ref="V84">IFERROR(IF($V$4="IMF",INDEX(F:F,SMALL($N$6:$N$405,ROW(U84)-ROW($U$5)),1),INDEX(F:F,SMALL($E$6:$E$405,ROW(U84)-ROW($U$5)),1)),"")</f>
        <v/>
      </c>
      <c r="W84" s="16" t="str">
        <f t="shared" si="15"/>
        <v/>
      </c>
      <c r="X84" s="16" t="str">
        <f t="shared" si="16"/>
        <v/>
      </c>
      <c r="Y84" s="16" t="str">
        <f t="shared" si="17"/>
        <v/>
      </c>
      <c r="Z84" s="16" t="str">
        <f t="shared" si="18"/>
        <v/>
      </c>
      <c r="AA84" s="16" t="str">
        <f t="shared" si="19"/>
        <v/>
      </c>
      <c r="AE84" s="2" t="str">
        <f t="shared" si="13"/>
        <v/>
      </c>
      <c r="AF84" s="3" t="str">
        <f t="shared" si="24"/>
        <v/>
      </c>
      <c r="AG84" s="16" t="str">
        <f>IFERROR(IF(AG$5="EUR",1,INDEX(ECB90Days!$C$9:$AI$100,MATCH($AF84,ECB90Days!$C$9:$C$100,0),MATCH(AG$5,ECB90Days!$C$8:$AI$8,0))),"")</f>
        <v/>
      </c>
      <c r="AH84" s="16" t="str">
        <f>IFERROR(IF(AH$5="EUR",1,INDEX(ECB90Days!$C$9:$AI$100,MATCH($AF84,ECB90Days!$C$9:$C$100,0),MATCH(AH$5,ECB90Days!$C$8:$AI$8,0)))/$AG84,"")</f>
        <v/>
      </c>
      <c r="AI84" s="16" t="str">
        <f>IFERROR(IF(INDEX(IMFYear!$B$9:$AO$310,MATCH($AF84,IMFYear!$B$9:$B$310,0),MATCH(AI$5,IMFYear!$B$8:$AO$8,0))=0,"",   INDEX(IMFYear!$B$9:$AO$310,MATCH($AF84,IMFYear!$B$9:$B$310,0),MATCH(AI$5,IMFYear!$B$8:$AO$8,0))),"")</f>
        <v/>
      </c>
      <c r="AJ84" s="16" t="str">
        <f>IFERROR($AI84/INDEX(IMFYear!$B$9:$AO$310,MATCH($AF84,IMFYear!$B$9:$B$310,0),MATCH(AJ$5,IMFYear!$B$8:$AO$8,0)),"")</f>
        <v/>
      </c>
      <c r="AL84" s="3" t="str">
        <f t="array" ref="AL84">IFERROR(INDEX(AF:AF,SMALL($AE$6:$AE$405,ROW(AK84)-ROW($AK$5)),1),"")</f>
        <v/>
      </c>
      <c r="AM84" s="31" t="str">
        <f t="shared" si="22"/>
        <v/>
      </c>
      <c r="AN84" s="31" t="str">
        <f t="shared" si="23"/>
        <v/>
      </c>
      <c r="AP84" s="1"/>
      <c r="AQ84" s="40"/>
      <c r="AR84" s="2" t="s">
        <v>154</v>
      </c>
      <c r="AS84" s="5" t="s">
        <v>155</v>
      </c>
    </row>
    <row r="85" spans="5:45" x14ac:dyDescent="0.25">
      <c r="E85" s="2" t="str">
        <f t="shared" si="20"/>
        <v/>
      </c>
      <c r="F85" s="3" t="str">
        <f t="shared" si="21"/>
        <v/>
      </c>
      <c r="G85" s="16">
        <f>IFERROR(IF(G$5="EUR",1,INDEX(ECB90Days!$C$9:$AI$100,MATCH($F85,ECB90Days!$C$9:$C$100,0),MATCH(G$5,ECB90Days!$C$8:$AI$8,0))),"")</f>
        <v>1</v>
      </c>
      <c r="H85" s="16" t="str">
        <f>IFERROR(IF(H$5="EUR",1,INDEX(ECB90Days!$C$9:$AI$100,MATCH($F85,ECB90Days!$C$9:$C$100,0),MATCH(H$5,ECB90Days!$C$8:$AI$8,0)))/$G85,"")</f>
        <v/>
      </c>
      <c r="I85" s="16" t="str">
        <f>IFERROR(IF(I$5="EUR",1,INDEX(ECB90Days!$C$9:$AI$100,MATCH($F85,ECB90Days!$C$9:$C$100,0),MATCH(I$5,ECB90Days!$C$8:$AI$8,0)))/$G85,"")</f>
        <v/>
      </c>
      <c r="J85" s="16" t="str">
        <f>IFERROR(IF(J$5="EUR",1,INDEX(ECB90Days!$C$9:$AI$100,MATCH($F85,ECB90Days!$C$9:$C$100,0),MATCH(J$5,ECB90Days!$C$8:$AI$8,0)))/$G85,"")</f>
        <v/>
      </c>
      <c r="K85" s="16" t="str">
        <f>IFERROR(IF(K$5="EUR",1,INDEX(ECB90Days!$C$9:$AI$100,MATCH($F85,ECB90Days!$C$9:$C$100,0),MATCH(K$5,ECB90Days!$C$8:$AI$8,0)))/$G85,"")</f>
        <v/>
      </c>
      <c r="L85" s="16" t="str">
        <f>IFERROR(IF(L$5="EUR",1,INDEX(ECB90Days!$C$9:$AI$100,MATCH($F85,ECB90Days!$C$9:$C$100,0),MATCH(L$5,ECB90Days!$C$8:$AI$8,0)))/$G85,"")</f>
        <v/>
      </c>
      <c r="N85" s="2" t="str">
        <f t="shared" si="14"/>
        <v/>
      </c>
      <c r="O85" s="16" t="str">
        <f>IFERROR(IF(INDEX(IMFYear!$B$9:$AO$400,MATCH($F85,IMFYear!$B$9:$B$400,0),MATCH(O$5,IMFYear!$B$8:$AO$8,0))=0,"",INDEX(IMFYear!$B$9:$AO$400,MATCH($F85,IMFYear!$B$9:$B$400,0),MATCH(O$5,IMFYear!$B$8:$AO$8,0))),"")</f>
        <v/>
      </c>
      <c r="P85" s="16" t="str">
        <f>IFERROR($O85/INDEX(IMFYear!$B$9:$AO$400,MATCH($F85,IMFYear!$B$9:$B$400,0),MATCH(P$5,IMFYear!$B$8:$AO$8,0)),"")</f>
        <v/>
      </c>
      <c r="Q85" s="16" t="str">
        <f>IFERROR($O85/INDEX(IMFYear!$B$9:$AO$400,MATCH($F85,IMFYear!$B$9:$B$400,0),MATCH(Q$5,IMFYear!$B$8:$AO$8,0)),"")</f>
        <v/>
      </c>
      <c r="R85" s="16" t="str">
        <f>IFERROR($O85/INDEX(IMFYear!$B$9:$AO$400,MATCH($F85,IMFYear!$B$9:$B$400,0),MATCH(R$5,IMFYear!$B$8:$AO$8,0)),"")</f>
        <v/>
      </c>
      <c r="S85" s="16" t="str">
        <f>IFERROR($O85/INDEX(IMFYear!$B$9:$AO$400,MATCH($F85,IMFYear!$B$9:$B$400,0),MATCH(S$5,IMFYear!$B$8:$AO$8,0)),"")</f>
        <v/>
      </c>
      <c r="T85" s="16" t="str">
        <f>IFERROR($O85/INDEX(IMFYear!$B$9:$AO$400,MATCH($F85,IMFYear!$B$9:$B$400,0),MATCH(T$5,IMFYear!$B$8:$AO$8,0)),"")</f>
        <v/>
      </c>
      <c r="V85" s="3" t="str">
        <f t="array" ref="V85">IFERROR(IF($V$4="IMF",INDEX(F:F,SMALL($N$6:$N$405,ROW(U85)-ROW($U$5)),1),INDEX(F:F,SMALL($E$6:$E$405,ROW(U85)-ROW($U$5)),1)),"")</f>
        <v/>
      </c>
      <c r="W85" s="16" t="str">
        <f t="shared" si="15"/>
        <v/>
      </c>
      <c r="X85" s="16" t="str">
        <f t="shared" si="16"/>
        <v/>
      </c>
      <c r="Y85" s="16" t="str">
        <f t="shared" si="17"/>
        <v/>
      </c>
      <c r="Z85" s="16" t="str">
        <f t="shared" si="18"/>
        <v/>
      </c>
      <c r="AA85" s="16" t="str">
        <f t="shared" si="19"/>
        <v/>
      </c>
      <c r="AE85" s="2" t="str">
        <f t="shared" si="13"/>
        <v/>
      </c>
      <c r="AF85" s="3" t="str">
        <f t="shared" si="24"/>
        <v/>
      </c>
      <c r="AG85" s="16" t="str">
        <f>IFERROR(IF(AG$5="EUR",1,INDEX(ECB90Days!$C$9:$AI$100,MATCH($AF85,ECB90Days!$C$9:$C$100,0),MATCH(AG$5,ECB90Days!$C$8:$AI$8,0))),"")</f>
        <v/>
      </c>
      <c r="AH85" s="16" t="str">
        <f>IFERROR(IF(AH$5="EUR",1,INDEX(ECB90Days!$C$9:$AI$100,MATCH($AF85,ECB90Days!$C$9:$C$100,0),MATCH(AH$5,ECB90Days!$C$8:$AI$8,0)))/$AG85,"")</f>
        <v/>
      </c>
      <c r="AI85" s="16" t="str">
        <f>IFERROR(IF(INDEX(IMFYear!$B$9:$AO$310,MATCH($AF85,IMFYear!$B$9:$B$310,0),MATCH(AI$5,IMFYear!$B$8:$AO$8,0))=0,"",   INDEX(IMFYear!$B$9:$AO$310,MATCH($AF85,IMFYear!$B$9:$B$310,0),MATCH(AI$5,IMFYear!$B$8:$AO$8,0))),"")</f>
        <v/>
      </c>
      <c r="AJ85" s="16" t="str">
        <f>IFERROR($AI85/INDEX(IMFYear!$B$9:$AO$310,MATCH($AF85,IMFYear!$B$9:$B$310,0),MATCH(AJ$5,IMFYear!$B$8:$AO$8,0)),"")</f>
        <v/>
      </c>
      <c r="AL85" s="3" t="str">
        <f t="array" ref="AL85">IFERROR(INDEX(AF:AF,SMALL($AE$6:$AE$405,ROW(AK85)-ROW($AK$5)),1),"")</f>
        <v/>
      </c>
      <c r="AM85" s="31" t="str">
        <f t="shared" si="22"/>
        <v/>
      </c>
      <c r="AN85" s="31" t="str">
        <f t="shared" si="23"/>
        <v/>
      </c>
      <c r="AP85" s="1"/>
      <c r="AQ85" s="40"/>
      <c r="AR85" s="2" t="s">
        <v>156</v>
      </c>
      <c r="AS85" s="5" t="s">
        <v>157</v>
      </c>
    </row>
    <row r="86" spans="5:45" x14ac:dyDescent="0.25">
      <c r="E86" s="2" t="str">
        <f t="shared" si="20"/>
        <v/>
      </c>
      <c r="F86" s="3" t="str">
        <f t="shared" si="21"/>
        <v/>
      </c>
      <c r="G86" s="16">
        <f>IFERROR(IF(G$5="EUR",1,INDEX(ECB90Days!$C$9:$AI$100,MATCH($F86,ECB90Days!$C$9:$C$100,0),MATCH(G$5,ECB90Days!$C$8:$AI$8,0))),"")</f>
        <v>1</v>
      </c>
      <c r="H86" s="16" t="str">
        <f>IFERROR(IF(H$5="EUR",1,INDEX(ECB90Days!$C$9:$AI$100,MATCH($F86,ECB90Days!$C$9:$C$100,0),MATCH(H$5,ECB90Days!$C$8:$AI$8,0)))/$G86,"")</f>
        <v/>
      </c>
      <c r="I86" s="16" t="str">
        <f>IFERROR(IF(I$5="EUR",1,INDEX(ECB90Days!$C$9:$AI$100,MATCH($F86,ECB90Days!$C$9:$C$100,0),MATCH(I$5,ECB90Days!$C$8:$AI$8,0)))/$G86,"")</f>
        <v/>
      </c>
      <c r="J86" s="16" t="str">
        <f>IFERROR(IF(J$5="EUR",1,INDEX(ECB90Days!$C$9:$AI$100,MATCH($F86,ECB90Days!$C$9:$C$100,0),MATCH(J$5,ECB90Days!$C$8:$AI$8,0)))/$G86,"")</f>
        <v/>
      </c>
      <c r="K86" s="16" t="str">
        <f>IFERROR(IF(K$5="EUR",1,INDEX(ECB90Days!$C$9:$AI$100,MATCH($F86,ECB90Days!$C$9:$C$100,0),MATCH(K$5,ECB90Days!$C$8:$AI$8,0)))/$G86,"")</f>
        <v/>
      </c>
      <c r="L86" s="16" t="str">
        <f>IFERROR(IF(L$5="EUR",1,INDEX(ECB90Days!$C$9:$AI$100,MATCH($F86,ECB90Days!$C$9:$C$100,0),MATCH(L$5,ECB90Days!$C$8:$AI$8,0)))/$G86,"")</f>
        <v/>
      </c>
      <c r="N86" s="2" t="str">
        <f t="shared" si="14"/>
        <v/>
      </c>
      <c r="O86" s="16" t="str">
        <f>IFERROR(IF(INDEX(IMFYear!$B$9:$AO$400,MATCH($F86,IMFYear!$B$9:$B$400,0),MATCH(O$5,IMFYear!$B$8:$AO$8,0))=0,"",INDEX(IMFYear!$B$9:$AO$400,MATCH($F86,IMFYear!$B$9:$B$400,0),MATCH(O$5,IMFYear!$B$8:$AO$8,0))),"")</f>
        <v/>
      </c>
      <c r="P86" s="16" t="str">
        <f>IFERROR($O86/INDEX(IMFYear!$B$9:$AO$400,MATCH($F86,IMFYear!$B$9:$B$400,0),MATCH(P$5,IMFYear!$B$8:$AO$8,0)),"")</f>
        <v/>
      </c>
      <c r="Q86" s="16" t="str">
        <f>IFERROR($O86/INDEX(IMFYear!$B$9:$AO$400,MATCH($F86,IMFYear!$B$9:$B$400,0),MATCH(Q$5,IMFYear!$B$8:$AO$8,0)),"")</f>
        <v/>
      </c>
      <c r="R86" s="16" t="str">
        <f>IFERROR($O86/INDEX(IMFYear!$B$9:$AO$400,MATCH($F86,IMFYear!$B$9:$B$400,0),MATCH(R$5,IMFYear!$B$8:$AO$8,0)),"")</f>
        <v/>
      </c>
      <c r="S86" s="16" t="str">
        <f>IFERROR($O86/INDEX(IMFYear!$B$9:$AO$400,MATCH($F86,IMFYear!$B$9:$B$400,0),MATCH(S$5,IMFYear!$B$8:$AO$8,0)),"")</f>
        <v/>
      </c>
      <c r="T86" s="16" t="str">
        <f>IFERROR($O86/INDEX(IMFYear!$B$9:$AO$400,MATCH($F86,IMFYear!$B$9:$B$400,0),MATCH(T$5,IMFYear!$B$8:$AO$8,0)),"")</f>
        <v/>
      </c>
      <c r="V86" s="3" t="str">
        <f t="array" ref="V86">IFERROR(IF($V$4="IMF",INDEX(F:F,SMALL($N$6:$N$405,ROW(U86)-ROW($U$5)),1),INDEX(F:F,SMALL($E$6:$E$405,ROW(U86)-ROW($U$5)),1)),"")</f>
        <v/>
      </c>
      <c r="W86" s="16" t="str">
        <f t="shared" si="15"/>
        <v/>
      </c>
      <c r="X86" s="16" t="str">
        <f t="shared" si="16"/>
        <v/>
      </c>
      <c r="Y86" s="16" t="str">
        <f t="shared" si="17"/>
        <v/>
      </c>
      <c r="Z86" s="16" t="str">
        <f t="shared" si="18"/>
        <v/>
      </c>
      <c r="AA86" s="16" t="str">
        <f t="shared" si="19"/>
        <v/>
      </c>
      <c r="AE86" s="2" t="str">
        <f t="shared" si="13"/>
        <v/>
      </c>
      <c r="AF86" s="3" t="str">
        <f t="shared" si="24"/>
        <v/>
      </c>
      <c r="AG86" s="16" t="str">
        <f>IFERROR(IF(AG$5="EUR",1,INDEX(ECB90Days!$C$9:$AI$100,MATCH($AF86,ECB90Days!$C$9:$C$100,0),MATCH(AG$5,ECB90Days!$C$8:$AI$8,0))),"")</f>
        <v/>
      </c>
      <c r="AH86" s="16" t="str">
        <f>IFERROR(IF(AH$5="EUR",1,INDEX(ECB90Days!$C$9:$AI$100,MATCH($AF86,ECB90Days!$C$9:$C$100,0),MATCH(AH$5,ECB90Days!$C$8:$AI$8,0)))/$AG86,"")</f>
        <v/>
      </c>
      <c r="AI86" s="16" t="str">
        <f>IFERROR(IF(INDEX(IMFYear!$B$9:$AO$310,MATCH($AF86,IMFYear!$B$9:$B$310,0),MATCH(AI$5,IMFYear!$B$8:$AO$8,0))=0,"",   INDEX(IMFYear!$B$9:$AO$310,MATCH($AF86,IMFYear!$B$9:$B$310,0),MATCH(AI$5,IMFYear!$B$8:$AO$8,0))),"")</f>
        <v/>
      </c>
      <c r="AJ86" s="16" t="str">
        <f>IFERROR($AI86/INDEX(IMFYear!$B$9:$AO$310,MATCH($AF86,IMFYear!$B$9:$B$310,0),MATCH(AJ$5,IMFYear!$B$8:$AO$8,0)),"")</f>
        <v/>
      </c>
      <c r="AL86" s="3" t="str">
        <f t="array" ref="AL86">IFERROR(INDEX(AF:AF,SMALL($AE$6:$AE$405,ROW(AK86)-ROW($AK$5)),1),"")</f>
        <v/>
      </c>
      <c r="AM86" s="31" t="str">
        <f t="shared" si="22"/>
        <v/>
      </c>
      <c r="AN86" s="31" t="str">
        <f t="shared" si="23"/>
        <v/>
      </c>
      <c r="AP86" s="1"/>
      <c r="AQ86" s="40"/>
      <c r="AR86" s="2" t="s">
        <v>159</v>
      </c>
      <c r="AS86" s="5" t="s">
        <v>160</v>
      </c>
    </row>
    <row r="87" spans="5:45" x14ac:dyDescent="0.25">
      <c r="E87" s="2" t="str">
        <f t="shared" si="20"/>
        <v/>
      </c>
      <c r="F87" s="3" t="str">
        <f t="shared" si="21"/>
        <v/>
      </c>
      <c r="G87" s="16">
        <f>IFERROR(IF(G$5="EUR",1,INDEX(ECB90Days!$C$9:$AI$100,MATCH($F87,ECB90Days!$C$9:$C$100,0),MATCH(G$5,ECB90Days!$C$8:$AI$8,0))),"")</f>
        <v>1</v>
      </c>
      <c r="H87" s="16" t="str">
        <f>IFERROR(IF(H$5="EUR",1,INDEX(ECB90Days!$C$9:$AI$100,MATCH($F87,ECB90Days!$C$9:$C$100,0),MATCH(H$5,ECB90Days!$C$8:$AI$8,0)))/$G87,"")</f>
        <v/>
      </c>
      <c r="I87" s="16" t="str">
        <f>IFERROR(IF(I$5="EUR",1,INDEX(ECB90Days!$C$9:$AI$100,MATCH($F87,ECB90Days!$C$9:$C$100,0),MATCH(I$5,ECB90Days!$C$8:$AI$8,0)))/$G87,"")</f>
        <v/>
      </c>
      <c r="J87" s="16" t="str">
        <f>IFERROR(IF(J$5="EUR",1,INDEX(ECB90Days!$C$9:$AI$100,MATCH($F87,ECB90Days!$C$9:$C$100,0),MATCH(J$5,ECB90Days!$C$8:$AI$8,0)))/$G87,"")</f>
        <v/>
      </c>
      <c r="K87" s="16" t="str">
        <f>IFERROR(IF(K$5="EUR",1,INDEX(ECB90Days!$C$9:$AI$100,MATCH($F87,ECB90Days!$C$9:$C$100,0),MATCH(K$5,ECB90Days!$C$8:$AI$8,0)))/$G87,"")</f>
        <v/>
      </c>
      <c r="L87" s="16" t="str">
        <f>IFERROR(IF(L$5="EUR",1,INDEX(ECB90Days!$C$9:$AI$100,MATCH($F87,ECB90Days!$C$9:$C$100,0),MATCH(L$5,ECB90Days!$C$8:$AI$8,0)))/$G87,"")</f>
        <v/>
      </c>
      <c r="N87" s="2" t="str">
        <f t="shared" si="14"/>
        <v/>
      </c>
      <c r="O87" s="16" t="str">
        <f>IFERROR(IF(INDEX(IMFYear!$B$9:$AO$400,MATCH($F87,IMFYear!$B$9:$B$400,0),MATCH(O$5,IMFYear!$B$8:$AO$8,0))=0,"",INDEX(IMFYear!$B$9:$AO$400,MATCH($F87,IMFYear!$B$9:$B$400,0),MATCH(O$5,IMFYear!$B$8:$AO$8,0))),"")</f>
        <v/>
      </c>
      <c r="P87" s="16" t="str">
        <f>IFERROR($O87/INDEX(IMFYear!$B$9:$AO$400,MATCH($F87,IMFYear!$B$9:$B$400,0),MATCH(P$5,IMFYear!$B$8:$AO$8,0)),"")</f>
        <v/>
      </c>
      <c r="Q87" s="16" t="str">
        <f>IFERROR($O87/INDEX(IMFYear!$B$9:$AO$400,MATCH($F87,IMFYear!$B$9:$B$400,0),MATCH(Q$5,IMFYear!$B$8:$AO$8,0)),"")</f>
        <v/>
      </c>
      <c r="R87" s="16" t="str">
        <f>IFERROR($O87/INDEX(IMFYear!$B$9:$AO$400,MATCH($F87,IMFYear!$B$9:$B$400,0),MATCH(R$5,IMFYear!$B$8:$AO$8,0)),"")</f>
        <v/>
      </c>
      <c r="S87" s="16" t="str">
        <f>IFERROR($O87/INDEX(IMFYear!$B$9:$AO$400,MATCH($F87,IMFYear!$B$9:$B$400,0),MATCH(S$5,IMFYear!$B$8:$AO$8,0)),"")</f>
        <v/>
      </c>
      <c r="T87" s="16" t="str">
        <f>IFERROR($O87/INDEX(IMFYear!$B$9:$AO$400,MATCH($F87,IMFYear!$B$9:$B$400,0),MATCH(T$5,IMFYear!$B$8:$AO$8,0)),"")</f>
        <v/>
      </c>
      <c r="V87" s="3" t="str">
        <f t="array" ref="V87">IFERROR(IF($V$4="IMF",INDEX(F:F,SMALL($N$6:$N$405,ROW(U87)-ROW($U$5)),1),INDEX(F:F,SMALL($E$6:$E$405,ROW(U87)-ROW($U$5)),1)),"")</f>
        <v/>
      </c>
      <c r="W87" s="16" t="str">
        <f t="shared" si="15"/>
        <v/>
      </c>
      <c r="X87" s="16" t="str">
        <f t="shared" si="16"/>
        <v/>
      </c>
      <c r="Y87" s="16" t="str">
        <f t="shared" si="17"/>
        <v/>
      </c>
      <c r="Z87" s="16" t="str">
        <f t="shared" si="18"/>
        <v/>
      </c>
      <c r="AA87" s="16" t="str">
        <f t="shared" si="19"/>
        <v/>
      </c>
      <c r="AE87" s="2" t="str">
        <f t="shared" si="13"/>
        <v/>
      </c>
      <c r="AF87" s="3" t="str">
        <f t="shared" si="24"/>
        <v/>
      </c>
      <c r="AG87" s="16" t="str">
        <f>IFERROR(IF(AG$5="EUR",1,INDEX(ECB90Days!$C$9:$AI$100,MATCH($AF87,ECB90Days!$C$9:$C$100,0),MATCH(AG$5,ECB90Days!$C$8:$AI$8,0))),"")</f>
        <v/>
      </c>
      <c r="AH87" s="16" t="str">
        <f>IFERROR(IF(AH$5="EUR",1,INDEX(ECB90Days!$C$9:$AI$100,MATCH($AF87,ECB90Days!$C$9:$C$100,0),MATCH(AH$5,ECB90Days!$C$8:$AI$8,0)))/$AG87,"")</f>
        <v/>
      </c>
      <c r="AI87" s="16" t="str">
        <f>IFERROR(IF(INDEX(IMFYear!$B$9:$AO$310,MATCH($AF87,IMFYear!$B$9:$B$310,0),MATCH(AI$5,IMFYear!$B$8:$AO$8,0))=0,"",   INDEX(IMFYear!$B$9:$AO$310,MATCH($AF87,IMFYear!$B$9:$B$310,0),MATCH(AI$5,IMFYear!$B$8:$AO$8,0))),"")</f>
        <v/>
      </c>
      <c r="AJ87" s="16" t="str">
        <f>IFERROR($AI87/INDEX(IMFYear!$B$9:$AO$310,MATCH($AF87,IMFYear!$B$9:$B$310,0),MATCH(AJ$5,IMFYear!$B$8:$AO$8,0)),"")</f>
        <v/>
      </c>
      <c r="AL87" s="3" t="str">
        <f t="array" ref="AL87">IFERROR(INDEX(AF:AF,SMALL($AE$6:$AE$405,ROW(AK87)-ROW($AK$5)),1),"")</f>
        <v/>
      </c>
      <c r="AM87" s="31" t="str">
        <f t="shared" si="22"/>
        <v/>
      </c>
      <c r="AN87" s="31" t="str">
        <f t="shared" si="23"/>
        <v/>
      </c>
      <c r="AP87" s="1"/>
      <c r="AQ87" s="40"/>
      <c r="AR87" s="2" t="s">
        <v>161</v>
      </c>
      <c r="AS87" s="5" t="s">
        <v>162</v>
      </c>
    </row>
    <row r="88" spans="5:45" x14ac:dyDescent="0.25">
      <c r="E88" s="2" t="str">
        <f t="shared" si="20"/>
        <v/>
      </c>
      <c r="F88" s="3" t="str">
        <f t="shared" si="21"/>
        <v/>
      </c>
      <c r="G88" s="16">
        <f>IFERROR(IF(G$5="EUR",1,INDEX(ECB90Days!$C$9:$AI$100,MATCH($F88,ECB90Days!$C$9:$C$100,0),MATCH(G$5,ECB90Days!$C$8:$AI$8,0))),"")</f>
        <v>1</v>
      </c>
      <c r="H88" s="16" t="str">
        <f>IFERROR(IF(H$5="EUR",1,INDEX(ECB90Days!$C$9:$AI$100,MATCH($F88,ECB90Days!$C$9:$C$100,0),MATCH(H$5,ECB90Days!$C$8:$AI$8,0)))/$G88,"")</f>
        <v/>
      </c>
      <c r="I88" s="16" t="str">
        <f>IFERROR(IF(I$5="EUR",1,INDEX(ECB90Days!$C$9:$AI$100,MATCH($F88,ECB90Days!$C$9:$C$100,0),MATCH(I$5,ECB90Days!$C$8:$AI$8,0)))/$G88,"")</f>
        <v/>
      </c>
      <c r="J88" s="16" t="str">
        <f>IFERROR(IF(J$5="EUR",1,INDEX(ECB90Days!$C$9:$AI$100,MATCH($F88,ECB90Days!$C$9:$C$100,0),MATCH(J$5,ECB90Days!$C$8:$AI$8,0)))/$G88,"")</f>
        <v/>
      </c>
      <c r="K88" s="16" t="str">
        <f>IFERROR(IF(K$5="EUR",1,INDEX(ECB90Days!$C$9:$AI$100,MATCH($F88,ECB90Days!$C$9:$C$100,0),MATCH(K$5,ECB90Days!$C$8:$AI$8,0)))/$G88,"")</f>
        <v/>
      </c>
      <c r="L88" s="16" t="str">
        <f>IFERROR(IF(L$5="EUR",1,INDEX(ECB90Days!$C$9:$AI$100,MATCH($F88,ECB90Days!$C$9:$C$100,0),MATCH(L$5,ECB90Days!$C$8:$AI$8,0)))/$G88,"")</f>
        <v/>
      </c>
      <c r="N88" s="2" t="str">
        <f t="shared" si="14"/>
        <v/>
      </c>
      <c r="O88" s="16" t="str">
        <f>IFERROR(IF(INDEX(IMFYear!$B$9:$AO$400,MATCH($F88,IMFYear!$B$9:$B$400,0),MATCH(O$5,IMFYear!$B$8:$AO$8,0))=0,"",INDEX(IMFYear!$B$9:$AO$400,MATCH($F88,IMFYear!$B$9:$B$400,0),MATCH(O$5,IMFYear!$B$8:$AO$8,0))),"")</f>
        <v/>
      </c>
      <c r="P88" s="16" t="str">
        <f>IFERROR($O88/INDEX(IMFYear!$B$9:$AO$400,MATCH($F88,IMFYear!$B$9:$B$400,0),MATCH(P$5,IMFYear!$B$8:$AO$8,0)),"")</f>
        <v/>
      </c>
      <c r="Q88" s="16" t="str">
        <f>IFERROR($O88/INDEX(IMFYear!$B$9:$AO$400,MATCH($F88,IMFYear!$B$9:$B$400,0),MATCH(Q$5,IMFYear!$B$8:$AO$8,0)),"")</f>
        <v/>
      </c>
      <c r="R88" s="16" t="str">
        <f>IFERROR($O88/INDEX(IMFYear!$B$9:$AO$400,MATCH($F88,IMFYear!$B$9:$B$400,0),MATCH(R$5,IMFYear!$B$8:$AO$8,0)),"")</f>
        <v/>
      </c>
      <c r="S88" s="16" t="str">
        <f>IFERROR($O88/INDEX(IMFYear!$B$9:$AO$400,MATCH($F88,IMFYear!$B$9:$B$400,0),MATCH(S$5,IMFYear!$B$8:$AO$8,0)),"")</f>
        <v/>
      </c>
      <c r="T88" s="16" t="str">
        <f>IFERROR($O88/INDEX(IMFYear!$B$9:$AO$400,MATCH($F88,IMFYear!$B$9:$B$400,0),MATCH(T$5,IMFYear!$B$8:$AO$8,0)),"")</f>
        <v/>
      </c>
      <c r="V88" s="3" t="str">
        <f t="array" ref="V88">IFERROR(IF($V$4="IMF",INDEX(F:F,SMALL($N$6:$N$405,ROW(U88)-ROW($U$5)),1),INDEX(F:F,SMALL($E$6:$E$405,ROW(U88)-ROW($U$5)),1)),"")</f>
        <v/>
      </c>
      <c r="W88" s="16" t="str">
        <f t="shared" si="15"/>
        <v/>
      </c>
      <c r="X88" s="16" t="str">
        <f t="shared" si="16"/>
        <v/>
      </c>
      <c r="Y88" s="16" t="str">
        <f t="shared" si="17"/>
        <v/>
      </c>
      <c r="Z88" s="16" t="str">
        <f t="shared" si="18"/>
        <v/>
      </c>
      <c r="AA88" s="16" t="str">
        <f t="shared" si="19"/>
        <v/>
      </c>
      <c r="AE88" s="2" t="str">
        <f t="shared" si="13"/>
        <v/>
      </c>
      <c r="AF88" s="3" t="str">
        <f t="shared" si="24"/>
        <v/>
      </c>
      <c r="AG88" s="16" t="str">
        <f>IFERROR(IF(AG$5="EUR",1,INDEX(ECB90Days!$C$9:$AI$100,MATCH($AF88,ECB90Days!$C$9:$C$100,0),MATCH(AG$5,ECB90Days!$C$8:$AI$8,0))),"")</f>
        <v/>
      </c>
      <c r="AH88" s="16" t="str">
        <f>IFERROR(IF(AH$5="EUR",1,INDEX(ECB90Days!$C$9:$AI$100,MATCH($AF88,ECB90Days!$C$9:$C$100,0),MATCH(AH$5,ECB90Days!$C$8:$AI$8,0)))/$AG88,"")</f>
        <v/>
      </c>
      <c r="AI88" s="16" t="str">
        <f>IFERROR(IF(INDEX(IMFYear!$B$9:$AO$310,MATCH($AF88,IMFYear!$B$9:$B$310,0),MATCH(AI$5,IMFYear!$B$8:$AO$8,0))=0,"",   INDEX(IMFYear!$B$9:$AO$310,MATCH($AF88,IMFYear!$B$9:$B$310,0),MATCH(AI$5,IMFYear!$B$8:$AO$8,0))),"")</f>
        <v/>
      </c>
      <c r="AJ88" s="16" t="str">
        <f>IFERROR($AI88/INDEX(IMFYear!$B$9:$AO$310,MATCH($AF88,IMFYear!$B$9:$B$310,0),MATCH(AJ$5,IMFYear!$B$8:$AO$8,0)),"")</f>
        <v/>
      </c>
      <c r="AL88" s="3" t="str">
        <f t="array" ref="AL88">IFERROR(INDEX(AF:AF,SMALL($AE$6:$AE$405,ROW(AK88)-ROW($AK$5)),1),"")</f>
        <v/>
      </c>
      <c r="AM88" s="31" t="str">
        <f t="shared" si="22"/>
        <v/>
      </c>
      <c r="AN88" s="31" t="str">
        <f t="shared" si="23"/>
        <v/>
      </c>
      <c r="AP88" s="1"/>
      <c r="AQ88" s="40"/>
      <c r="AR88" s="2" t="s">
        <v>164</v>
      </c>
      <c r="AS88" s="5" t="s">
        <v>165</v>
      </c>
    </row>
    <row r="89" spans="5:45" x14ac:dyDescent="0.25">
      <c r="E89" s="2" t="str">
        <f t="shared" si="20"/>
        <v/>
      </c>
      <c r="F89" s="3" t="str">
        <f t="shared" si="21"/>
        <v/>
      </c>
      <c r="G89" s="16">
        <f>IFERROR(IF(G$5="EUR",1,INDEX(ECB90Days!$C$9:$AI$100,MATCH($F89,ECB90Days!$C$9:$C$100,0),MATCH(G$5,ECB90Days!$C$8:$AI$8,0))),"")</f>
        <v>1</v>
      </c>
      <c r="H89" s="16" t="str">
        <f>IFERROR(IF(H$5="EUR",1,INDEX(ECB90Days!$C$9:$AI$100,MATCH($F89,ECB90Days!$C$9:$C$100,0),MATCH(H$5,ECB90Days!$C$8:$AI$8,0)))/$G89,"")</f>
        <v/>
      </c>
      <c r="I89" s="16" t="str">
        <f>IFERROR(IF(I$5="EUR",1,INDEX(ECB90Days!$C$9:$AI$100,MATCH($F89,ECB90Days!$C$9:$C$100,0),MATCH(I$5,ECB90Days!$C$8:$AI$8,0)))/$G89,"")</f>
        <v/>
      </c>
      <c r="J89" s="16" t="str">
        <f>IFERROR(IF(J$5="EUR",1,INDEX(ECB90Days!$C$9:$AI$100,MATCH($F89,ECB90Days!$C$9:$C$100,0),MATCH(J$5,ECB90Days!$C$8:$AI$8,0)))/$G89,"")</f>
        <v/>
      </c>
      <c r="K89" s="16" t="str">
        <f>IFERROR(IF(K$5="EUR",1,INDEX(ECB90Days!$C$9:$AI$100,MATCH($F89,ECB90Days!$C$9:$C$100,0),MATCH(K$5,ECB90Days!$C$8:$AI$8,0)))/$G89,"")</f>
        <v/>
      </c>
      <c r="L89" s="16" t="str">
        <f>IFERROR(IF(L$5="EUR",1,INDEX(ECB90Days!$C$9:$AI$100,MATCH($F89,ECB90Days!$C$9:$C$100,0),MATCH(L$5,ECB90Days!$C$8:$AI$8,0)))/$G89,"")</f>
        <v/>
      </c>
      <c r="N89" s="2" t="str">
        <f t="shared" si="14"/>
        <v/>
      </c>
      <c r="O89" s="16" t="str">
        <f>IFERROR(IF(INDEX(IMFYear!$B$9:$AO$400,MATCH($F89,IMFYear!$B$9:$B$400,0),MATCH(O$5,IMFYear!$B$8:$AO$8,0))=0,"",INDEX(IMFYear!$B$9:$AO$400,MATCH($F89,IMFYear!$B$9:$B$400,0),MATCH(O$5,IMFYear!$B$8:$AO$8,0))),"")</f>
        <v/>
      </c>
      <c r="P89" s="16" t="str">
        <f>IFERROR($O89/INDEX(IMFYear!$B$9:$AO$400,MATCH($F89,IMFYear!$B$9:$B$400,0),MATCH(P$5,IMFYear!$B$8:$AO$8,0)),"")</f>
        <v/>
      </c>
      <c r="Q89" s="16" t="str">
        <f>IFERROR($O89/INDEX(IMFYear!$B$9:$AO$400,MATCH($F89,IMFYear!$B$9:$B$400,0),MATCH(Q$5,IMFYear!$B$8:$AO$8,0)),"")</f>
        <v/>
      </c>
      <c r="R89" s="16" t="str">
        <f>IFERROR($O89/INDEX(IMFYear!$B$9:$AO$400,MATCH($F89,IMFYear!$B$9:$B$400,0),MATCH(R$5,IMFYear!$B$8:$AO$8,0)),"")</f>
        <v/>
      </c>
      <c r="S89" s="16" t="str">
        <f>IFERROR($O89/INDEX(IMFYear!$B$9:$AO$400,MATCH($F89,IMFYear!$B$9:$B$400,0),MATCH(S$5,IMFYear!$B$8:$AO$8,0)),"")</f>
        <v/>
      </c>
      <c r="T89" s="16" t="str">
        <f>IFERROR($O89/INDEX(IMFYear!$B$9:$AO$400,MATCH($F89,IMFYear!$B$9:$B$400,0),MATCH(T$5,IMFYear!$B$8:$AO$8,0)),"")</f>
        <v/>
      </c>
      <c r="V89" s="3" t="str">
        <f t="array" ref="V89">IFERROR(IF($V$4="IMF",INDEX(F:F,SMALL($N$6:$N$405,ROW(U89)-ROW($U$5)),1),INDEX(F:F,SMALL($E$6:$E$405,ROW(U89)-ROW($U$5)),1)),"")</f>
        <v/>
      </c>
      <c r="W89" s="16" t="str">
        <f t="shared" si="15"/>
        <v/>
      </c>
      <c r="X89" s="16" t="str">
        <f t="shared" si="16"/>
        <v/>
      </c>
      <c r="Y89" s="16" t="str">
        <f t="shared" si="17"/>
        <v/>
      </c>
      <c r="Z89" s="16" t="str">
        <f t="shared" si="18"/>
        <v/>
      </c>
      <c r="AA89" s="16" t="str">
        <f t="shared" si="19"/>
        <v/>
      </c>
      <c r="AE89" s="2" t="str">
        <f t="shared" si="13"/>
        <v/>
      </c>
      <c r="AF89" s="3" t="str">
        <f t="shared" si="24"/>
        <v/>
      </c>
      <c r="AG89" s="16" t="str">
        <f>IFERROR(IF(AG$5="EUR",1,INDEX(ECB90Days!$C$9:$AI$100,MATCH($AF89,ECB90Days!$C$9:$C$100,0),MATCH(AG$5,ECB90Days!$C$8:$AI$8,0))),"")</f>
        <v/>
      </c>
      <c r="AH89" s="16" t="str">
        <f>IFERROR(IF(AH$5="EUR",1,INDEX(ECB90Days!$C$9:$AI$100,MATCH($AF89,ECB90Days!$C$9:$C$100,0),MATCH(AH$5,ECB90Days!$C$8:$AI$8,0)))/$AG89,"")</f>
        <v/>
      </c>
      <c r="AI89" s="16" t="str">
        <f>IFERROR(IF(INDEX(IMFYear!$B$9:$AO$310,MATCH($AF89,IMFYear!$B$9:$B$310,0),MATCH(AI$5,IMFYear!$B$8:$AO$8,0))=0,"",   INDEX(IMFYear!$B$9:$AO$310,MATCH($AF89,IMFYear!$B$9:$B$310,0),MATCH(AI$5,IMFYear!$B$8:$AO$8,0))),"")</f>
        <v/>
      </c>
      <c r="AJ89" s="16" t="str">
        <f>IFERROR($AI89/INDEX(IMFYear!$B$9:$AO$310,MATCH($AF89,IMFYear!$B$9:$B$310,0),MATCH(AJ$5,IMFYear!$B$8:$AO$8,0)),"")</f>
        <v/>
      </c>
      <c r="AL89" s="3" t="str">
        <f t="array" ref="AL89">IFERROR(INDEX(AF:AF,SMALL($AE$6:$AE$405,ROW(AK89)-ROW($AK$5)),1),"")</f>
        <v/>
      </c>
      <c r="AM89" s="31" t="str">
        <f t="shared" si="22"/>
        <v/>
      </c>
      <c r="AN89" s="31" t="str">
        <f t="shared" si="23"/>
        <v/>
      </c>
      <c r="AP89" s="1"/>
      <c r="AQ89" s="40"/>
      <c r="AR89" s="2" t="s">
        <v>166</v>
      </c>
      <c r="AS89" s="5" t="s">
        <v>167</v>
      </c>
    </row>
    <row r="90" spans="5:45" x14ac:dyDescent="0.25">
      <c r="E90" s="2" t="str">
        <f t="shared" si="20"/>
        <v/>
      </c>
      <c r="F90" s="3" t="str">
        <f t="shared" si="21"/>
        <v/>
      </c>
      <c r="G90" s="16">
        <f>IFERROR(IF(G$5="EUR",1,INDEX(ECB90Days!$C$9:$AI$100,MATCH($F90,ECB90Days!$C$9:$C$100,0),MATCH(G$5,ECB90Days!$C$8:$AI$8,0))),"")</f>
        <v>1</v>
      </c>
      <c r="H90" s="16" t="str">
        <f>IFERROR(IF(H$5="EUR",1,INDEX(ECB90Days!$C$9:$AI$100,MATCH($F90,ECB90Days!$C$9:$C$100,0),MATCH(H$5,ECB90Days!$C$8:$AI$8,0)))/$G90,"")</f>
        <v/>
      </c>
      <c r="I90" s="16" t="str">
        <f>IFERROR(IF(I$5="EUR",1,INDEX(ECB90Days!$C$9:$AI$100,MATCH($F90,ECB90Days!$C$9:$C$100,0),MATCH(I$5,ECB90Days!$C$8:$AI$8,0)))/$G90,"")</f>
        <v/>
      </c>
      <c r="J90" s="16" t="str">
        <f>IFERROR(IF(J$5="EUR",1,INDEX(ECB90Days!$C$9:$AI$100,MATCH($F90,ECB90Days!$C$9:$C$100,0),MATCH(J$5,ECB90Days!$C$8:$AI$8,0)))/$G90,"")</f>
        <v/>
      </c>
      <c r="K90" s="16" t="str">
        <f>IFERROR(IF(K$5="EUR",1,INDEX(ECB90Days!$C$9:$AI$100,MATCH($F90,ECB90Days!$C$9:$C$100,0),MATCH(K$5,ECB90Days!$C$8:$AI$8,0)))/$G90,"")</f>
        <v/>
      </c>
      <c r="L90" s="16" t="str">
        <f>IFERROR(IF(L$5="EUR",1,INDEX(ECB90Days!$C$9:$AI$100,MATCH($F90,ECB90Days!$C$9:$C$100,0),MATCH(L$5,ECB90Days!$C$8:$AI$8,0)))/$G90,"")</f>
        <v/>
      </c>
      <c r="N90" s="2" t="str">
        <f t="shared" si="14"/>
        <v/>
      </c>
      <c r="O90" s="16" t="str">
        <f>IFERROR(IF(INDEX(IMFYear!$B$9:$AO$400,MATCH($F90,IMFYear!$B$9:$B$400,0),MATCH(O$5,IMFYear!$B$8:$AO$8,0))=0,"",INDEX(IMFYear!$B$9:$AO$400,MATCH($F90,IMFYear!$B$9:$B$400,0),MATCH(O$5,IMFYear!$B$8:$AO$8,0))),"")</f>
        <v/>
      </c>
      <c r="P90" s="16" t="str">
        <f>IFERROR($O90/INDEX(IMFYear!$B$9:$AO$400,MATCH($F90,IMFYear!$B$9:$B$400,0),MATCH(P$5,IMFYear!$B$8:$AO$8,0)),"")</f>
        <v/>
      </c>
      <c r="Q90" s="16" t="str">
        <f>IFERROR($O90/INDEX(IMFYear!$B$9:$AO$400,MATCH($F90,IMFYear!$B$9:$B$400,0),MATCH(Q$5,IMFYear!$B$8:$AO$8,0)),"")</f>
        <v/>
      </c>
      <c r="R90" s="16" t="str">
        <f>IFERROR($O90/INDEX(IMFYear!$B$9:$AO$400,MATCH($F90,IMFYear!$B$9:$B$400,0),MATCH(R$5,IMFYear!$B$8:$AO$8,0)),"")</f>
        <v/>
      </c>
      <c r="S90" s="16" t="str">
        <f>IFERROR($O90/INDEX(IMFYear!$B$9:$AO$400,MATCH($F90,IMFYear!$B$9:$B$400,0),MATCH(S$5,IMFYear!$B$8:$AO$8,0)),"")</f>
        <v/>
      </c>
      <c r="T90" s="16" t="str">
        <f>IFERROR($O90/INDEX(IMFYear!$B$9:$AO$400,MATCH($F90,IMFYear!$B$9:$B$400,0),MATCH(T$5,IMFYear!$B$8:$AO$8,0)),"")</f>
        <v/>
      </c>
      <c r="V90" s="3" t="str">
        <f t="array" ref="V90">IFERROR(IF($V$4="IMF",INDEX(F:F,SMALL($N$6:$N$405,ROW(U90)-ROW($U$5)),1),INDEX(F:F,SMALL($E$6:$E$405,ROW(U90)-ROW($U$5)),1)),"")</f>
        <v/>
      </c>
      <c r="W90" s="16" t="str">
        <f t="shared" si="15"/>
        <v/>
      </c>
      <c r="X90" s="16" t="str">
        <f t="shared" si="16"/>
        <v/>
      </c>
      <c r="Y90" s="16" t="str">
        <f t="shared" si="17"/>
        <v/>
      </c>
      <c r="Z90" s="16" t="str">
        <f t="shared" si="18"/>
        <v/>
      </c>
      <c r="AA90" s="16" t="str">
        <f t="shared" si="19"/>
        <v/>
      </c>
      <c r="AE90" s="2" t="str">
        <f t="shared" si="13"/>
        <v/>
      </c>
      <c r="AF90" s="3" t="str">
        <f t="shared" si="24"/>
        <v/>
      </c>
      <c r="AG90" s="16" t="str">
        <f>IFERROR(IF(AG$5="EUR",1,INDEX(ECB90Days!$C$9:$AI$100,MATCH($AF90,ECB90Days!$C$9:$C$100,0),MATCH(AG$5,ECB90Days!$C$8:$AI$8,0))),"")</f>
        <v/>
      </c>
      <c r="AH90" s="16" t="str">
        <f>IFERROR(IF(AH$5="EUR",1,INDEX(ECB90Days!$C$9:$AI$100,MATCH($AF90,ECB90Days!$C$9:$C$100,0),MATCH(AH$5,ECB90Days!$C$8:$AI$8,0)))/$AG90,"")</f>
        <v/>
      </c>
      <c r="AI90" s="16" t="str">
        <f>IFERROR(IF(INDEX(IMFYear!$B$9:$AO$310,MATCH($AF90,IMFYear!$B$9:$B$310,0),MATCH(AI$5,IMFYear!$B$8:$AO$8,0))=0,"",   INDEX(IMFYear!$B$9:$AO$310,MATCH($AF90,IMFYear!$B$9:$B$310,0),MATCH(AI$5,IMFYear!$B$8:$AO$8,0))),"")</f>
        <v/>
      </c>
      <c r="AJ90" s="16" t="str">
        <f>IFERROR($AI90/INDEX(IMFYear!$B$9:$AO$310,MATCH($AF90,IMFYear!$B$9:$B$310,0),MATCH(AJ$5,IMFYear!$B$8:$AO$8,0)),"")</f>
        <v/>
      </c>
      <c r="AL90" s="3" t="str">
        <f t="array" ref="AL90">IFERROR(INDEX(AF:AF,SMALL($AE$6:$AE$405,ROW(AK90)-ROW($AK$5)),1),"")</f>
        <v/>
      </c>
      <c r="AM90" s="31" t="str">
        <f t="shared" si="22"/>
        <v/>
      </c>
      <c r="AN90" s="31" t="str">
        <f t="shared" si="23"/>
        <v/>
      </c>
      <c r="AP90" s="1"/>
      <c r="AQ90" s="1"/>
      <c r="AR90" s="2" t="s">
        <v>168</v>
      </c>
      <c r="AS90" s="5" t="s">
        <v>169</v>
      </c>
    </row>
    <row r="91" spans="5:45" x14ac:dyDescent="0.25">
      <c r="E91" s="2" t="str">
        <f t="shared" si="20"/>
        <v/>
      </c>
      <c r="F91" s="3" t="str">
        <f t="shared" si="21"/>
        <v/>
      </c>
      <c r="G91" s="16">
        <f>IFERROR(IF(G$5="EUR",1,INDEX(ECB90Days!$C$9:$AI$100,MATCH($F91,ECB90Days!$C$9:$C$100,0),MATCH(G$5,ECB90Days!$C$8:$AI$8,0))),"")</f>
        <v>1</v>
      </c>
      <c r="H91" s="16" t="str">
        <f>IFERROR(IF(H$5="EUR",1,INDEX(ECB90Days!$C$9:$AI$100,MATCH($F91,ECB90Days!$C$9:$C$100,0),MATCH(H$5,ECB90Days!$C$8:$AI$8,0)))/$G91,"")</f>
        <v/>
      </c>
      <c r="I91" s="16" t="str">
        <f>IFERROR(IF(I$5="EUR",1,INDEX(ECB90Days!$C$9:$AI$100,MATCH($F91,ECB90Days!$C$9:$C$100,0),MATCH(I$5,ECB90Days!$C$8:$AI$8,0)))/$G91,"")</f>
        <v/>
      </c>
      <c r="J91" s="16" t="str">
        <f>IFERROR(IF(J$5="EUR",1,INDEX(ECB90Days!$C$9:$AI$100,MATCH($F91,ECB90Days!$C$9:$C$100,0),MATCH(J$5,ECB90Days!$C$8:$AI$8,0)))/$G91,"")</f>
        <v/>
      </c>
      <c r="K91" s="16" t="str">
        <f>IFERROR(IF(K$5="EUR",1,INDEX(ECB90Days!$C$9:$AI$100,MATCH($F91,ECB90Days!$C$9:$C$100,0),MATCH(K$5,ECB90Days!$C$8:$AI$8,0)))/$G91,"")</f>
        <v/>
      </c>
      <c r="L91" s="16" t="str">
        <f>IFERROR(IF(L$5="EUR",1,INDEX(ECB90Days!$C$9:$AI$100,MATCH($F91,ECB90Days!$C$9:$C$100,0),MATCH(L$5,ECB90Days!$C$8:$AI$8,0)))/$G91,"")</f>
        <v/>
      </c>
      <c r="N91" s="2" t="str">
        <f t="shared" si="14"/>
        <v/>
      </c>
      <c r="O91" s="16" t="str">
        <f>IFERROR(IF(INDEX(IMFYear!$B$9:$AO$400,MATCH($F91,IMFYear!$B$9:$B$400,0),MATCH(O$5,IMFYear!$B$8:$AO$8,0))=0,"",INDEX(IMFYear!$B$9:$AO$400,MATCH($F91,IMFYear!$B$9:$B$400,0),MATCH(O$5,IMFYear!$B$8:$AO$8,0))),"")</f>
        <v/>
      </c>
      <c r="P91" s="16" t="str">
        <f>IFERROR($O91/INDEX(IMFYear!$B$9:$AO$400,MATCH($F91,IMFYear!$B$9:$B$400,0),MATCH(P$5,IMFYear!$B$8:$AO$8,0)),"")</f>
        <v/>
      </c>
      <c r="Q91" s="16" t="str">
        <f>IFERROR($O91/INDEX(IMFYear!$B$9:$AO$400,MATCH($F91,IMFYear!$B$9:$B$400,0),MATCH(Q$5,IMFYear!$B$8:$AO$8,0)),"")</f>
        <v/>
      </c>
      <c r="R91" s="16" t="str">
        <f>IFERROR($O91/INDEX(IMFYear!$B$9:$AO$400,MATCH($F91,IMFYear!$B$9:$B$400,0),MATCH(R$5,IMFYear!$B$8:$AO$8,0)),"")</f>
        <v/>
      </c>
      <c r="S91" s="16" t="str">
        <f>IFERROR($O91/INDEX(IMFYear!$B$9:$AO$400,MATCH($F91,IMFYear!$B$9:$B$400,0),MATCH(S$5,IMFYear!$B$8:$AO$8,0)),"")</f>
        <v/>
      </c>
      <c r="T91" s="16" t="str">
        <f>IFERROR($O91/INDEX(IMFYear!$B$9:$AO$400,MATCH($F91,IMFYear!$B$9:$B$400,0),MATCH(T$5,IMFYear!$B$8:$AO$8,0)),"")</f>
        <v/>
      </c>
      <c r="V91" s="3" t="str">
        <f t="array" ref="V91">IFERROR(IF($V$4="IMF",INDEX(F:F,SMALL($N$6:$N$405,ROW(U91)-ROW($U$5)),1),INDEX(F:F,SMALL($E$6:$E$405,ROW(U91)-ROW($U$5)),1)),"")</f>
        <v/>
      </c>
      <c r="W91" s="16" t="str">
        <f t="shared" si="15"/>
        <v/>
      </c>
      <c r="X91" s="16" t="str">
        <f t="shared" si="16"/>
        <v/>
      </c>
      <c r="Y91" s="16" t="str">
        <f t="shared" si="17"/>
        <v/>
      </c>
      <c r="Z91" s="16" t="str">
        <f t="shared" si="18"/>
        <v/>
      </c>
      <c r="AA91" s="16" t="str">
        <f t="shared" si="19"/>
        <v/>
      </c>
      <c r="AE91" s="2" t="str">
        <f t="shared" si="13"/>
        <v/>
      </c>
      <c r="AF91" s="3" t="str">
        <f t="shared" si="24"/>
        <v/>
      </c>
      <c r="AG91" s="16" t="str">
        <f>IFERROR(IF(AG$5="EUR",1,INDEX(ECB90Days!$C$9:$AI$100,MATCH($AF91,ECB90Days!$C$9:$C$100,0),MATCH(AG$5,ECB90Days!$C$8:$AI$8,0))),"")</f>
        <v/>
      </c>
      <c r="AH91" s="16" t="str">
        <f>IFERROR(IF(AH$5="EUR",1,INDEX(ECB90Days!$C$9:$AI$100,MATCH($AF91,ECB90Days!$C$9:$C$100,0),MATCH(AH$5,ECB90Days!$C$8:$AI$8,0)))/$AG91,"")</f>
        <v/>
      </c>
      <c r="AI91" s="16" t="str">
        <f>IFERROR(IF(INDEX(IMFYear!$B$9:$AO$310,MATCH($AF91,IMFYear!$B$9:$B$310,0),MATCH(AI$5,IMFYear!$B$8:$AO$8,0))=0,"",   INDEX(IMFYear!$B$9:$AO$310,MATCH($AF91,IMFYear!$B$9:$B$310,0),MATCH(AI$5,IMFYear!$B$8:$AO$8,0))),"")</f>
        <v/>
      </c>
      <c r="AJ91" s="16" t="str">
        <f>IFERROR($AI91/INDEX(IMFYear!$B$9:$AO$310,MATCH($AF91,IMFYear!$B$9:$B$310,0),MATCH(AJ$5,IMFYear!$B$8:$AO$8,0)),"")</f>
        <v/>
      </c>
      <c r="AL91" s="3" t="str">
        <f t="array" ref="AL91">IFERROR(INDEX(AF:AF,SMALL($AE$6:$AE$405,ROW(AK91)-ROW($AK$5)),1),"")</f>
        <v/>
      </c>
      <c r="AM91" s="31" t="str">
        <f t="shared" si="22"/>
        <v/>
      </c>
      <c r="AN91" s="31" t="str">
        <f t="shared" si="23"/>
        <v/>
      </c>
      <c r="AP91" s="1"/>
      <c r="AQ91" s="1"/>
      <c r="AR91" s="2" t="s">
        <v>170</v>
      </c>
      <c r="AS91" s="5" t="s">
        <v>171</v>
      </c>
    </row>
    <row r="92" spans="5:45" x14ac:dyDescent="0.25">
      <c r="E92" s="2" t="str">
        <f t="shared" si="20"/>
        <v/>
      </c>
      <c r="F92" s="3" t="str">
        <f t="shared" si="21"/>
        <v/>
      </c>
      <c r="G92" s="16">
        <f>IFERROR(IF(G$5="EUR",1,INDEX(ECB90Days!$C$9:$AI$100,MATCH($F92,ECB90Days!$C$9:$C$100,0),MATCH(G$5,ECB90Days!$C$8:$AI$8,0))),"")</f>
        <v>1</v>
      </c>
      <c r="H92" s="16" t="str">
        <f>IFERROR(IF(H$5="EUR",1,INDEX(ECB90Days!$C$9:$AI$100,MATCH($F92,ECB90Days!$C$9:$C$100,0),MATCH(H$5,ECB90Days!$C$8:$AI$8,0)))/$G92,"")</f>
        <v/>
      </c>
      <c r="I92" s="16" t="str">
        <f>IFERROR(IF(I$5="EUR",1,INDEX(ECB90Days!$C$9:$AI$100,MATCH($F92,ECB90Days!$C$9:$C$100,0),MATCH(I$5,ECB90Days!$C$8:$AI$8,0)))/$G92,"")</f>
        <v/>
      </c>
      <c r="J92" s="16" t="str">
        <f>IFERROR(IF(J$5="EUR",1,INDEX(ECB90Days!$C$9:$AI$100,MATCH($F92,ECB90Days!$C$9:$C$100,0),MATCH(J$5,ECB90Days!$C$8:$AI$8,0)))/$G92,"")</f>
        <v/>
      </c>
      <c r="K92" s="16" t="str">
        <f>IFERROR(IF(K$5="EUR",1,INDEX(ECB90Days!$C$9:$AI$100,MATCH($F92,ECB90Days!$C$9:$C$100,0),MATCH(K$5,ECB90Days!$C$8:$AI$8,0)))/$G92,"")</f>
        <v/>
      </c>
      <c r="L92" s="16" t="str">
        <f>IFERROR(IF(L$5="EUR",1,INDEX(ECB90Days!$C$9:$AI$100,MATCH($F92,ECB90Days!$C$9:$C$100,0),MATCH(L$5,ECB90Days!$C$8:$AI$8,0)))/$G92,"")</f>
        <v/>
      </c>
      <c r="N92" s="2" t="str">
        <f t="shared" si="14"/>
        <v/>
      </c>
      <c r="O92" s="16" t="str">
        <f>IFERROR(IF(INDEX(IMFYear!$B$9:$AO$400,MATCH($F92,IMFYear!$B$9:$B$400,0),MATCH(O$5,IMFYear!$B$8:$AO$8,0))=0,"",INDEX(IMFYear!$B$9:$AO$400,MATCH($F92,IMFYear!$B$9:$B$400,0),MATCH(O$5,IMFYear!$B$8:$AO$8,0))),"")</f>
        <v/>
      </c>
      <c r="P92" s="16" t="str">
        <f>IFERROR($O92/INDEX(IMFYear!$B$9:$AO$400,MATCH($F92,IMFYear!$B$9:$B$400,0),MATCH(P$5,IMFYear!$B$8:$AO$8,0)),"")</f>
        <v/>
      </c>
      <c r="Q92" s="16" t="str">
        <f>IFERROR($O92/INDEX(IMFYear!$B$9:$AO$400,MATCH($F92,IMFYear!$B$9:$B$400,0),MATCH(Q$5,IMFYear!$B$8:$AO$8,0)),"")</f>
        <v/>
      </c>
      <c r="R92" s="16" t="str">
        <f>IFERROR($O92/INDEX(IMFYear!$B$9:$AO$400,MATCH($F92,IMFYear!$B$9:$B$400,0),MATCH(R$5,IMFYear!$B$8:$AO$8,0)),"")</f>
        <v/>
      </c>
      <c r="S92" s="16" t="str">
        <f>IFERROR($O92/INDEX(IMFYear!$B$9:$AO$400,MATCH($F92,IMFYear!$B$9:$B$400,0),MATCH(S$5,IMFYear!$B$8:$AO$8,0)),"")</f>
        <v/>
      </c>
      <c r="T92" s="16" t="str">
        <f>IFERROR($O92/INDEX(IMFYear!$B$9:$AO$400,MATCH($F92,IMFYear!$B$9:$B$400,0),MATCH(T$5,IMFYear!$B$8:$AO$8,0)),"")</f>
        <v/>
      </c>
      <c r="V92" s="3" t="str">
        <f t="array" ref="V92">IFERROR(IF($V$4="IMF",INDEX(F:F,SMALL($N$6:$N$405,ROW(U92)-ROW($U$5)),1),INDEX(F:F,SMALL($E$6:$E$405,ROW(U92)-ROW($U$5)),1)),"")</f>
        <v/>
      </c>
      <c r="W92" s="16" t="str">
        <f t="shared" si="15"/>
        <v/>
      </c>
      <c r="X92" s="16" t="str">
        <f t="shared" si="16"/>
        <v/>
      </c>
      <c r="Y92" s="16" t="str">
        <f t="shared" si="17"/>
        <v/>
      </c>
      <c r="Z92" s="16" t="str">
        <f t="shared" si="18"/>
        <v/>
      </c>
      <c r="AA92" s="16" t="str">
        <f t="shared" si="19"/>
        <v/>
      </c>
      <c r="AE92" s="2" t="str">
        <f t="shared" si="13"/>
        <v/>
      </c>
      <c r="AF92" s="3" t="str">
        <f t="shared" si="24"/>
        <v/>
      </c>
      <c r="AG92" s="16" t="str">
        <f>IFERROR(IF(AG$5="EUR",1,INDEX(ECB90Days!$C$9:$AI$100,MATCH($AF92,ECB90Days!$C$9:$C$100,0),MATCH(AG$5,ECB90Days!$C$8:$AI$8,0))),"")</f>
        <v/>
      </c>
      <c r="AH92" s="16" t="str">
        <f>IFERROR(IF(AH$5="EUR",1,INDEX(ECB90Days!$C$9:$AI$100,MATCH($AF92,ECB90Days!$C$9:$C$100,0),MATCH(AH$5,ECB90Days!$C$8:$AI$8,0)))/$AG92,"")</f>
        <v/>
      </c>
      <c r="AI92" s="16" t="str">
        <f>IFERROR(IF(INDEX(IMFYear!$B$9:$AO$310,MATCH($AF92,IMFYear!$B$9:$B$310,0),MATCH(AI$5,IMFYear!$B$8:$AO$8,0))=0,"",   INDEX(IMFYear!$B$9:$AO$310,MATCH($AF92,IMFYear!$B$9:$B$310,0),MATCH(AI$5,IMFYear!$B$8:$AO$8,0))),"")</f>
        <v/>
      </c>
      <c r="AJ92" s="16" t="str">
        <f>IFERROR($AI92/INDEX(IMFYear!$B$9:$AO$310,MATCH($AF92,IMFYear!$B$9:$B$310,0),MATCH(AJ$5,IMFYear!$B$8:$AO$8,0)),"")</f>
        <v/>
      </c>
      <c r="AL92" s="3" t="str">
        <f t="array" ref="AL92">IFERROR(INDEX(AF:AF,SMALL($AE$6:$AE$405,ROW(AK92)-ROW($AK$5)),1),"")</f>
        <v/>
      </c>
      <c r="AM92" s="31" t="str">
        <f t="shared" si="22"/>
        <v/>
      </c>
      <c r="AN92" s="31" t="str">
        <f t="shared" si="23"/>
        <v/>
      </c>
      <c r="AP92" s="1"/>
      <c r="AQ92" s="1"/>
      <c r="AR92" s="2" t="s">
        <v>172</v>
      </c>
      <c r="AS92" s="5" t="s">
        <v>173</v>
      </c>
    </row>
    <row r="93" spans="5:45" x14ac:dyDescent="0.25">
      <c r="E93" s="2" t="str">
        <f t="shared" si="20"/>
        <v/>
      </c>
      <c r="F93" s="3" t="str">
        <f t="shared" si="21"/>
        <v/>
      </c>
      <c r="G93" s="16">
        <f>IFERROR(IF(G$5="EUR",1,INDEX(ECB90Days!$C$9:$AI$100,MATCH($F93,ECB90Days!$C$9:$C$100,0),MATCH(G$5,ECB90Days!$C$8:$AI$8,0))),"")</f>
        <v>1</v>
      </c>
      <c r="H93" s="16" t="str">
        <f>IFERROR(IF(H$5="EUR",1,INDEX(ECB90Days!$C$9:$AI$100,MATCH($F93,ECB90Days!$C$9:$C$100,0),MATCH(H$5,ECB90Days!$C$8:$AI$8,0)))/$G93,"")</f>
        <v/>
      </c>
      <c r="I93" s="16" t="str">
        <f>IFERROR(IF(I$5="EUR",1,INDEX(ECB90Days!$C$9:$AI$100,MATCH($F93,ECB90Days!$C$9:$C$100,0),MATCH(I$5,ECB90Days!$C$8:$AI$8,0)))/$G93,"")</f>
        <v/>
      </c>
      <c r="J93" s="16" t="str">
        <f>IFERROR(IF(J$5="EUR",1,INDEX(ECB90Days!$C$9:$AI$100,MATCH($F93,ECB90Days!$C$9:$C$100,0),MATCH(J$5,ECB90Days!$C$8:$AI$8,0)))/$G93,"")</f>
        <v/>
      </c>
      <c r="K93" s="16" t="str">
        <f>IFERROR(IF(K$5="EUR",1,INDEX(ECB90Days!$C$9:$AI$100,MATCH($F93,ECB90Days!$C$9:$C$100,0),MATCH(K$5,ECB90Days!$C$8:$AI$8,0)))/$G93,"")</f>
        <v/>
      </c>
      <c r="L93" s="16" t="str">
        <f>IFERROR(IF(L$5="EUR",1,INDEX(ECB90Days!$C$9:$AI$100,MATCH($F93,ECB90Days!$C$9:$C$100,0),MATCH(L$5,ECB90Days!$C$8:$AI$8,0)))/$G93,"")</f>
        <v/>
      </c>
      <c r="N93" s="2" t="str">
        <f t="shared" si="14"/>
        <v/>
      </c>
      <c r="O93" s="16" t="str">
        <f>IFERROR(IF(INDEX(IMFYear!$B$9:$AO$400,MATCH($F93,IMFYear!$B$9:$B$400,0),MATCH(O$5,IMFYear!$B$8:$AO$8,0))=0,"",INDEX(IMFYear!$B$9:$AO$400,MATCH($F93,IMFYear!$B$9:$B$400,0),MATCH(O$5,IMFYear!$B$8:$AO$8,0))),"")</f>
        <v/>
      </c>
      <c r="P93" s="16" t="str">
        <f>IFERROR($O93/INDEX(IMFYear!$B$9:$AO$400,MATCH($F93,IMFYear!$B$9:$B$400,0),MATCH(P$5,IMFYear!$B$8:$AO$8,0)),"")</f>
        <v/>
      </c>
      <c r="Q93" s="16" t="str">
        <f>IFERROR($O93/INDEX(IMFYear!$B$9:$AO$400,MATCH($F93,IMFYear!$B$9:$B$400,0),MATCH(Q$5,IMFYear!$B$8:$AO$8,0)),"")</f>
        <v/>
      </c>
      <c r="R93" s="16" t="str">
        <f>IFERROR($O93/INDEX(IMFYear!$B$9:$AO$400,MATCH($F93,IMFYear!$B$9:$B$400,0),MATCH(R$5,IMFYear!$B$8:$AO$8,0)),"")</f>
        <v/>
      </c>
      <c r="S93" s="16" t="str">
        <f>IFERROR($O93/INDEX(IMFYear!$B$9:$AO$400,MATCH($F93,IMFYear!$B$9:$B$400,0),MATCH(S$5,IMFYear!$B$8:$AO$8,0)),"")</f>
        <v/>
      </c>
      <c r="T93" s="16" t="str">
        <f>IFERROR($O93/INDEX(IMFYear!$B$9:$AO$400,MATCH($F93,IMFYear!$B$9:$B$400,0),MATCH(T$5,IMFYear!$B$8:$AO$8,0)),"")</f>
        <v/>
      </c>
      <c r="V93" s="3" t="str">
        <f t="array" ref="V93">IFERROR(IF($V$4="IMF",INDEX(F:F,SMALL($N$6:$N$405,ROW(U93)-ROW($U$5)),1),INDEX(F:F,SMALL($E$6:$E$405,ROW(U93)-ROW($U$5)),1)),"")</f>
        <v/>
      </c>
      <c r="W93" s="16" t="str">
        <f t="shared" si="15"/>
        <v/>
      </c>
      <c r="X93" s="16" t="str">
        <f t="shared" si="16"/>
        <v/>
      </c>
      <c r="Y93" s="16" t="str">
        <f t="shared" si="17"/>
        <v/>
      </c>
      <c r="Z93" s="16" t="str">
        <f t="shared" si="18"/>
        <v/>
      </c>
      <c r="AA93" s="16" t="str">
        <f t="shared" si="19"/>
        <v/>
      </c>
      <c r="AE93" s="2" t="str">
        <f t="shared" si="13"/>
        <v/>
      </c>
      <c r="AF93" s="3" t="str">
        <f t="shared" si="24"/>
        <v/>
      </c>
      <c r="AG93" s="16" t="str">
        <f>IFERROR(IF(AG$5="EUR",1,INDEX(ECB90Days!$C$9:$AI$100,MATCH($AF93,ECB90Days!$C$9:$C$100,0),MATCH(AG$5,ECB90Days!$C$8:$AI$8,0))),"")</f>
        <v/>
      </c>
      <c r="AH93" s="16" t="str">
        <f>IFERROR(IF(AH$5="EUR",1,INDEX(ECB90Days!$C$9:$AI$100,MATCH($AF93,ECB90Days!$C$9:$C$100,0),MATCH(AH$5,ECB90Days!$C$8:$AI$8,0)))/$AG93,"")</f>
        <v/>
      </c>
      <c r="AI93" s="16" t="str">
        <f>IFERROR(IF(INDEX(IMFYear!$B$9:$AO$310,MATCH($AF93,IMFYear!$B$9:$B$310,0),MATCH(AI$5,IMFYear!$B$8:$AO$8,0))=0,"",   INDEX(IMFYear!$B$9:$AO$310,MATCH($AF93,IMFYear!$B$9:$B$310,0),MATCH(AI$5,IMFYear!$B$8:$AO$8,0))),"")</f>
        <v/>
      </c>
      <c r="AJ93" s="16" t="str">
        <f>IFERROR($AI93/INDEX(IMFYear!$B$9:$AO$310,MATCH($AF93,IMFYear!$B$9:$B$310,0),MATCH(AJ$5,IMFYear!$B$8:$AO$8,0)),"")</f>
        <v/>
      </c>
      <c r="AL93" s="3" t="str">
        <f t="array" ref="AL93">IFERROR(INDEX(AF:AF,SMALL($AE$6:$AE$405,ROW(AK93)-ROW($AK$5)),1),"")</f>
        <v/>
      </c>
      <c r="AM93" s="31" t="str">
        <f t="shared" si="22"/>
        <v/>
      </c>
      <c r="AN93" s="31" t="str">
        <f t="shared" si="23"/>
        <v/>
      </c>
      <c r="AP93" s="1"/>
      <c r="AQ93" s="1"/>
      <c r="AR93" s="2" t="s">
        <v>174</v>
      </c>
      <c r="AS93" s="5" t="s">
        <v>175</v>
      </c>
    </row>
    <row r="94" spans="5:45" x14ac:dyDescent="0.25">
      <c r="E94" s="2" t="str">
        <f t="shared" si="20"/>
        <v/>
      </c>
      <c r="F94" s="3" t="str">
        <f t="shared" si="21"/>
        <v/>
      </c>
      <c r="G94" s="16">
        <f>IFERROR(IF(G$5="EUR",1,INDEX(ECB90Days!$C$9:$AI$100,MATCH($F94,ECB90Days!$C$9:$C$100,0),MATCH(G$5,ECB90Days!$C$8:$AI$8,0))),"")</f>
        <v>1</v>
      </c>
      <c r="H94" s="16" t="str">
        <f>IFERROR(IF(H$5="EUR",1,INDEX(ECB90Days!$C$9:$AI$100,MATCH($F94,ECB90Days!$C$9:$C$100,0),MATCH(H$5,ECB90Days!$C$8:$AI$8,0)))/$G94,"")</f>
        <v/>
      </c>
      <c r="I94" s="16" t="str">
        <f>IFERROR(IF(I$5="EUR",1,INDEX(ECB90Days!$C$9:$AI$100,MATCH($F94,ECB90Days!$C$9:$C$100,0),MATCH(I$5,ECB90Days!$C$8:$AI$8,0)))/$G94,"")</f>
        <v/>
      </c>
      <c r="J94" s="16" t="str">
        <f>IFERROR(IF(J$5="EUR",1,INDEX(ECB90Days!$C$9:$AI$100,MATCH($F94,ECB90Days!$C$9:$C$100,0),MATCH(J$5,ECB90Days!$C$8:$AI$8,0)))/$G94,"")</f>
        <v/>
      </c>
      <c r="K94" s="16" t="str">
        <f>IFERROR(IF(K$5="EUR",1,INDEX(ECB90Days!$C$9:$AI$100,MATCH($F94,ECB90Days!$C$9:$C$100,0),MATCH(K$5,ECB90Days!$C$8:$AI$8,0)))/$G94,"")</f>
        <v/>
      </c>
      <c r="L94" s="16" t="str">
        <f>IFERROR(IF(L$5="EUR",1,INDEX(ECB90Days!$C$9:$AI$100,MATCH($F94,ECB90Days!$C$9:$C$100,0),MATCH(L$5,ECB90Days!$C$8:$AI$8,0)))/$G94,"")</f>
        <v/>
      </c>
      <c r="N94" s="2" t="str">
        <f t="shared" si="14"/>
        <v/>
      </c>
      <c r="O94" s="16" t="str">
        <f>IFERROR(IF(INDEX(IMFYear!$B$9:$AO$400,MATCH($F94,IMFYear!$B$9:$B$400,0),MATCH(O$5,IMFYear!$B$8:$AO$8,0))=0,"",INDEX(IMFYear!$B$9:$AO$400,MATCH($F94,IMFYear!$B$9:$B$400,0),MATCH(O$5,IMFYear!$B$8:$AO$8,0))),"")</f>
        <v/>
      </c>
      <c r="P94" s="16" t="str">
        <f>IFERROR($O94/INDEX(IMFYear!$B$9:$AO$400,MATCH($F94,IMFYear!$B$9:$B$400,0),MATCH(P$5,IMFYear!$B$8:$AO$8,0)),"")</f>
        <v/>
      </c>
      <c r="Q94" s="16" t="str">
        <f>IFERROR($O94/INDEX(IMFYear!$B$9:$AO$400,MATCH($F94,IMFYear!$B$9:$B$400,0),MATCH(Q$5,IMFYear!$B$8:$AO$8,0)),"")</f>
        <v/>
      </c>
      <c r="R94" s="16" t="str">
        <f>IFERROR($O94/INDEX(IMFYear!$B$9:$AO$400,MATCH($F94,IMFYear!$B$9:$B$400,0),MATCH(R$5,IMFYear!$B$8:$AO$8,0)),"")</f>
        <v/>
      </c>
      <c r="S94" s="16" t="str">
        <f>IFERROR($O94/INDEX(IMFYear!$B$9:$AO$400,MATCH($F94,IMFYear!$B$9:$B$400,0),MATCH(S$5,IMFYear!$B$8:$AO$8,0)),"")</f>
        <v/>
      </c>
      <c r="T94" s="16" t="str">
        <f>IFERROR($O94/INDEX(IMFYear!$B$9:$AO$400,MATCH($F94,IMFYear!$B$9:$B$400,0),MATCH(T$5,IMFYear!$B$8:$AO$8,0)),"")</f>
        <v/>
      </c>
      <c r="V94" s="3" t="str">
        <f t="array" ref="V94">IFERROR(IF($V$4="IMF",INDEX(F:F,SMALL($N$6:$N$405,ROW(U94)-ROW($U$5)),1),INDEX(F:F,SMALL($E$6:$E$405,ROW(U94)-ROW($U$5)),1)),"")</f>
        <v/>
      </c>
      <c r="W94" s="16" t="str">
        <f t="shared" si="15"/>
        <v/>
      </c>
      <c r="X94" s="16" t="str">
        <f t="shared" si="16"/>
        <v/>
      </c>
      <c r="Y94" s="16" t="str">
        <f t="shared" si="17"/>
        <v/>
      </c>
      <c r="Z94" s="16" t="str">
        <f t="shared" si="18"/>
        <v/>
      </c>
      <c r="AA94" s="16" t="str">
        <f t="shared" si="19"/>
        <v/>
      </c>
      <c r="AE94" s="2" t="str">
        <f t="shared" si="13"/>
        <v/>
      </c>
      <c r="AF94" s="3" t="str">
        <f t="shared" si="24"/>
        <v/>
      </c>
      <c r="AG94" s="16" t="str">
        <f>IFERROR(IF(AG$5="EUR",1,INDEX(ECB90Days!$C$9:$AI$100,MATCH($AF94,ECB90Days!$C$9:$C$100,0),MATCH(AG$5,ECB90Days!$C$8:$AI$8,0))),"")</f>
        <v/>
      </c>
      <c r="AH94" s="16" t="str">
        <f>IFERROR(IF(AH$5="EUR",1,INDEX(ECB90Days!$C$9:$AI$100,MATCH($AF94,ECB90Days!$C$9:$C$100,0),MATCH(AH$5,ECB90Days!$C$8:$AI$8,0)))/$AG94,"")</f>
        <v/>
      </c>
      <c r="AI94" s="16" t="str">
        <f>IFERROR(IF(INDEX(IMFYear!$B$9:$AO$310,MATCH($AF94,IMFYear!$B$9:$B$310,0),MATCH(AI$5,IMFYear!$B$8:$AO$8,0))=0,"",   INDEX(IMFYear!$B$9:$AO$310,MATCH($AF94,IMFYear!$B$9:$B$310,0),MATCH(AI$5,IMFYear!$B$8:$AO$8,0))),"")</f>
        <v/>
      </c>
      <c r="AJ94" s="16" t="str">
        <f>IFERROR($AI94/INDEX(IMFYear!$B$9:$AO$310,MATCH($AF94,IMFYear!$B$9:$B$310,0),MATCH(AJ$5,IMFYear!$B$8:$AO$8,0)),"")</f>
        <v/>
      </c>
      <c r="AL94" s="3" t="str">
        <f t="array" ref="AL94">IFERROR(INDEX(AF:AF,SMALL($AE$6:$AE$405,ROW(AK94)-ROW($AK$5)),1),"")</f>
        <v/>
      </c>
      <c r="AM94" s="31" t="str">
        <f t="shared" si="22"/>
        <v/>
      </c>
      <c r="AN94" s="31" t="str">
        <f t="shared" si="23"/>
        <v/>
      </c>
      <c r="AP94" s="1"/>
      <c r="AQ94" s="1"/>
      <c r="AR94" s="2" t="s">
        <v>176</v>
      </c>
      <c r="AS94" s="5" t="s">
        <v>177</v>
      </c>
    </row>
    <row r="95" spans="5:45" x14ac:dyDescent="0.25">
      <c r="E95" s="2" t="str">
        <f t="shared" si="20"/>
        <v/>
      </c>
      <c r="F95" s="3" t="str">
        <f t="shared" si="21"/>
        <v/>
      </c>
      <c r="G95" s="16">
        <f>IFERROR(IF(G$5="EUR",1,INDEX(ECB90Days!$C$9:$AI$100,MATCH($F95,ECB90Days!$C$9:$C$100,0),MATCH(G$5,ECB90Days!$C$8:$AI$8,0))),"")</f>
        <v>1</v>
      </c>
      <c r="H95" s="16" t="str">
        <f>IFERROR(IF(H$5="EUR",1,INDEX(ECB90Days!$C$9:$AI$100,MATCH($F95,ECB90Days!$C$9:$C$100,0),MATCH(H$5,ECB90Days!$C$8:$AI$8,0)))/$G95,"")</f>
        <v/>
      </c>
      <c r="I95" s="16" t="str">
        <f>IFERROR(IF(I$5="EUR",1,INDEX(ECB90Days!$C$9:$AI$100,MATCH($F95,ECB90Days!$C$9:$C$100,0),MATCH(I$5,ECB90Days!$C$8:$AI$8,0)))/$G95,"")</f>
        <v/>
      </c>
      <c r="J95" s="16" t="str">
        <f>IFERROR(IF(J$5="EUR",1,INDEX(ECB90Days!$C$9:$AI$100,MATCH($F95,ECB90Days!$C$9:$C$100,0),MATCH(J$5,ECB90Days!$C$8:$AI$8,0)))/$G95,"")</f>
        <v/>
      </c>
      <c r="K95" s="16" t="str">
        <f>IFERROR(IF(K$5="EUR",1,INDEX(ECB90Days!$C$9:$AI$100,MATCH($F95,ECB90Days!$C$9:$C$100,0),MATCH(K$5,ECB90Days!$C$8:$AI$8,0)))/$G95,"")</f>
        <v/>
      </c>
      <c r="L95" s="16" t="str">
        <f>IFERROR(IF(L$5="EUR",1,INDEX(ECB90Days!$C$9:$AI$100,MATCH($F95,ECB90Days!$C$9:$C$100,0),MATCH(L$5,ECB90Days!$C$8:$AI$8,0)))/$G95,"")</f>
        <v/>
      </c>
      <c r="N95" s="2" t="str">
        <f t="shared" si="14"/>
        <v/>
      </c>
      <c r="O95" s="16" t="str">
        <f>IFERROR(IF(INDEX(IMFYear!$B$9:$AO$400,MATCH($F95,IMFYear!$B$9:$B$400,0),MATCH(O$5,IMFYear!$B$8:$AO$8,0))=0,"",INDEX(IMFYear!$B$9:$AO$400,MATCH($F95,IMFYear!$B$9:$B$400,0),MATCH(O$5,IMFYear!$B$8:$AO$8,0))),"")</f>
        <v/>
      </c>
      <c r="P95" s="16" t="str">
        <f>IFERROR($O95/INDEX(IMFYear!$B$9:$AO$400,MATCH($F95,IMFYear!$B$9:$B$400,0),MATCH(P$5,IMFYear!$B$8:$AO$8,0)),"")</f>
        <v/>
      </c>
      <c r="Q95" s="16" t="str">
        <f>IFERROR($O95/INDEX(IMFYear!$B$9:$AO$400,MATCH($F95,IMFYear!$B$9:$B$400,0),MATCH(Q$5,IMFYear!$B$8:$AO$8,0)),"")</f>
        <v/>
      </c>
      <c r="R95" s="16" t="str">
        <f>IFERROR($O95/INDEX(IMFYear!$B$9:$AO$400,MATCH($F95,IMFYear!$B$9:$B$400,0),MATCH(R$5,IMFYear!$B$8:$AO$8,0)),"")</f>
        <v/>
      </c>
      <c r="S95" s="16" t="str">
        <f>IFERROR($O95/INDEX(IMFYear!$B$9:$AO$400,MATCH($F95,IMFYear!$B$9:$B$400,0),MATCH(S$5,IMFYear!$B$8:$AO$8,0)),"")</f>
        <v/>
      </c>
      <c r="T95" s="16" t="str">
        <f>IFERROR($O95/INDEX(IMFYear!$B$9:$AO$400,MATCH($F95,IMFYear!$B$9:$B$400,0),MATCH(T$5,IMFYear!$B$8:$AO$8,0)),"")</f>
        <v/>
      </c>
      <c r="V95" s="3" t="str">
        <f t="array" ref="V95">IFERROR(IF($V$4="IMF",INDEX(F:F,SMALL($N$6:$N$405,ROW(U95)-ROW($U$5)),1),INDEX(F:F,SMALL($E$6:$E$405,ROW(U95)-ROW($U$5)),1)),"")</f>
        <v/>
      </c>
      <c r="W95" s="16" t="str">
        <f t="shared" si="15"/>
        <v/>
      </c>
      <c r="X95" s="16" t="str">
        <f t="shared" si="16"/>
        <v/>
      </c>
      <c r="Y95" s="16" t="str">
        <f t="shared" si="17"/>
        <v/>
      </c>
      <c r="Z95" s="16" t="str">
        <f t="shared" si="18"/>
        <v/>
      </c>
      <c r="AA95" s="16" t="str">
        <f t="shared" si="19"/>
        <v/>
      </c>
      <c r="AE95" s="2" t="str">
        <f t="shared" si="13"/>
        <v/>
      </c>
      <c r="AF95" s="3" t="str">
        <f t="shared" si="24"/>
        <v/>
      </c>
      <c r="AG95" s="16" t="str">
        <f>IFERROR(IF(AG$5="EUR",1,INDEX(ECB90Days!$C$9:$AI$100,MATCH($AF95,ECB90Days!$C$9:$C$100,0),MATCH(AG$5,ECB90Days!$C$8:$AI$8,0))),"")</f>
        <v/>
      </c>
      <c r="AH95" s="16" t="str">
        <f>IFERROR(IF(AH$5="EUR",1,INDEX(ECB90Days!$C$9:$AI$100,MATCH($AF95,ECB90Days!$C$9:$C$100,0),MATCH(AH$5,ECB90Days!$C$8:$AI$8,0)))/$AG95,"")</f>
        <v/>
      </c>
      <c r="AI95" s="16" t="str">
        <f>IFERROR(IF(INDEX(IMFYear!$B$9:$AO$310,MATCH($AF95,IMFYear!$B$9:$B$310,0),MATCH(AI$5,IMFYear!$B$8:$AO$8,0))=0,"",   INDEX(IMFYear!$B$9:$AO$310,MATCH($AF95,IMFYear!$B$9:$B$310,0),MATCH(AI$5,IMFYear!$B$8:$AO$8,0))),"")</f>
        <v/>
      </c>
      <c r="AJ95" s="16" t="str">
        <f>IFERROR($AI95/INDEX(IMFYear!$B$9:$AO$310,MATCH($AF95,IMFYear!$B$9:$B$310,0),MATCH(AJ$5,IMFYear!$B$8:$AO$8,0)),"")</f>
        <v/>
      </c>
      <c r="AL95" s="3" t="str">
        <f t="array" ref="AL95">IFERROR(INDEX(AF:AF,SMALL($AE$6:$AE$405,ROW(AK95)-ROW($AK$5)),1),"")</f>
        <v/>
      </c>
      <c r="AM95" s="31" t="str">
        <f t="shared" si="22"/>
        <v/>
      </c>
      <c r="AN95" s="31" t="str">
        <f t="shared" si="23"/>
        <v/>
      </c>
      <c r="AP95" s="1"/>
      <c r="AQ95" s="1"/>
      <c r="AR95" s="2" t="s">
        <v>178</v>
      </c>
      <c r="AS95" s="5" t="s">
        <v>179</v>
      </c>
    </row>
    <row r="96" spans="5:45" x14ac:dyDescent="0.25">
      <c r="E96" s="2" t="str">
        <f t="shared" si="20"/>
        <v/>
      </c>
      <c r="F96" s="3" t="str">
        <f t="shared" si="21"/>
        <v/>
      </c>
      <c r="G96" s="16">
        <f>IFERROR(IF(G$5="EUR",1,INDEX(ECB90Days!$C$9:$AI$100,MATCH($F96,ECB90Days!$C$9:$C$100,0),MATCH(G$5,ECB90Days!$C$8:$AI$8,0))),"")</f>
        <v>1</v>
      </c>
      <c r="H96" s="16" t="str">
        <f>IFERROR(IF(H$5="EUR",1,INDEX(ECB90Days!$C$9:$AI$100,MATCH($F96,ECB90Days!$C$9:$C$100,0),MATCH(H$5,ECB90Days!$C$8:$AI$8,0)))/$G96,"")</f>
        <v/>
      </c>
      <c r="I96" s="16" t="str">
        <f>IFERROR(IF(I$5="EUR",1,INDEX(ECB90Days!$C$9:$AI$100,MATCH($F96,ECB90Days!$C$9:$C$100,0),MATCH(I$5,ECB90Days!$C$8:$AI$8,0)))/$G96,"")</f>
        <v/>
      </c>
      <c r="J96" s="16" t="str">
        <f>IFERROR(IF(J$5="EUR",1,INDEX(ECB90Days!$C$9:$AI$100,MATCH($F96,ECB90Days!$C$9:$C$100,0),MATCH(J$5,ECB90Days!$C$8:$AI$8,0)))/$G96,"")</f>
        <v/>
      </c>
      <c r="K96" s="16" t="str">
        <f>IFERROR(IF(K$5="EUR",1,INDEX(ECB90Days!$C$9:$AI$100,MATCH($F96,ECB90Days!$C$9:$C$100,0),MATCH(K$5,ECB90Days!$C$8:$AI$8,0)))/$G96,"")</f>
        <v/>
      </c>
      <c r="L96" s="16" t="str">
        <f>IFERROR(IF(L$5="EUR",1,INDEX(ECB90Days!$C$9:$AI$100,MATCH($F96,ECB90Days!$C$9:$C$100,0),MATCH(L$5,ECB90Days!$C$8:$AI$8,0)))/$G96,"")</f>
        <v/>
      </c>
      <c r="N96" s="2" t="str">
        <f t="shared" si="14"/>
        <v/>
      </c>
      <c r="O96" s="16" t="str">
        <f>IFERROR(IF(INDEX(IMFYear!$B$9:$AO$400,MATCH($F96,IMFYear!$B$9:$B$400,0),MATCH(O$5,IMFYear!$B$8:$AO$8,0))=0,"",INDEX(IMFYear!$B$9:$AO$400,MATCH($F96,IMFYear!$B$9:$B$400,0),MATCH(O$5,IMFYear!$B$8:$AO$8,0))),"")</f>
        <v/>
      </c>
      <c r="P96" s="16" t="str">
        <f>IFERROR($O96/INDEX(IMFYear!$B$9:$AO$400,MATCH($F96,IMFYear!$B$9:$B$400,0),MATCH(P$5,IMFYear!$B$8:$AO$8,0)),"")</f>
        <v/>
      </c>
      <c r="Q96" s="16" t="str">
        <f>IFERROR($O96/INDEX(IMFYear!$B$9:$AO$400,MATCH($F96,IMFYear!$B$9:$B$400,0),MATCH(Q$5,IMFYear!$B$8:$AO$8,0)),"")</f>
        <v/>
      </c>
      <c r="R96" s="16" t="str">
        <f>IFERROR($O96/INDEX(IMFYear!$B$9:$AO$400,MATCH($F96,IMFYear!$B$9:$B$400,0),MATCH(R$5,IMFYear!$B$8:$AO$8,0)),"")</f>
        <v/>
      </c>
      <c r="S96" s="16" t="str">
        <f>IFERROR($O96/INDEX(IMFYear!$B$9:$AO$400,MATCH($F96,IMFYear!$B$9:$B$400,0),MATCH(S$5,IMFYear!$B$8:$AO$8,0)),"")</f>
        <v/>
      </c>
      <c r="T96" s="16" t="str">
        <f>IFERROR($O96/INDEX(IMFYear!$B$9:$AO$400,MATCH($F96,IMFYear!$B$9:$B$400,0),MATCH(T$5,IMFYear!$B$8:$AO$8,0)),"")</f>
        <v/>
      </c>
      <c r="V96" s="3" t="str">
        <f t="array" ref="V96">IFERROR(IF($V$4="IMF",INDEX(F:F,SMALL($N$6:$N$405,ROW(U96)-ROW($U$5)),1),INDEX(F:F,SMALL($E$6:$E$405,ROW(U96)-ROW($U$5)),1)),"")</f>
        <v/>
      </c>
      <c r="W96" s="16" t="str">
        <f t="shared" si="15"/>
        <v/>
      </c>
      <c r="X96" s="16" t="str">
        <f t="shared" si="16"/>
        <v/>
      </c>
      <c r="Y96" s="16" t="str">
        <f t="shared" si="17"/>
        <v/>
      </c>
      <c r="Z96" s="16" t="str">
        <f t="shared" si="18"/>
        <v/>
      </c>
      <c r="AA96" s="16" t="str">
        <f t="shared" si="19"/>
        <v/>
      </c>
      <c r="AE96" s="2" t="str">
        <f t="shared" si="13"/>
        <v/>
      </c>
      <c r="AF96" s="3" t="str">
        <f t="shared" si="24"/>
        <v/>
      </c>
      <c r="AG96" s="16" t="str">
        <f>IFERROR(IF(AG$5="EUR",1,INDEX(ECB90Days!$C$9:$AI$100,MATCH($AF96,ECB90Days!$C$9:$C$100,0),MATCH(AG$5,ECB90Days!$C$8:$AI$8,0))),"")</f>
        <v/>
      </c>
      <c r="AH96" s="16" t="str">
        <f>IFERROR(IF(AH$5="EUR",1,INDEX(ECB90Days!$C$9:$AI$100,MATCH($AF96,ECB90Days!$C$9:$C$100,0),MATCH(AH$5,ECB90Days!$C$8:$AI$8,0)))/$AG96,"")</f>
        <v/>
      </c>
      <c r="AI96" s="16" t="str">
        <f>IFERROR(IF(INDEX(IMFYear!$B$9:$AO$310,MATCH($AF96,IMFYear!$B$9:$B$310,0),MATCH(AI$5,IMFYear!$B$8:$AO$8,0))=0,"",   INDEX(IMFYear!$B$9:$AO$310,MATCH($AF96,IMFYear!$B$9:$B$310,0),MATCH(AI$5,IMFYear!$B$8:$AO$8,0))),"")</f>
        <v/>
      </c>
      <c r="AJ96" s="16" t="str">
        <f>IFERROR($AI96/INDEX(IMFYear!$B$9:$AO$310,MATCH($AF96,IMFYear!$B$9:$B$310,0),MATCH(AJ$5,IMFYear!$B$8:$AO$8,0)),"")</f>
        <v/>
      </c>
      <c r="AL96" s="3" t="str">
        <f t="array" ref="AL96">IFERROR(INDEX(AF:AF,SMALL($AE$6:$AE$405,ROW(AK96)-ROW($AK$5)),1),"")</f>
        <v/>
      </c>
      <c r="AM96" s="31" t="str">
        <f t="shared" si="22"/>
        <v/>
      </c>
      <c r="AN96" s="31" t="str">
        <f t="shared" si="23"/>
        <v/>
      </c>
      <c r="AP96" s="1"/>
      <c r="AQ96" s="1"/>
      <c r="AR96" s="2" t="s">
        <v>180</v>
      </c>
      <c r="AS96" s="5" t="s">
        <v>181</v>
      </c>
    </row>
    <row r="97" spans="5:45" x14ac:dyDescent="0.25">
      <c r="E97" s="2" t="str">
        <f t="shared" si="20"/>
        <v/>
      </c>
      <c r="F97" s="3" t="str">
        <f t="shared" si="21"/>
        <v/>
      </c>
      <c r="G97" s="16">
        <f>IFERROR(IF(G$5="EUR",1,INDEX(ECB90Days!$C$9:$AI$100,MATCH($F97,ECB90Days!$C$9:$C$100,0),MATCH(G$5,ECB90Days!$C$8:$AI$8,0))),"")</f>
        <v>1</v>
      </c>
      <c r="H97" s="16" t="str">
        <f>IFERROR(IF(H$5="EUR",1,INDEX(ECB90Days!$C$9:$AI$100,MATCH($F97,ECB90Days!$C$9:$C$100,0),MATCH(H$5,ECB90Days!$C$8:$AI$8,0)))/$G97,"")</f>
        <v/>
      </c>
      <c r="I97" s="16" t="str">
        <f>IFERROR(IF(I$5="EUR",1,INDEX(ECB90Days!$C$9:$AI$100,MATCH($F97,ECB90Days!$C$9:$C$100,0),MATCH(I$5,ECB90Days!$C$8:$AI$8,0)))/$G97,"")</f>
        <v/>
      </c>
      <c r="J97" s="16" t="str">
        <f>IFERROR(IF(J$5="EUR",1,INDEX(ECB90Days!$C$9:$AI$100,MATCH($F97,ECB90Days!$C$9:$C$100,0),MATCH(J$5,ECB90Days!$C$8:$AI$8,0)))/$G97,"")</f>
        <v/>
      </c>
      <c r="K97" s="16" t="str">
        <f>IFERROR(IF(K$5="EUR",1,INDEX(ECB90Days!$C$9:$AI$100,MATCH($F97,ECB90Days!$C$9:$C$100,0),MATCH(K$5,ECB90Days!$C$8:$AI$8,0)))/$G97,"")</f>
        <v/>
      </c>
      <c r="L97" s="16" t="str">
        <f>IFERROR(IF(L$5="EUR",1,INDEX(ECB90Days!$C$9:$AI$100,MATCH($F97,ECB90Days!$C$9:$C$100,0),MATCH(L$5,ECB90Days!$C$8:$AI$8,0)))/$G97,"")</f>
        <v/>
      </c>
      <c r="N97" s="2" t="str">
        <f t="shared" si="14"/>
        <v/>
      </c>
      <c r="O97" s="16" t="str">
        <f>IFERROR(IF(INDEX(IMFYear!$B$9:$AO$400,MATCH($F97,IMFYear!$B$9:$B$400,0),MATCH(O$5,IMFYear!$B$8:$AO$8,0))=0,"",INDEX(IMFYear!$B$9:$AO$400,MATCH($F97,IMFYear!$B$9:$B$400,0),MATCH(O$5,IMFYear!$B$8:$AO$8,0))),"")</f>
        <v/>
      </c>
      <c r="P97" s="16" t="str">
        <f>IFERROR($O97/INDEX(IMFYear!$B$9:$AO$400,MATCH($F97,IMFYear!$B$9:$B$400,0),MATCH(P$5,IMFYear!$B$8:$AO$8,0)),"")</f>
        <v/>
      </c>
      <c r="Q97" s="16" t="str">
        <f>IFERROR($O97/INDEX(IMFYear!$B$9:$AO$400,MATCH($F97,IMFYear!$B$9:$B$400,0),MATCH(Q$5,IMFYear!$B$8:$AO$8,0)),"")</f>
        <v/>
      </c>
      <c r="R97" s="16" t="str">
        <f>IFERROR($O97/INDEX(IMFYear!$B$9:$AO$400,MATCH($F97,IMFYear!$B$9:$B$400,0),MATCH(R$5,IMFYear!$B$8:$AO$8,0)),"")</f>
        <v/>
      </c>
      <c r="S97" s="16" t="str">
        <f>IFERROR($O97/INDEX(IMFYear!$B$9:$AO$400,MATCH($F97,IMFYear!$B$9:$B$400,0),MATCH(S$5,IMFYear!$B$8:$AO$8,0)),"")</f>
        <v/>
      </c>
      <c r="T97" s="16" t="str">
        <f>IFERROR($O97/INDEX(IMFYear!$B$9:$AO$400,MATCH($F97,IMFYear!$B$9:$B$400,0),MATCH(T$5,IMFYear!$B$8:$AO$8,0)),"")</f>
        <v/>
      </c>
      <c r="V97" s="3" t="str">
        <f t="array" ref="V97">IFERROR(IF($V$4="IMF",INDEX(F:F,SMALL($N$6:$N$405,ROW(U97)-ROW($U$5)),1),INDEX(F:F,SMALL($E$6:$E$405,ROW(U97)-ROW($U$5)),1)),"")</f>
        <v/>
      </c>
      <c r="W97" s="16" t="str">
        <f t="shared" si="15"/>
        <v/>
      </c>
      <c r="X97" s="16" t="str">
        <f t="shared" si="16"/>
        <v/>
      </c>
      <c r="Y97" s="16" t="str">
        <f t="shared" si="17"/>
        <v/>
      </c>
      <c r="Z97" s="16" t="str">
        <f t="shared" si="18"/>
        <v/>
      </c>
      <c r="AA97" s="16" t="str">
        <f t="shared" si="19"/>
        <v/>
      </c>
      <c r="AE97" s="2" t="str">
        <f t="shared" si="13"/>
        <v/>
      </c>
      <c r="AF97" s="3" t="str">
        <f t="shared" si="24"/>
        <v/>
      </c>
      <c r="AG97" s="16" t="str">
        <f>IFERROR(IF(AG$5="EUR",1,INDEX(ECB90Days!$C$9:$AI$100,MATCH($AF97,ECB90Days!$C$9:$C$100,0),MATCH(AG$5,ECB90Days!$C$8:$AI$8,0))),"")</f>
        <v/>
      </c>
      <c r="AH97" s="16" t="str">
        <f>IFERROR(IF(AH$5="EUR",1,INDEX(ECB90Days!$C$9:$AI$100,MATCH($AF97,ECB90Days!$C$9:$C$100,0),MATCH(AH$5,ECB90Days!$C$8:$AI$8,0)))/$AG97,"")</f>
        <v/>
      </c>
      <c r="AI97" s="16" t="str">
        <f>IFERROR(IF(INDEX(IMFYear!$B$9:$AO$310,MATCH($AF97,IMFYear!$B$9:$B$310,0),MATCH(AI$5,IMFYear!$B$8:$AO$8,0))=0,"",   INDEX(IMFYear!$B$9:$AO$310,MATCH($AF97,IMFYear!$B$9:$B$310,0),MATCH(AI$5,IMFYear!$B$8:$AO$8,0))),"")</f>
        <v/>
      </c>
      <c r="AJ97" s="16" t="str">
        <f>IFERROR($AI97/INDEX(IMFYear!$B$9:$AO$310,MATCH($AF97,IMFYear!$B$9:$B$310,0),MATCH(AJ$5,IMFYear!$B$8:$AO$8,0)),"")</f>
        <v/>
      </c>
      <c r="AL97" s="3" t="str">
        <f t="array" ref="AL97">IFERROR(INDEX(AF:AF,SMALL($AE$6:$AE$405,ROW(AK97)-ROW($AK$5)),1),"")</f>
        <v/>
      </c>
      <c r="AM97" s="31" t="str">
        <f t="shared" si="22"/>
        <v/>
      </c>
      <c r="AN97" s="31" t="str">
        <f t="shared" si="23"/>
        <v/>
      </c>
      <c r="AP97" s="1"/>
      <c r="AQ97" s="1"/>
      <c r="AR97" s="2" t="s">
        <v>182</v>
      </c>
      <c r="AS97" s="5" t="s">
        <v>183</v>
      </c>
    </row>
    <row r="98" spans="5:45" x14ac:dyDescent="0.25">
      <c r="E98" s="2" t="str">
        <f t="shared" si="20"/>
        <v/>
      </c>
      <c r="F98" s="3" t="str">
        <f t="shared" si="21"/>
        <v/>
      </c>
      <c r="G98" s="16">
        <f>IFERROR(IF(G$5="EUR",1,INDEX(ECB90Days!$C$9:$AI$100,MATCH($F98,ECB90Days!$C$9:$C$100,0),MATCH(G$5,ECB90Days!$C$8:$AI$8,0))),"")</f>
        <v>1</v>
      </c>
      <c r="H98" s="16" t="str">
        <f>IFERROR(IF(H$5="EUR",1,INDEX(ECB90Days!$C$9:$AI$100,MATCH($F98,ECB90Days!$C$9:$C$100,0),MATCH(H$5,ECB90Days!$C$8:$AI$8,0)))/$G98,"")</f>
        <v/>
      </c>
      <c r="I98" s="16" t="str">
        <f>IFERROR(IF(I$5="EUR",1,INDEX(ECB90Days!$C$9:$AI$100,MATCH($F98,ECB90Days!$C$9:$C$100,0),MATCH(I$5,ECB90Days!$C$8:$AI$8,0)))/$G98,"")</f>
        <v/>
      </c>
      <c r="J98" s="16" t="str">
        <f>IFERROR(IF(J$5="EUR",1,INDEX(ECB90Days!$C$9:$AI$100,MATCH($F98,ECB90Days!$C$9:$C$100,0),MATCH(J$5,ECB90Days!$C$8:$AI$8,0)))/$G98,"")</f>
        <v/>
      </c>
      <c r="K98" s="16" t="str">
        <f>IFERROR(IF(K$5="EUR",1,INDEX(ECB90Days!$C$9:$AI$100,MATCH($F98,ECB90Days!$C$9:$C$100,0),MATCH(K$5,ECB90Days!$C$8:$AI$8,0)))/$G98,"")</f>
        <v/>
      </c>
      <c r="L98" s="16" t="str">
        <f>IFERROR(IF(L$5="EUR",1,INDEX(ECB90Days!$C$9:$AI$100,MATCH($F98,ECB90Days!$C$9:$C$100,0),MATCH(L$5,ECB90Days!$C$8:$AI$8,0)))/$G98,"")</f>
        <v/>
      </c>
      <c r="N98" s="2" t="str">
        <f t="shared" si="14"/>
        <v/>
      </c>
      <c r="O98" s="16" t="str">
        <f>IFERROR(IF(INDEX(IMFYear!$B$9:$AO$400,MATCH($F98,IMFYear!$B$9:$B$400,0),MATCH(O$5,IMFYear!$B$8:$AO$8,0))=0,"",INDEX(IMFYear!$B$9:$AO$400,MATCH($F98,IMFYear!$B$9:$B$400,0),MATCH(O$5,IMFYear!$B$8:$AO$8,0))),"")</f>
        <v/>
      </c>
      <c r="P98" s="16" t="str">
        <f>IFERROR($O98/INDEX(IMFYear!$B$9:$AO$400,MATCH($F98,IMFYear!$B$9:$B$400,0),MATCH(P$5,IMFYear!$B$8:$AO$8,0)),"")</f>
        <v/>
      </c>
      <c r="Q98" s="16" t="str">
        <f>IFERROR($O98/INDEX(IMFYear!$B$9:$AO$400,MATCH($F98,IMFYear!$B$9:$B$400,0),MATCH(Q$5,IMFYear!$B$8:$AO$8,0)),"")</f>
        <v/>
      </c>
      <c r="R98" s="16" t="str">
        <f>IFERROR($O98/INDEX(IMFYear!$B$9:$AO$400,MATCH($F98,IMFYear!$B$9:$B$400,0),MATCH(R$5,IMFYear!$B$8:$AO$8,0)),"")</f>
        <v/>
      </c>
      <c r="S98" s="16" t="str">
        <f>IFERROR($O98/INDEX(IMFYear!$B$9:$AO$400,MATCH($F98,IMFYear!$B$9:$B$400,0),MATCH(S$5,IMFYear!$B$8:$AO$8,0)),"")</f>
        <v/>
      </c>
      <c r="T98" s="16" t="str">
        <f>IFERROR($O98/INDEX(IMFYear!$B$9:$AO$400,MATCH($F98,IMFYear!$B$9:$B$400,0),MATCH(T$5,IMFYear!$B$8:$AO$8,0)),"")</f>
        <v/>
      </c>
      <c r="V98" s="3" t="str">
        <f t="array" ref="V98">IFERROR(IF($V$4="IMF",INDEX(F:F,SMALL($N$6:$N$405,ROW(U98)-ROW($U$5)),1),INDEX(F:F,SMALL($E$6:$E$405,ROW(U98)-ROW($U$5)),1)),"")</f>
        <v/>
      </c>
      <c r="W98" s="16" t="str">
        <f t="shared" si="15"/>
        <v/>
      </c>
      <c r="X98" s="16" t="str">
        <f t="shared" si="16"/>
        <v/>
      </c>
      <c r="Y98" s="16" t="str">
        <f t="shared" si="17"/>
        <v/>
      </c>
      <c r="Z98" s="16" t="str">
        <f t="shared" si="18"/>
        <v/>
      </c>
      <c r="AA98" s="16" t="str">
        <f t="shared" si="19"/>
        <v/>
      </c>
      <c r="AE98" s="2" t="str">
        <f t="shared" si="13"/>
        <v/>
      </c>
      <c r="AF98" s="3" t="str">
        <f t="shared" si="24"/>
        <v/>
      </c>
      <c r="AG98" s="16" t="str">
        <f>IFERROR(IF(AG$5="EUR",1,INDEX(ECB90Days!$C$9:$AI$100,MATCH($AF98,ECB90Days!$C$9:$C$100,0),MATCH(AG$5,ECB90Days!$C$8:$AI$8,0))),"")</f>
        <v/>
      </c>
      <c r="AH98" s="16" t="str">
        <f>IFERROR(IF(AH$5="EUR",1,INDEX(ECB90Days!$C$9:$AI$100,MATCH($AF98,ECB90Days!$C$9:$C$100,0),MATCH(AH$5,ECB90Days!$C$8:$AI$8,0)))/$AG98,"")</f>
        <v/>
      </c>
      <c r="AI98" s="16" t="str">
        <f>IFERROR(IF(INDEX(IMFYear!$B$9:$AO$310,MATCH($AF98,IMFYear!$B$9:$B$310,0),MATCH(AI$5,IMFYear!$B$8:$AO$8,0))=0,"",   INDEX(IMFYear!$B$9:$AO$310,MATCH($AF98,IMFYear!$B$9:$B$310,0),MATCH(AI$5,IMFYear!$B$8:$AO$8,0))),"")</f>
        <v/>
      </c>
      <c r="AJ98" s="16" t="str">
        <f>IFERROR($AI98/INDEX(IMFYear!$B$9:$AO$310,MATCH($AF98,IMFYear!$B$9:$B$310,0),MATCH(AJ$5,IMFYear!$B$8:$AO$8,0)),"")</f>
        <v/>
      </c>
      <c r="AL98" s="3" t="str">
        <f t="array" ref="AL98">IFERROR(INDEX(AF:AF,SMALL($AE$6:$AE$405,ROW(AK98)-ROW($AK$5)),1),"")</f>
        <v/>
      </c>
      <c r="AM98" s="31" t="str">
        <f t="shared" si="22"/>
        <v/>
      </c>
      <c r="AN98" s="31" t="str">
        <f t="shared" si="23"/>
        <v/>
      </c>
      <c r="AP98" s="1"/>
      <c r="AQ98" s="1"/>
      <c r="AR98" s="2" t="s">
        <v>184</v>
      </c>
      <c r="AS98" s="5" t="s">
        <v>185</v>
      </c>
    </row>
    <row r="99" spans="5:45" x14ac:dyDescent="0.25">
      <c r="E99" s="2" t="str">
        <f t="shared" si="20"/>
        <v/>
      </c>
      <c r="F99" s="3" t="str">
        <f t="shared" si="21"/>
        <v/>
      </c>
      <c r="G99" s="16">
        <f>IFERROR(IF(G$5="EUR",1,INDEX(ECB90Days!$C$9:$AI$100,MATCH($F99,ECB90Days!$C$9:$C$100,0),MATCH(G$5,ECB90Days!$C$8:$AI$8,0))),"")</f>
        <v>1</v>
      </c>
      <c r="H99" s="16" t="str">
        <f>IFERROR(IF(H$5="EUR",1,INDEX(ECB90Days!$C$9:$AI$100,MATCH($F99,ECB90Days!$C$9:$C$100,0),MATCH(H$5,ECB90Days!$C$8:$AI$8,0)))/$G99,"")</f>
        <v/>
      </c>
      <c r="I99" s="16" t="str">
        <f>IFERROR(IF(I$5="EUR",1,INDEX(ECB90Days!$C$9:$AI$100,MATCH($F99,ECB90Days!$C$9:$C$100,0),MATCH(I$5,ECB90Days!$C$8:$AI$8,0)))/$G99,"")</f>
        <v/>
      </c>
      <c r="J99" s="16" t="str">
        <f>IFERROR(IF(J$5="EUR",1,INDEX(ECB90Days!$C$9:$AI$100,MATCH($F99,ECB90Days!$C$9:$C$100,0),MATCH(J$5,ECB90Days!$C$8:$AI$8,0)))/$G99,"")</f>
        <v/>
      </c>
      <c r="K99" s="16" t="str">
        <f>IFERROR(IF(K$5="EUR",1,INDEX(ECB90Days!$C$9:$AI$100,MATCH($F99,ECB90Days!$C$9:$C$100,0),MATCH(K$5,ECB90Days!$C$8:$AI$8,0)))/$G99,"")</f>
        <v/>
      </c>
      <c r="L99" s="16" t="str">
        <f>IFERROR(IF(L$5="EUR",1,INDEX(ECB90Days!$C$9:$AI$100,MATCH($F99,ECB90Days!$C$9:$C$100,0),MATCH(L$5,ECB90Days!$C$8:$AI$8,0)))/$G99,"")</f>
        <v/>
      </c>
      <c r="N99" s="2" t="str">
        <f t="shared" si="14"/>
        <v/>
      </c>
      <c r="O99" s="16" t="str">
        <f>IFERROR(IF(INDEX(IMFYear!$B$9:$AO$400,MATCH($F99,IMFYear!$B$9:$B$400,0),MATCH(O$5,IMFYear!$B$8:$AO$8,0))=0,"",INDEX(IMFYear!$B$9:$AO$400,MATCH($F99,IMFYear!$B$9:$B$400,0),MATCH(O$5,IMFYear!$B$8:$AO$8,0))),"")</f>
        <v/>
      </c>
      <c r="P99" s="16" t="str">
        <f>IFERROR($O99/INDEX(IMFYear!$B$9:$AO$400,MATCH($F99,IMFYear!$B$9:$B$400,0),MATCH(P$5,IMFYear!$B$8:$AO$8,0)),"")</f>
        <v/>
      </c>
      <c r="Q99" s="16" t="str">
        <f>IFERROR($O99/INDEX(IMFYear!$B$9:$AO$400,MATCH($F99,IMFYear!$B$9:$B$400,0),MATCH(Q$5,IMFYear!$B$8:$AO$8,0)),"")</f>
        <v/>
      </c>
      <c r="R99" s="16" t="str">
        <f>IFERROR($O99/INDEX(IMFYear!$B$9:$AO$400,MATCH($F99,IMFYear!$B$9:$B$400,0),MATCH(R$5,IMFYear!$B$8:$AO$8,0)),"")</f>
        <v/>
      </c>
      <c r="S99" s="16" t="str">
        <f>IFERROR($O99/INDEX(IMFYear!$B$9:$AO$400,MATCH($F99,IMFYear!$B$9:$B$400,0),MATCH(S$5,IMFYear!$B$8:$AO$8,0)),"")</f>
        <v/>
      </c>
      <c r="T99" s="16" t="str">
        <f>IFERROR($O99/INDEX(IMFYear!$B$9:$AO$400,MATCH($F99,IMFYear!$B$9:$B$400,0),MATCH(T$5,IMFYear!$B$8:$AO$8,0)),"")</f>
        <v/>
      </c>
      <c r="V99" s="3" t="str">
        <f t="array" ref="V99">IFERROR(IF($V$4="IMF",INDEX(F:F,SMALL($N$6:$N$405,ROW(U99)-ROW($U$5)),1),INDEX(F:F,SMALL($E$6:$E$405,ROW(U99)-ROW($U$5)),1)),"")</f>
        <v/>
      </c>
      <c r="W99" s="16" t="str">
        <f t="shared" si="15"/>
        <v/>
      </c>
      <c r="X99" s="16" t="str">
        <f t="shared" si="16"/>
        <v/>
      </c>
      <c r="Y99" s="16" t="str">
        <f t="shared" si="17"/>
        <v/>
      </c>
      <c r="Z99" s="16" t="str">
        <f t="shared" si="18"/>
        <v/>
      </c>
      <c r="AA99" s="16" t="str">
        <f t="shared" si="19"/>
        <v/>
      </c>
      <c r="AE99" s="2" t="str">
        <f t="shared" si="13"/>
        <v/>
      </c>
      <c r="AF99" s="3" t="str">
        <f t="shared" si="24"/>
        <v/>
      </c>
      <c r="AG99" s="16" t="str">
        <f>IFERROR(IF(AG$5="EUR",1,INDEX(ECB90Days!$C$9:$AI$100,MATCH($AF99,ECB90Days!$C$9:$C$100,0),MATCH(AG$5,ECB90Days!$C$8:$AI$8,0))),"")</f>
        <v/>
      </c>
      <c r="AH99" s="16" t="str">
        <f>IFERROR(IF(AH$5="EUR",1,INDEX(ECB90Days!$C$9:$AI$100,MATCH($AF99,ECB90Days!$C$9:$C$100,0),MATCH(AH$5,ECB90Days!$C$8:$AI$8,0)))/$AG99,"")</f>
        <v/>
      </c>
      <c r="AI99" s="16" t="str">
        <f>IFERROR(IF(INDEX(IMFYear!$B$9:$AO$310,MATCH($AF99,IMFYear!$B$9:$B$310,0),MATCH(AI$5,IMFYear!$B$8:$AO$8,0))=0,"",   INDEX(IMFYear!$B$9:$AO$310,MATCH($AF99,IMFYear!$B$9:$B$310,0),MATCH(AI$5,IMFYear!$B$8:$AO$8,0))),"")</f>
        <v/>
      </c>
      <c r="AJ99" s="16" t="str">
        <f>IFERROR($AI99/INDEX(IMFYear!$B$9:$AO$310,MATCH($AF99,IMFYear!$B$9:$B$310,0),MATCH(AJ$5,IMFYear!$B$8:$AO$8,0)),"")</f>
        <v/>
      </c>
      <c r="AL99" s="3" t="str">
        <f t="array" ref="AL99">IFERROR(INDEX(AF:AF,SMALL($AE$6:$AE$405,ROW(AK99)-ROW($AK$5)),1),"")</f>
        <v/>
      </c>
      <c r="AM99" s="31" t="str">
        <f t="shared" si="22"/>
        <v/>
      </c>
      <c r="AN99" s="31" t="str">
        <f t="shared" si="23"/>
        <v/>
      </c>
      <c r="AP99" s="1"/>
      <c r="AQ99" s="1"/>
      <c r="AR99" s="2" t="s">
        <v>186</v>
      </c>
      <c r="AS99" s="5" t="s">
        <v>187</v>
      </c>
    </row>
    <row r="100" spans="5:45" x14ac:dyDescent="0.25">
      <c r="E100" s="2" t="str">
        <f t="shared" si="20"/>
        <v/>
      </c>
      <c r="F100" s="3" t="str">
        <f t="shared" si="21"/>
        <v/>
      </c>
      <c r="G100" s="16">
        <f>IFERROR(IF(G$5="EUR",1,INDEX(ECB90Days!$C$9:$AI$100,MATCH($F100,ECB90Days!$C$9:$C$100,0),MATCH(G$5,ECB90Days!$C$8:$AI$8,0))),"")</f>
        <v>1</v>
      </c>
      <c r="H100" s="16" t="str">
        <f>IFERROR(IF(H$5="EUR",1,INDEX(ECB90Days!$C$9:$AI$100,MATCH($F100,ECB90Days!$C$9:$C$100,0),MATCH(H$5,ECB90Days!$C$8:$AI$8,0)))/$G100,"")</f>
        <v/>
      </c>
      <c r="I100" s="16" t="str">
        <f>IFERROR(IF(I$5="EUR",1,INDEX(ECB90Days!$C$9:$AI$100,MATCH($F100,ECB90Days!$C$9:$C$100,0),MATCH(I$5,ECB90Days!$C$8:$AI$8,0)))/$G100,"")</f>
        <v/>
      </c>
      <c r="J100" s="16" t="str">
        <f>IFERROR(IF(J$5="EUR",1,INDEX(ECB90Days!$C$9:$AI$100,MATCH($F100,ECB90Days!$C$9:$C$100,0),MATCH(J$5,ECB90Days!$C$8:$AI$8,0)))/$G100,"")</f>
        <v/>
      </c>
      <c r="K100" s="16" t="str">
        <f>IFERROR(IF(K$5="EUR",1,INDEX(ECB90Days!$C$9:$AI$100,MATCH($F100,ECB90Days!$C$9:$C$100,0),MATCH(K$5,ECB90Days!$C$8:$AI$8,0)))/$G100,"")</f>
        <v/>
      </c>
      <c r="L100" s="16" t="str">
        <f>IFERROR(IF(L$5="EUR",1,INDEX(ECB90Days!$C$9:$AI$100,MATCH($F100,ECB90Days!$C$9:$C$100,0),MATCH(L$5,ECB90Days!$C$8:$AI$8,0)))/$G100,"")</f>
        <v/>
      </c>
      <c r="N100" s="2" t="str">
        <f t="shared" si="14"/>
        <v/>
      </c>
      <c r="O100" s="16" t="str">
        <f>IFERROR(IF(INDEX(IMFYear!$B$9:$AO$400,MATCH($F100,IMFYear!$B$9:$B$400,0),MATCH(O$5,IMFYear!$B$8:$AO$8,0))=0,"",INDEX(IMFYear!$B$9:$AO$400,MATCH($F100,IMFYear!$B$9:$B$400,0),MATCH(O$5,IMFYear!$B$8:$AO$8,0))),"")</f>
        <v/>
      </c>
      <c r="P100" s="16" t="str">
        <f>IFERROR($O100/INDEX(IMFYear!$B$9:$AO$400,MATCH($F100,IMFYear!$B$9:$B$400,0),MATCH(P$5,IMFYear!$B$8:$AO$8,0)),"")</f>
        <v/>
      </c>
      <c r="Q100" s="16" t="str">
        <f>IFERROR($O100/INDEX(IMFYear!$B$9:$AO$400,MATCH($F100,IMFYear!$B$9:$B$400,0),MATCH(Q$5,IMFYear!$B$8:$AO$8,0)),"")</f>
        <v/>
      </c>
      <c r="R100" s="16" t="str">
        <f>IFERROR($O100/INDEX(IMFYear!$B$9:$AO$400,MATCH($F100,IMFYear!$B$9:$B$400,0),MATCH(R$5,IMFYear!$B$8:$AO$8,0)),"")</f>
        <v/>
      </c>
      <c r="S100" s="16" t="str">
        <f>IFERROR($O100/INDEX(IMFYear!$B$9:$AO$400,MATCH($F100,IMFYear!$B$9:$B$400,0),MATCH(S$5,IMFYear!$B$8:$AO$8,0)),"")</f>
        <v/>
      </c>
      <c r="T100" s="16" t="str">
        <f>IFERROR($O100/INDEX(IMFYear!$B$9:$AO$400,MATCH($F100,IMFYear!$B$9:$B$400,0),MATCH(T$5,IMFYear!$B$8:$AO$8,0)),"")</f>
        <v/>
      </c>
      <c r="V100" s="3" t="str">
        <f t="array" ref="V100">IFERROR(IF($V$4="IMF",INDEX(F:F,SMALL($N$6:$N$405,ROW(U100)-ROW($U$5)),1),INDEX(F:F,SMALL($E$6:$E$405,ROW(U100)-ROW($U$5)),1)),"")</f>
        <v/>
      </c>
      <c r="W100" s="16" t="str">
        <f t="shared" si="15"/>
        <v/>
      </c>
      <c r="X100" s="16" t="str">
        <f t="shared" si="16"/>
        <v/>
      </c>
      <c r="Y100" s="16" t="str">
        <f t="shared" si="17"/>
        <v/>
      </c>
      <c r="Z100" s="16" t="str">
        <f t="shared" si="18"/>
        <v/>
      </c>
      <c r="AA100" s="16" t="str">
        <f t="shared" si="19"/>
        <v/>
      </c>
      <c r="AE100" s="2" t="str">
        <f t="shared" si="13"/>
        <v/>
      </c>
      <c r="AF100" s="3" t="str">
        <f t="shared" si="24"/>
        <v/>
      </c>
      <c r="AG100" s="16" t="str">
        <f>IFERROR(IF(AG$5="EUR",1,INDEX(ECB90Days!$C$9:$AI$100,MATCH($AF100,ECB90Days!$C$9:$C$100,0),MATCH(AG$5,ECB90Days!$C$8:$AI$8,0))),"")</f>
        <v/>
      </c>
      <c r="AH100" s="16" t="str">
        <f>IFERROR(IF(AH$5="EUR",1,INDEX(ECB90Days!$C$9:$AI$100,MATCH($AF100,ECB90Days!$C$9:$C$100,0),MATCH(AH$5,ECB90Days!$C$8:$AI$8,0)))/$AG100,"")</f>
        <v/>
      </c>
      <c r="AI100" s="16" t="str">
        <f>IFERROR(IF(INDEX(IMFYear!$B$9:$AO$310,MATCH($AF100,IMFYear!$B$9:$B$310,0),MATCH(AI$5,IMFYear!$B$8:$AO$8,0))=0,"",   INDEX(IMFYear!$B$9:$AO$310,MATCH($AF100,IMFYear!$B$9:$B$310,0),MATCH(AI$5,IMFYear!$B$8:$AO$8,0))),"")</f>
        <v/>
      </c>
      <c r="AJ100" s="16" t="str">
        <f>IFERROR($AI100/INDEX(IMFYear!$B$9:$AO$310,MATCH($AF100,IMFYear!$B$9:$B$310,0),MATCH(AJ$5,IMFYear!$B$8:$AO$8,0)),"")</f>
        <v/>
      </c>
      <c r="AL100" s="3" t="str">
        <f t="array" ref="AL100">IFERROR(INDEX(AF:AF,SMALL($AE$6:$AE$405,ROW(AK100)-ROW($AK$5)),1),"")</f>
        <v/>
      </c>
      <c r="AM100" s="31" t="str">
        <f t="shared" si="22"/>
        <v/>
      </c>
      <c r="AN100" s="31" t="str">
        <f t="shared" si="23"/>
        <v/>
      </c>
      <c r="AP100" s="1"/>
      <c r="AQ100" s="1"/>
      <c r="AR100" s="2" t="s">
        <v>188</v>
      </c>
      <c r="AS100" s="5" t="s">
        <v>189</v>
      </c>
    </row>
    <row r="101" spans="5:45" x14ac:dyDescent="0.25">
      <c r="E101" s="2" t="str">
        <f t="shared" si="20"/>
        <v/>
      </c>
      <c r="F101" s="3" t="str">
        <f t="shared" si="21"/>
        <v/>
      </c>
      <c r="G101" s="16">
        <f>IFERROR(IF(G$5="EUR",1,INDEX(ECB90Days!$C$9:$AI$100,MATCH($F101,ECB90Days!$C$9:$C$100,0),MATCH(G$5,ECB90Days!$C$8:$AI$8,0))),"")</f>
        <v>1</v>
      </c>
      <c r="H101" s="16" t="str">
        <f>IFERROR(IF(H$5="EUR",1,INDEX(ECB90Days!$C$9:$AI$100,MATCH($F101,ECB90Days!$C$9:$C$100,0),MATCH(H$5,ECB90Days!$C$8:$AI$8,0)))/$G101,"")</f>
        <v/>
      </c>
      <c r="I101" s="16" t="str">
        <f>IFERROR(IF(I$5="EUR",1,INDEX(ECB90Days!$C$9:$AI$100,MATCH($F101,ECB90Days!$C$9:$C$100,0),MATCH(I$5,ECB90Days!$C$8:$AI$8,0)))/$G101,"")</f>
        <v/>
      </c>
      <c r="J101" s="16" t="str">
        <f>IFERROR(IF(J$5="EUR",1,INDEX(ECB90Days!$C$9:$AI$100,MATCH($F101,ECB90Days!$C$9:$C$100,0),MATCH(J$5,ECB90Days!$C$8:$AI$8,0)))/$G101,"")</f>
        <v/>
      </c>
      <c r="K101" s="16" t="str">
        <f>IFERROR(IF(K$5="EUR",1,INDEX(ECB90Days!$C$9:$AI$100,MATCH($F101,ECB90Days!$C$9:$C$100,0),MATCH(K$5,ECB90Days!$C$8:$AI$8,0)))/$G101,"")</f>
        <v/>
      </c>
      <c r="L101" s="16" t="str">
        <f>IFERROR(IF(L$5="EUR",1,INDEX(ECB90Days!$C$9:$AI$100,MATCH($F101,ECB90Days!$C$9:$C$100,0),MATCH(L$5,ECB90Days!$C$8:$AI$8,0)))/$G101,"")</f>
        <v/>
      </c>
      <c r="N101" s="2" t="str">
        <f t="shared" si="14"/>
        <v/>
      </c>
      <c r="O101" s="16" t="str">
        <f>IFERROR(IF(INDEX(IMFYear!$B$9:$AO$400,MATCH($F101,IMFYear!$B$9:$B$400,0),MATCH(O$5,IMFYear!$B$8:$AO$8,0))=0,"",INDEX(IMFYear!$B$9:$AO$400,MATCH($F101,IMFYear!$B$9:$B$400,0),MATCH(O$5,IMFYear!$B$8:$AO$8,0))),"")</f>
        <v/>
      </c>
      <c r="P101" s="16" t="str">
        <f>IFERROR($O101/INDEX(IMFYear!$B$9:$AO$400,MATCH($F101,IMFYear!$B$9:$B$400,0),MATCH(P$5,IMFYear!$B$8:$AO$8,0)),"")</f>
        <v/>
      </c>
      <c r="Q101" s="16" t="str">
        <f>IFERROR($O101/INDEX(IMFYear!$B$9:$AO$400,MATCH($F101,IMFYear!$B$9:$B$400,0),MATCH(Q$5,IMFYear!$B$8:$AO$8,0)),"")</f>
        <v/>
      </c>
      <c r="R101" s="16" t="str">
        <f>IFERROR($O101/INDEX(IMFYear!$B$9:$AO$400,MATCH($F101,IMFYear!$B$9:$B$400,0),MATCH(R$5,IMFYear!$B$8:$AO$8,0)),"")</f>
        <v/>
      </c>
      <c r="S101" s="16" t="str">
        <f>IFERROR($O101/INDEX(IMFYear!$B$9:$AO$400,MATCH($F101,IMFYear!$B$9:$B$400,0),MATCH(S$5,IMFYear!$B$8:$AO$8,0)),"")</f>
        <v/>
      </c>
      <c r="T101" s="16" t="str">
        <f>IFERROR($O101/INDEX(IMFYear!$B$9:$AO$400,MATCH($F101,IMFYear!$B$9:$B$400,0),MATCH(T$5,IMFYear!$B$8:$AO$8,0)),"")</f>
        <v/>
      </c>
      <c r="V101" s="3" t="str">
        <f t="array" ref="V101">IFERROR(IF($V$4="IMF",INDEX(F:F,SMALL($N$6:$N$405,ROW(U101)-ROW($U$5)),1),INDEX(F:F,SMALL($E$6:$E$405,ROW(U101)-ROW($U$5)),1)),"")</f>
        <v/>
      </c>
      <c r="W101" s="16" t="str">
        <f t="shared" si="15"/>
        <v/>
      </c>
      <c r="X101" s="16" t="str">
        <f t="shared" si="16"/>
        <v/>
      </c>
      <c r="Y101" s="16" t="str">
        <f t="shared" si="17"/>
        <v/>
      </c>
      <c r="Z101" s="16" t="str">
        <f t="shared" si="18"/>
        <v/>
      </c>
      <c r="AA101" s="16" t="str">
        <f t="shared" si="19"/>
        <v/>
      </c>
      <c r="AE101" s="2" t="str">
        <f t="shared" si="13"/>
        <v/>
      </c>
      <c r="AF101" s="3" t="str">
        <f t="shared" si="24"/>
        <v/>
      </c>
      <c r="AG101" s="16" t="str">
        <f>IFERROR(IF(AG$5="EUR",1,INDEX(ECB90Days!$C$9:$AI$100,MATCH($AF101,ECB90Days!$C$9:$C$100,0),MATCH(AG$5,ECB90Days!$C$8:$AI$8,0))),"")</f>
        <v/>
      </c>
      <c r="AH101" s="16" t="str">
        <f>IFERROR(IF(AH$5="EUR",1,INDEX(ECB90Days!$C$9:$AI$100,MATCH($AF101,ECB90Days!$C$9:$C$100,0),MATCH(AH$5,ECB90Days!$C$8:$AI$8,0)))/$AG101,"")</f>
        <v/>
      </c>
      <c r="AI101" s="16" t="str">
        <f>IFERROR(IF(INDEX(IMFYear!$B$9:$AO$310,MATCH($AF101,IMFYear!$B$9:$B$310,0),MATCH(AI$5,IMFYear!$B$8:$AO$8,0))=0,"",   INDEX(IMFYear!$B$9:$AO$310,MATCH($AF101,IMFYear!$B$9:$B$310,0),MATCH(AI$5,IMFYear!$B$8:$AO$8,0))),"")</f>
        <v/>
      </c>
      <c r="AJ101" s="16" t="str">
        <f>IFERROR($AI101/INDEX(IMFYear!$B$9:$AO$310,MATCH($AF101,IMFYear!$B$9:$B$310,0),MATCH(AJ$5,IMFYear!$B$8:$AO$8,0)),"")</f>
        <v/>
      </c>
      <c r="AL101" s="3" t="str">
        <f t="array" ref="AL101">IFERROR(INDEX(AF:AF,SMALL($AE$6:$AE$405,ROW(AK101)-ROW($AK$5)),1),"")</f>
        <v/>
      </c>
      <c r="AM101" s="31" t="str">
        <f t="shared" si="22"/>
        <v/>
      </c>
      <c r="AN101" s="31" t="str">
        <f t="shared" si="23"/>
        <v/>
      </c>
      <c r="AP101" s="1"/>
      <c r="AQ101" s="1"/>
      <c r="AR101" s="2" t="s">
        <v>190</v>
      </c>
      <c r="AS101" s="5" t="s">
        <v>191</v>
      </c>
    </row>
    <row r="102" spans="5:45" x14ac:dyDescent="0.25">
      <c r="E102" s="2" t="str">
        <f t="shared" si="20"/>
        <v/>
      </c>
      <c r="F102" s="3" t="str">
        <f t="shared" si="21"/>
        <v/>
      </c>
      <c r="G102" s="16">
        <f>IFERROR(IF(G$5="EUR",1,INDEX(ECB90Days!$C$9:$AI$100,MATCH($F102,ECB90Days!$C$9:$C$100,0),MATCH(G$5,ECB90Days!$C$8:$AI$8,0))),"")</f>
        <v>1</v>
      </c>
      <c r="H102" s="16" t="str">
        <f>IFERROR(IF(H$5="EUR",1,INDEX(ECB90Days!$C$9:$AI$100,MATCH($F102,ECB90Days!$C$9:$C$100,0),MATCH(H$5,ECB90Days!$C$8:$AI$8,0)))/$G102,"")</f>
        <v/>
      </c>
      <c r="I102" s="16" t="str">
        <f>IFERROR(IF(I$5="EUR",1,INDEX(ECB90Days!$C$9:$AI$100,MATCH($F102,ECB90Days!$C$9:$C$100,0),MATCH(I$5,ECB90Days!$C$8:$AI$8,0)))/$G102,"")</f>
        <v/>
      </c>
      <c r="J102" s="16" t="str">
        <f>IFERROR(IF(J$5="EUR",1,INDEX(ECB90Days!$C$9:$AI$100,MATCH($F102,ECB90Days!$C$9:$C$100,0),MATCH(J$5,ECB90Days!$C$8:$AI$8,0)))/$G102,"")</f>
        <v/>
      </c>
      <c r="K102" s="16" t="str">
        <f>IFERROR(IF(K$5="EUR",1,INDEX(ECB90Days!$C$9:$AI$100,MATCH($F102,ECB90Days!$C$9:$C$100,0),MATCH(K$5,ECB90Days!$C$8:$AI$8,0)))/$G102,"")</f>
        <v/>
      </c>
      <c r="L102" s="16" t="str">
        <f>IFERROR(IF(L$5="EUR",1,INDEX(ECB90Days!$C$9:$AI$100,MATCH($F102,ECB90Days!$C$9:$C$100,0),MATCH(L$5,ECB90Days!$C$8:$AI$8,0)))/$G102,"")</f>
        <v/>
      </c>
      <c r="N102" s="2" t="str">
        <f t="shared" si="14"/>
        <v/>
      </c>
      <c r="O102" s="16" t="str">
        <f>IFERROR(IF(INDEX(IMFYear!$B$9:$AO$400,MATCH($F102,IMFYear!$B$9:$B$400,0),MATCH(O$5,IMFYear!$B$8:$AO$8,0))=0,"",INDEX(IMFYear!$B$9:$AO$400,MATCH($F102,IMFYear!$B$9:$B$400,0),MATCH(O$5,IMFYear!$B$8:$AO$8,0))),"")</f>
        <v/>
      </c>
      <c r="P102" s="16" t="str">
        <f>IFERROR($O102/INDEX(IMFYear!$B$9:$AO$400,MATCH($F102,IMFYear!$B$9:$B$400,0),MATCH(P$5,IMFYear!$B$8:$AO$8,0)),"")</f>
        <v/>
      </c>
      <c r="Q102" s="16" t="str">
        <f>IFERROR($O102/INDEX(IMFYear!$B$9:$AO$400,MATCH($F102,IMFYear!$B$9:$B$400,0),MATCH(Q$5,IMFYear!$B$8:$AO$8,0)),"")</f>
        <v/>
      </c>
      <c r="R102" s="16" t="str">
        <f>IFERROR($O102/INDEX(IMFYear!$B$9:$AO$400,MATCH($F102,IMFYear!$B$9:$B$400,0),MATCH(R$5,IMFYear!$B$8:$AO$8,0)),"")</f>
        <v/>
      </c>
      <c r="S102" s="16" t="str">
        <f>IFERROR($O102/INDEX(IMFYear!$B$9:$AO$400,MATCH($F102,IMFYear!$B$9:$B$400,0),MATCH(S$5,IMFYear!$B$8:$AO$8,0)),"")</f>
        <v/>
      </c>
      <c r="T102" s="16" t="str">
        <f>IFERROR($O102/INDEX(IMFYear!$B$9:$AO$400,MATCH($F102,IMFYear!$B$9:$B$400,0),MATCH(T$5,IMFYear!$B$8:$AO$8,0)),"")</f>
        <v/>
      </c>
      <c r="V102" s="3" t="str">
        <f t="array" ref="V102">IFERROR(IF($V$4="IMF",INDEX(F:F,SMALL($N$6:$N$405,ROW(U102)-ROW($U$5)),1),INDEX(F:F,SMALL($E$6:$E$405,ROW(U102)-ROW($U$5)),1)),"")</f>
        <v/>
      </c>
      <c r="W102" s="16" t="str">
        <f t="shared" si="15"/>
        <v/>
      </c>
      <c r="X102" s="16" t="str">
        <f t="shared" si="16"/>
        <v/>
      </c>
      <c r="Y102" s="16" t="str">
        <f t="shared" si="17"/>
        <v/>
      </c>
      <c r="Z102" s="16" t="str">
        <f t="shared" si="18"/>
        <v/>
      </c>
      <c r="AA102" s="16" t="str">
        <f t="shared" si="19"/>
        <v/>
      </c>
      <c r="AE102" s="2" t="str">
        <f t="shared" si="13"/>
        <v/>
      </c>
      <c r="AF102" s="3" t="str">
        <f t="shared" si="24"/>
        <v/>
      </c>
      <c r="AG102" s="16" t="str">
        <f>IFERROR(IF(AG$5="EUR",1,INDEX(ECB90Days!$C$9:$AI$100,MATCH($AF102,ECB90Days!$C$9:$C$100,0),MATCH(AG$5,ECB90Days!$C$8:$AI$8,0))),"")</f>
        <v/>
      </c>
      <c r="AH102" s="16" t="str">
        <f>IFERROR(IF(AH$5="EUR",1,INDEX(ECB90Days!$C$9:$AI$100,MATCH($AF102,ECB90Days!$C$9:$C$100,0),MATCH(AH$5,ECB90Days!$C$8:$AI$8,0)))/$AG102,"")</f>
        <v/>
      </c>
      <c r="AI102" s="16" t="str">
        <f>IFERROR(IF(INDEX(IMFYear!$B$9:$AO$310,MATCH($AF102,IMFYear!$B$9:$B$310,0),MATCH(AI$5,IMFYear!$B$8:$AO$8,0))=0,"",   INDEX(IMFYear!$B$9:$AO$310,MATCH($AF102,IMFYear!$B$9:$B$310,0),MATCH(AI$5,IMFYear!$B$8:$AO$8,0))),"")</f>
        <v/>
      </c>
      <c r="AJ102" s="16" t="str">
        <f>IFERROR($AI102/INDEX(IMFYear!$B$9:$AO$310,MATCH($AF102,IMFYear!$B$9:$B$310,0),MATCH(AJ$5,IMFYear!$B$8:$AO$8,0)),"")</f>
        <v/>
      </c>
      <c r="AL102" s="3" t="str">
        <f t="array" ref="AL102">IFERROR(INDEX(AF:AF,SMALL($AE$6:$AE$405,ROW(AK102)-ROW($AK$5)),1),"")</f>
        <v/>
      </c>
      <c r="AM102" s="31" t="str">
        <f t="shared" si="22"/>
        <v/>
      </c>
      <c r="AN102" s="31" t="str">
        <f t="shared" si="23"/>
        <v/>
      </c>
      <c r="AP102" s="1"/>
      <c r="AQ102" s="1"/>
      <c r="AR102" s="2" t="s">
        <v>192</v>
      </c>
      <c r="AS102" s="5" t="s">
        <v>193</v>
      </c>
    </row>
    <row r="103" spans="5:45" x14ac:dyDescent="0.25">
      <c r="E103" s="2" t="str">
        <f t="shared" si="20"/>
        <v/>
      </c>
      <c r="F103" s="3" t="str">
        <f t="shared" si="21"/>
        <v/>
      </c>
      <c r="G103" s="16">
        <f>IFERROR(IF(G$5="EUR",1,INDEX(ECB90Days!$C$9:$AI$100,MATCH($F103,ECB90Days!$C$9:$C$100,0),MATCH(G$5,ECB90Days!$C$8:$AI$8,0))),"")</f>
        <v>1</v>
      </c>
      <c r="H103" s="16" t="str">
        <f>IFERROR(IF(H$5="EUR",1,INDEX(ECB90Days!$C$9:$AI$100,MATCH($F103,ECB90Days!$C$9:$C$100,0),MATCH(H$5,ECB90Days!$C$8:$AI$8,0)))/$G103,"")</f>
        <v/>
      </c>
      <c r="I103" s="16" t="str">
        <f>IFERROR(IF(I$5="EUR",1,INDEX(ECB90Days!$C$9:$AI$100,MATCH($F103,ECB90Days!$C$9:$C$100,0),MATCH(I$5,ECB90Days!$C$8:$AI$8,0)))/$G103,"")</f>
        <v/>
      </c>
      <c r="J103" s="16" t="str">
        <f>IFERROR(IF(J$5="EUR",1,INDEX(ECB90Days!$C$9:$AI$100,MATCH($F103,ECB90Days!$C$9:$C$100,0),MATCH(J$5,ECB90Days!$C$8:$AI$8,0)))/$G103,"")</f>
        <v/>
      </c>
      <c r="K103" s="16" t="str">
        <f>IFERROR(IF(K$5="EUR",1,INDEX(ECB90Days!$C$9:$AI$100,MATCH($F103,ECB90Days!$C$9:$C$100,0),MATCH(K$5,ECB90Days!$C$8:$AI$8,0)))/$G103,"")</f>
        <v/>
      </c>
      <c r="L103" s="16" t="str">
        <f>IFERROR(IF(L$5="EUR",1,INDEX(ECB90Days!$C$9:$AI$100,MATCH($F103,ECB90Days!$C$9:$C$100,0),MATCH(L$5,ECB90Days!$C$8:$AI$8,0)))/$G103,"")</f>
        <v/>
      </c>
      <c r="N103" s="2" t="str">
        <f t="shared" si="14"/>
        <v/>
      </c>
      <c r="O103" s="16" t="str">
        <f>IFERROR(IF(INDEX(IMFYear!$B$9:$AO$400,MATCH($F103,IMFYear!$B$9:$B$400,0),MATCH(O$5,IMFYear!$B$8:$AO$8,0))=0,"",INDEX(IMFYear!$B$9:$AO$400,MATCH($F103,IMFYear!$B$9:$B$400,0),MATCH(O$5,IMFYear!$B$8:$AO$8,0))),"")</f>
        <v/>
      </c>
      <c r="P103" s="16" t="str">
        <f>IFERROR($O103/INDEX(IMFYear!$B$9:$AO$400,MATCH($F103,IMFYear!$B$9:$B$400,0),MATCH(P$5,IMFYear!$B$8:$AO$8,0)),"")</f>
        <v/>
      </c>
      <c r="Q103" s="16" t="str">
        <f>IFERROR($O103/INDEX(IMFYear!$B$9:$AO$400,MATCH($F103,IMFYear!$B$9:$B$400,0),MATCH(Q$5,IMFYear!$B$8:$AO$8,0)),"")</f>
        <v/>
      </c>
      <c r="R103" s="16" t="str">
        <f>IFERROR($O103/INDEX(IMFYear!$B$9:$AO$400,MATCH($F103,IMFYear!$B$9:$B$400,0),MATCH(R$5,IMFYear!$B$8:$AO$8,0)),"")</f>
        <v/>
      </c>
      <c r="S103" s="16" t="str">
        <f>IFERROR($O103/INDEX(IMFYear!$B$9:$AO$400,MATCH($F103,IMFYear!$B$9:$B$400,0),MATCH(S$5,IMFYear!$B$8:$AO$8,0)),"")</f>
        <v/>
      </c>
      <c r="T103" s="16" t="str">
        <f>IFERROR($O103/INDEX(IMFYear!$B$9:$AO$400,MATCH($F103,IMFYear!$B$9:$B$400,0),MATCH(T$5,IMFYear!$B$8:$AO$8,0)),"")</f>
        <v/>
      </c>
      <c r="V103" s="3" t="str">
        <f t="array" ref="V103">IFERROR(IF($V$4="IMF",INDEX(F:F,SMALL($N$6:$N$405,ROW(U103)-ROW($U$5)),1),INDEX(F:F,SMALL($E$6:$E$405,ROW(U103)-ROW($U$5)),1)),"")</f>
        <v/>
      </c>
      <c r="W103" s="16" t="str">
        <f t="shared" si="15"/>
        <v/>
      </c>
      <c r="X103" s="16" t="str">
        <f t="shared" si="16"/>
        <v/>
      </c>
      <c r="Y103" s="16" t="str">
        <f t="shared" si="17"/>
        <v/>
      </c>
      <c r="Z103" s="16" t="str">
        <f t="shared" si="18"/>
        <v/>
      </c>
      <c r="AA103" s="16" t="str">
        <f t="shared" si="19"/>
        <v/>
      </c>
      <c r="AE103" s="2" t="str">
        <f t="shared" si="13"/>
        <v/>
      </c>
      <c r="AF103" s="3" t="str">
        <f t="shared" si="24"/>
        <v/>
      </c>
      <c r="AG103" s="16" t="str">
        <f>IFERROR(IF(AG$5="EUR",1,INDEX(ECB90Days!$C$9:$AI$100,MATCH($AF103,ECB90Days!$C$9:$C$100,0),MATCH(AG$5,ECB90Days!$C$8:$AI$8,0))),"")</f>
        <v/>
      </c>
      <c r="AH103" s="16" t="str">
        <f>IFERROR(IF(AH$5="EUR",1,INDEX(ECB90Days!$C$9:$AI$100,MATCH($AF103,ECB90Days!$C$9:$C$100,0),MATCH(AH$5,ECB90Days!$C$8:$AI$8,0)))/$AG103,"")</f>
        <v/>
      </c>
      <c r="AI103" s="16" t="str">
        <f>IFERROR(IF(INDEX(IMFYear!$B$9:$AO$310,MATCH($AF103,IMFYear!$B$9:$B$310,0),MATCH(AI$5,IMFYear!$B$8:$AO$8,0))=0,"",   INDEX(IMFYear!$B$9:$AO$310,MATCH($AF103,IMFYear!$B$9:$B$310,0),MATCH(AI$5,IMFYear!$B$8:$AO$8,0))),"")</f>
        <v/>
      </c>
      <c r="AJ103" s="16" t="str">
        <f>IFERROR($AI103/INDEX(IMFYear!$B$9:$AO$310,MATCH($AF103,IMFYear!$B$9:$B$310,0),MATCH(AJ$5,IMFYear!$B$8:$AO$8,0)),"")</f>
        <v/>
      </c>
      <c r="AL103" s="3" t="str">
        <f t="array" ref="AL103">IFERROR(INDEX(AF:AF,SMALL($AE$6:$AE$405,ROW(AK103)-ROW($AK$5)),1),"")</f>
        <v/>
      </c>
      <c r="AM103" s="31" t="str">
        <f t="shared" si="22"/>
        <v/>
      </c>
      <c r="AN103" s="31" t="str">
        <f t="shared" si="23"/>
        <v/>
      </c>
      <c r="AP103" s="1"/>
      <c r="AQ103" s="1"/>
      <c r="AR103" s="2" t="s">
        <v>194</v>
      </c>
      <c r="AS103" s="5" t="s">
        <v>195</v>
      </c>
    </row>
    <row r="104" spans="5:45" x14ac:dyDescent="0.25">
      <c r="E104" s="2" t="str">
        <f t="shared" si="20"/>
        <v/>
      </c>
      <c r="F104" s="3" t="str">
        <f t="shared" si="21"/>
        <v/>
      </c>
      <c r="G104" s="16">
        <f>IFERROR(IF(G$5="EUR",1,INDEX(ECB90Days!$C$9:$AI$100,MATCH($F104,ECB90Days!$C$9:$C$100,0),MATCH(G$5,ECB90Days!$C$8:$AI$8,0))),"")</f>
        <v>1</v>
      </c>
      <c r="H104" s="16" t="str">
        <f>IFERROR(IF(H$5="EUR",1,INDEX(ECB90Days!$C$9:$AI$100,MATCH($F104,ECB90Days!$C$9:$C$100,0),MATCH(H$5,ECB90Days!$C$8:$AI$8,0)))/$G104,"")</f>
        <v/>
      </c>
      <c r="I104" s="16" t="str">
        <f>IFERROR(IF(I$5="EUR",1,INDEX(ECB90Days!$C$9:$AI$100,MATCH($F104,ECB90Days!$C$9:$C$100,0),MATCH(I$5,ECB90Days!$C$8:$AI$8,0)))/$G104,"")</f>
        <v/>
      </c>
      <c r="J104" s="16" t="str">
        <f>IFERROR(IF(J$5="EUR",1,INDEX(ECB90Days!$C$9:$AI$100,MATCH($F104,ECB90Days!$C$9:$C$100,0),MATCH(J$5,ECB90Days!$C$8:$AI$8,0)))/$G104,"")</f>
        <v/>
      </c>
      <c r="K104" s="16" t="str">
        <f>IFERROR(IF(K$5="EUR",1,INDEX(ECB90Days!$C$9:$AI$100,MATCH($F104,ECB90Days!$C$9:$C$100,0),MATCH(K$5,ECB90Days!$C$8:$AI$8,0)))/$G104,"")</f>
        <v/>
      </c>
      <c r="L104" s="16" t="str">
        <f>IFERROR(IF(L$5="EUR",1,INDEX(ECB90Days!$C$9:$AI$100,MATCH($F104,ECB90Days!$C$9:$C$100,0),MATCH(L$5,ECB90Days!$C$8:$AI$8,0)))/$G104,"")</f>
        <v/>
      </c>
      <c r="N104" s="2" t="str">
        <f t="shared" si="14"/>
        <v/>
      </c>
      <c r="O104" s="16" t="str">
        <f>IFERROR(IF(INDEX(IMFYear!$B$9:$AO$400,MATCH($F104,IMFYear!$B$9:$B$400,0),MATCH(O$5,IMFYear!$B$8:$AO$8,0))=0,"",INDEX(IMFYear!$B$9:$AO$400,MATCH($F104,IMFYear!$B$9:$B$400,0),MATCH(O$5,IMFYear!$B$8:$AO$8,0))),"")</f>
        <v/>
      </c>
      <c r="P104" s="16" t="str">
        <f>IFERROR($O104/INDEX(IMFYear!$B$9:$AO$400,MATCH($F104,IMFYear!$B$9:$B$400,0),MATCH(P$5,IMFYear!$B$8:$AO$8,0)),"")</f>
        <v/>
      </c>
      <c r="Q104" s="16" t="str">
        <f>IFERROR($O104/INDEX(IMFYear!$B$9:$AO$400,MATCH($F104,IMFYear!$B$9:$B$400,0),MATCH(Q$5,IMFYear!$B$8:$AO$8,0)),"")</f>
        <v/>
      </c>
      <c r="R104" s="16" t="str">
        <f>IFERROR($O104/INDEX(IMFYear!$B$9:$AO$400,MATCH($F104,IMFYear!$B$9:$B$400,0),MATCH(R$5,IMFYear!$B$8:$AO$8,0)),"")</f>
        <v/>
      </c>
      <c r="S104" s="16" t="str">
        <f>IFERROR($O104/INDEX(IMFYear!$B$9:$AO$400,MATCH($F104,IMFYear!$B$9:$B$400,0),MATCH(S$5,IMFYear!$B$8:$AO$8,0)),"")</f>
        <v/>
      </c>
      <c r="T104" s="16" t="str">
        <f>IFERROR($O104/INDEX(IMFYear!$B$9:$AO$400,MATCH($F104,IMFYear!$B$9:$B$400,0),MATCH(T$5,IMFYear!$B$8:$AO$8,0)),"")</f>
        <v/>
      </c>
      <c r="V104" s="3" t="str">
        <f t="array" ref="V104">IFERROR(IF($V$4="IMF",INDEX(F:F,SMALL($N$6:$N$405,ROW(U104)-ROW($U$5)),1),INDEX(F:F,SMALL($E$6:$E$405,ROW(U104)-ROW($U$5)),1)),"")</f>
        <v/>
      </c>
      <c r="W104" s="16" t="str">
        <f t="shared" si="15"/>
        <v/>
      </c>
      <c r="X104" s="16" t="str">
        <f t="shared" si="16"/>
        <v/>
      </c>
      <c r="Y104" s="16" t="str">
        <f t="shared" si="17"/>
        <v/>
      </c>
      <c r="Z104" s="16" t="str">
        <f t="shared" si="18"/>
        <v/>
      </c>
      <c r="AA104" s="16" t="str">
        <f t="shared" si="19"/>
        <v/>
      </c>
      <c r="AE104" s="2" t="str">
        <f t="shared" si="13"/>
        <v/>
      </c>
      <c r="AF104" s="3" t="str">
        <f t="shared" si="24"/>
        <v/>
      </c>
      <c r="AG104" s="16" t="str">
        <f>IFERROR(IF(AG$5="EUR",1,INDEX(ECB90Days!$C$9:$AI$100,MATCH($AF104,ECB90Days!$C$9:$C$100,0),MATCH(AG$5,ECB90Days!$C$8:$AI$8,0))),"")</f>
        <v/>
      </c>
      <c r="AH104" s="16" t="str">
        <f>IFERROR(IF(AH$5="EUR",1,INDEX(ECB90Days!$C$9:$AI$100,MATCH($AF104,ECB90Days!$C$9:$C$100,0),MATCH(AH$5,ECB90Days!$C$8:$AI$8,0)))/$AG104,"")</f>
        <v/>
      </c>
      <c r="AI104" s="16" t="str">
        <f>IFERROR(IF(INDEX(IMFYear!$B$9:$AO$310,MATCH($AF104,IMFYear!$B$9:$B$310,0),MATCH(AI$5,IMFYear!$B$8:$AO$8,0))=0,"",   INDEX(IMFYear!$B$9:$AO$310,MATCH($AF104,IMFYear!$B$9:$B$310,0),MATCH(AI$5,IMFYear!$B$8:$AO$8,0))),"")</f>
        <v/>
      </c>
      <c r="AJ104" s="16" t="str">
        <f>IFERROR($AI104/INDEX(IMFYear!$B$9:$AO$310,MATCH($AF104,IMFYear!$B$9:$B$310,0),MATCH(AJ$5,IMFYear!$B$8:$AO$8,0)),"")</f>
        <v/>
      </c>
      <c r="AL104" s="3" t="str">
        <f t="array" ref="AL104">IFERROR(INDEX(AF:AF,SMALL($AE$6:$AE$405,ROW(AK104)-ROW($AK$5)),1),"")</f>
        <v/>
      </c>
      <c r="AM104" s="31" t="str">
        <f t="shared" si="22"/>
        <v/>
      </c>
      <c r="AN104" s="31" t="str">
        <f t="shared" si="23"/>
        <v/>
      </c>
      <c r="AP104" s="1"/>
      <c r="AQ104" s="1"/>
      <c r="AR104" s="2" t="s">
        <v>196</v>
      </c>
      <c r="AS104" s="5" t="s">
        <v>197</v>
      </c>
    </row>
    <row r="105" spans="5:45" x14ac:dyDescent="0.25">
      <c r="E105" s="2" t="str">
        <f t="shared" si="20"/>
        <v/>
      </c>
      <c r="F105" s="3" t="str">
        <f t="shared" si="21"/>
        <v/>
      </c>
      <c r="G105" s="16">
        <f>IFERROR(IF(G$5="EUR",1,INDEX(ECB90Days!$C$9:$AI$100,MATCH($F105,ECB90Days!$C$9:$C$100,0),MATCH(G$5,ECB90Days!$C$8:$AI$8,0))),"")</f>
        <v>1</v>
      </c>
      <c r="H105" s="16" t="str">
        <f>IFERROR(IF(H$5="EUR",1,INDEX(ECB90Days!$C$9:$AI$100,MATCH($F105,ECB90Days!$C$9:$C$100,0),MATCH(H$5,ECB90Days!$C$8:$AI$8,0)))/$G105,"")</f>
        <v/>
      </c>
      <c r="I105" s="16" t="str">
        <f>IFERROR(IF(I$5="EUR",1,INDEX(ECB90Days!$C$9:$AI$100,MATCH($F105,ECB90Days!$C$9:$C$100,0),MATCH(I$5,ECB90Days!$C$8:$AI$8,0)))/$G105,"")</f>
        <v/>
      </c>
      <c r="J105" s="16" t="str">
        <f>IFERROR(IF(J$5="EUR",1,INDEX(ECB90Days!$C$9:$AI$100,MATCH($F105,ECB90Days!$C$9:$C$100,0),MATCH(J$5,ECB90Days!$C$8:$AI$8,0)))/$G105,"")</f>
        <v/>
      </c>
      <c r="K105" s="16" t="str">
        <f>IFERROR(IF(K$5="EUR",1,INDEX(ECB90Days!$C$9:$AI$100,MATCH($F105,ECB90Days!$C$9:$C$100,0),MATCH(K$5,ECB90Days!$C$8:$AI$8,0)))/$G105,"")</f>
        <v/>
      </c>
      <c r="L105" s="16" t="str">
        <f>IFERROR(IF(L$5="EUR",1,INDEX(ECB90Days!$C$9:$AI$100,MATCH($F105,ECB90Days!$C$9:$C$100,0),MATCH(L$5,ECB90Days!$C$8:$AI$8,0)))/$G105,"")</f>
        <v/>
      </c>
      <c r="N105" s="2" t="str">
        <f t="shared" si="14"/>
        <v/>
      </c>
      <c r="O105" s="16" t="str">
        <f>IFERROR(IF(INDEX(IMFYear!$B$9:$AO$400,MATCH($F105,IMFYear!$B$9:$B$400,0),MATCH(O$5,IMFYear!$B$8:$AO$8,0))=0,"",INDEX(IMFYear!$B$9:$AO$400,MATCH($F105,IMFYear!$B$9:$B$400,0),MATCH(O$5,IMFYear!$B$8:$AO$8,0))),"")</f>
        <v/>
      </c>
      <c r="P105" s="16" t="str">
        <f>IFERROR($O105/INDEX(IMFYear!$B$9:$AO$400,MATCH($F105,IMFYear!$B$9:$B$400,0),MATCH(P$5,IMFYear!$B$8:$AO$8,0)),"")</f>
        <v/>
      </c>
      <c r="Q105" s="16" t="str">
        <f>IFERROR($O105/INDEX(IMFYear!$B$9:$AO$400,MATCH($F105,IMFYear!$B$9:$B$400,0),MATCH(Q$5,IMFYear!$B$8:$AO$8,0)),"")</f>
        <v/>
      </c>
      <c r="R105" s="16" t="str">
        <f>IFERROR($O105/INDEX(IMFYear!$B$9:$AO$400,MATCH($F105,IMFYear!$B$9:$B$400,0),MATCH(R$5,IMFYear!$B$8:$AO$8,0)),"")</f>
        <v/>
      </c>
      <c r="S105" s="16" t="str">
        <f>IFERROR($O105/INDEX(IMFYear!$B$9:$AO$400,MATCH($F105,IMFYear!$B$9:$B$400,0),MATCH(S$5,IMFYear!$B$8:$AO$8,0)),"")</f>
        <v/>
      </c>
      <c r="T105" s="16" t="str">
        <f>IFERROR($O105/INDEX(IMFYear!$B$9:$AO$400,MATCH($F105,IMFYear!$B$9:$B$400,0),MATCH(T$5,IMFYear!$B$8:$AO$8,0)),"")</f>
        <v/>
      </c>
      <c r="V105" s="3" t="str">
        <f t="array" ref="V105">IFERROR(IF($V$4="IMF",INDEX(F:F,SMALL($N$6:$N$405,ROW(U105)-ROW($U$5)),1),INDEX(F:F,SMALL($E$6:$E$405,ROW(U105)-ROW($U$5)),1)),"")</f>
        <v/>
      </c>
      <c r="W105" s="16" t="str">
        <f t="shared" si="15"/>
        <v/>
      </c>
      <c r="X105" s="16" t="str">
        <f t="shared" si="16"/>
        <v/>
      </c>
      <c r="Y105" s="16" t="str">
        <f t="shared" si="17"/>
        <v/>
      </c>
      <c r="Z105" s="16" t="str">
        <f t="shared" si="18"/>
        <v/>
      </c>
      <c r="AA105" s="16" t="str">
        <f t="shared" si="19"/>
        <v/>
      </c>
      <c r="AE105" s="2" t="str">
        <f t="shared" si="13"/>
        <v/>
      </c>
      <c r="AF105" s="3" t="str">
        <f t="shared" si="24"/>
        <v/>
      </c>
      <c r="AG105" s="16" t="str">
        <f>IFERROR(IF(AG$5="EUR",1,INDEX(ECB90Days!$C$9:$AI$100,MATCH($AF105,ECB90Days!$C$9:$C$100,0),MATCH(AG$5,ECB90Days!$C$8:$AI$8,0))),"")</f>
        <v/>
      </c>
      <c r="AH105" s="16" t="str">
        <f>IFERROR(IF(AH$5="EUR",1,INDEX(ECB90Days!$C$9:$AI$100,MATCH($AF105,ECB90Days!$C$9:$C$100,0),MATCH(AH$5,ECB90Days!$C$8:$AI$8,0)))/$AG105,"")</f>
        <v/>
      </c>
      <c r="AI105" s="16" t="str">
        <f>IFERROR(IF(INDEX(IMFYear!$B$9:$AO$310,MATCH($AF105,IMFYear!$B$9:$B$310,0),MATCH(AI$5,IMFYear!$B$8:$AO$8,0))=0,"",   INDEX(IMFYear!$B$9:$AO$310,MATCH($AF105,IMFYear!$B$9:$B$310,0),MATCH(AI$5,IMFYear!$B$8:$AO$8,0))),"")</f>
        <v/>
      </c>
      <c r="AJ105" s="16" t="str">
        <f>IFERROR($AI105/INDEX(IMFYear!$B$9:$AO$310,MATCH($AF105,IMFYear!$B$9:$B$310,0),MATCH(AJ$5,IMFYear!$B$8:$AO$8,0)),"")</f>
        <v/>
      </c>
      <c r="AL105" s="3" t="str">
        <f t="array" ref="AL105">IFERROR(INDEX(AF:AF,SMALL($AE$6:$AE$405,ROW(AK105)-ROW($AK$5)),1),"")</f>
        <v/>
      </c>
      <c r="AM105" s="31" t="str">
        <f t="shared" si="22"/>
        <v/>
      </c>
      <c r="AN105" s="31" t="str">
        <f t="shared" si="23"/>
        <v/>
      </c>
      <c r="AP105" s="1"/>
      <c r="AQ105" s="1"/>
      <c r="AR105" s="2" t="s">
        <v>198</v>
      </c>
      <c r="AS105" s="5" t="s">
        <v>199</v>
      </c>
    </row>
    <row r="106" spans="5:45" x14ac:dyDescent="0.25">
      <c r="E106" s="2" t="str">
        <f t="shared" si="20"/>
        <v/>
      </c>
      <c r="F106" s="3" t="str">
        <f t="shared" si="21"/>
        <v/>
      </c>
      <c r="G106" s="16">
        <f>IFERROR(IF(G$5="EUR",1,INDEX(ECB90Days!$C$9:$AI$100,MATCH($F106,ECB90Days!$C$9:$C$100,0),MATCH(G$5,ECB90Days!$C$8:$AI$8,0))),"")</f>
        <v>1</v>
      </c>
      <c r="H106" s="16" t="str">
        <f>IFERROR(IF(H$5="EUR",1,INDEX(ECB90Days!$C$9:$AI$100,MATCH($F106,ECB90Days!$C$9:$C$100,0),MATCH(H$5,ECB90Days!$C$8:$AI$8,0)))/$G106,"")</f>
        <v/>
      </c>
      <c r="I106" s="16" t="str">
        <f>IFERROR(IF(I$5="EUR",1,INDEX(ECB90Days!$C$9:$AI$100,MATCH($F106,ECB90Days!$C$9:$C$100,0),MATCH(I$5,ECB90Days!$C$8:$AI$8,0)))/$G106,"")</f>
        <v/>
      </c>
      <c r="J106" s="16" t="str">
        <f>IFERROR(IF(J$5="EUR",1,INDEX(ECB90Days!$C$9:$AI$100,MATCH($F106,ECB90Days!$C$9:$C$100,0),MATCH(J$5,ECB90Days!$C$8:$AI$8,0)))/$G106,"")</f>
        <v/>
      </c>
      <c r="K106" s="16" t="str">
        <f>IFERROR(IF(K$5="EUR",1,INDEX(ECB90Days!$C$9:$AI$100,MATCH($F106,ECB90Days!$C$9:$C$100,0),MATCH(K$5,ECB90Days!$C$8:$AI$8,0)))/$G106,"")</f>
        <v/>
      </c>
      <c r="L106" s="16" t="str">
        <f>IFERROR(IF(L$5="EUR",1,INDEX(ECB90Days!$C$9:$AI$100,MATCH($F106,ECB90Days!$C$9:$C$100,0),MATCH(L$5,ECB90Days!$C$8:$AI$8,0)))/$G106,"")</f>
        <v/>
      </c>
      <c r="N106" s="2" t="str">
        <f t="shared" si="14"/>
        <v/>
      </c>
      <c r="O106" s="16" t="str">
        <f>IFERROR(IF(INDEX(IMFYear!$B$9:$AO$400,MATCH($F106,IMFYear!$B$9:$B$400,0),MATCH(O$5,IMFYear!$B$8:$AO$8,0))=0,"",INDEX(IMFYear!$B$9:$AO$400,MATCH($F106,IMFYear!$B$9:$B$400,0),MATCH(O$5,IMFYear!$B$8:$AO$8,0))),"")</f>
        <v/>
      </c>
      <c r="P106" s="16" t="str">
        <f>IFERROR($O106/INDEX(IMFYear!$B$9:$AO$400,MATCH($F106,IMFYear!$B$9:$B$400,0),MATCH(P$5,IMFYear!$B$8:$AO$8,0)),"")</f>
        <v/>
      </c>
      <c r="Q106" s="16" t="str">
        <f>IFERROR($O106/INDEX(IMFYear!$B$9:$AO$400,MATCH($F106,IMFYear!$B$9:$B$400,0),MATCH(Q$5,IMFYear!$B$8:$AO$8,0)),"")</f>
        <v/>
      </c>
      <c r="R106" s="16" t="str">
        <f>IFERROR($O106/INDEX(IMFYear!$B$9:$AO$400,MATCH($F106,IMFYear!$B$9:$B$400,0),MATCH(R$5,IMFYear!$B$8:$AO$8,0)),"")</f>
        <v/>
      </c>
      <c r="S106" s="16" t="str">
        <f>IFERROR($O106/INDEX(IMFYear!$B$9:$AO$400,MATCH($F106,IMFYear!$B$9:$B$400,0),MATCH(S$5,IMFYear!$B$8:$AO$8,0)),"")</f>
        <v/>
      </c>
      <c r="T106" s="16" t="str">
        <f>IFERROR($O106/INDEX(IMFYear!$B$9:$AO$400,MATCH($F106,IMFYear!$B$9:$B$400,0),MATCH(T$5,IMFYear!$B$8:$AO$8,0)),"")</f>
        <v/>
      </c>
      <c r="V106" s="3" t="str">
        <f t="array" ref="V106">IFERROR(IF($V$4="IMF",INDEX(F:F,SMALL($N$6:$N$405,ROW(U106)-ROW($U$5)),1),INDEX(F:F,SMALL($E$6:$E$405,ROW(U106)-ROW($U$5)),1)),"")</f>
        <v/>
      </c>
      <c r="W106" s="16" t="str">
        <f t="shared" si="15"/>
        <v/>
      </c>
      <c r="X106" s="16" t="str">
        <f t="shared" si="16"/>
        <v/>
      </c>
      <c r="Y106" s="16" t="str">
        <f t="shared" si="17"/>
        <v/>
      </c>
      <c r="Z106" s="16" t="str">
        <f t="shared" si="18"/>
        <v/>
      </c>
      <c r="AA106" s="16" t="str">
        <f t="shared" si="19"/>
        <v/>
      </c>
      <c r="AE106" s="2" t="str">
        <f t="shared" si="13"/>
        <v/>
      </c>
      <c r="AF106" s="3" t="str">
        <f t="shared" si="24"/>
        <v/>
      </c>
      <c r="AG106" s="16" t="str">
        <f>IFERROR(IF(AG$5="EUR",1,INDEX(ECB90Days!$C$9:$AI$100,MATCH($AF106,ECB90Days!$C$9:$C$100,0),MATCH(AG$5,ECB90Days!$C$8:$AI$8,0))),"")</f>
        <v/>
      </c>
      <c r="AH106" s="16" t="str">
        <f>IFERROR(IF(AH$5="EUR",1,INDEX(ECB90Days!$C$9:$AI$100,MATCH($AF106,ECB90Days!$C$9:$C$100,0),MATCH(AH$5,ECB90Days!$C$8:$AI$8,0)))/$AG106,"")</f>
        <v/>
      </c>
      <c r="AI106" s="16" t="str">
        <f>IFERROR(IF(INDEX(IMFYear!$B$9:$AO$310,MATCH($AF106,IMFYear!$B$9:$B$310,0),MATCH(AI$5,IMFYear!$B$8:$AO$8,0))=0,"",   INDEX(IMFYear!$B$9:$AO$310,MATCH($AF106,IMFYear!$B$9:$B$310,0),MATCH(AI$5,IMFYear!$B$8:$AO$8,0))),"")</f>
        <v/>
      </c>
      <c r="AJ106" s="16" t="str">
        <f>IFERROR($AI106/INDEX(IMFYear!$B$9:$AO$310,MATCH($AF106,IMFYear!$B$9:$B$310,0),MATCH(AJ$5,IMFYear!$B$8:$AO$8,0)),"")</f>
        <v/>
      </c>
      <c r="AL106" s="3" t="str">
        <f t="array" ref="AL106">IFERROR(INDEX(AF:AF,SMALL($AE$6:$AE$405,ROW(AK106)-ROW($AK$5)),1),"")</f>
        <v/>
      </c>
      <c r="AM106" s="31" t="str">
        <f t="shared" si="22"/>
        <v/>
      </c>
      <c r="AN106" s="31" t="str">
        <f t="shared" si="23"/>
        <v/>
      </c>
      <c r="AP106" s="1"/>
      <c r="AQ106" s="1"/>
      <c r="AR106" s="2" t="s">
        <v>200</v>
      </c>
      <c r="AS106" s="5" t="s">
        <v>201</v>
      </c>
    </row>
    <row r="107" spans="5:45" x14ac:dyDescent="0.25">
      <c r="E107" s="2" t="str">
        <f t="shared" si="20"/>
        <v/>
      </c>
      <c r="F107" s="3" t="str">
        <f t="shared" si="21"/>
        <v/>
      </c>
      <c r="G107" s="16">
        <f>IFERROR(IF(G$5="EUR",1,INDEX(ECB90Days!$C$9:$AI$100,MATCH($F107,ECB90Days!$C$9:$C$100,0),MATCH(G$5,ECB90Days!$C$8:$AI$8,0))),"")</f>
        <v>1</v>
      </c>
      <c r="H107" s="16" t="str">
        <f>IFERROR(IF(H$5="EUR",1,INDEX(ECB90Days!$C$9:$AI$100,MATCH($F107,ECB90Days!$C$9:$C$100,0),MATCH(H$5,ECB90Days!$C$8:$AI$8,0)))/$G107,"")</f>
        <v/>
      </c>
      <c r="I107" s="16" t="str">
        <f>IFERROR(IF(I$5="EUR",1,INDEX(ECB90Days!$C$9:$AI$100,MATCH($F107,ECB90Days!$C$9:$C$100,0),MATCH(I$5,ECB90Days!$C$8:$AI$8,0)))/$G107,"")</f>
        <v/>
      </c>
      <c r="J107" s="16" t="str">
        <f>IFERROR(IF(J$5="EUR",1,INDEX(ECB90Days!$C$9:$AI$100,MATCH($F107,ECB90Days!$C$9:$C$100,0),MATCH(J$5,ECB90Days!$C$8:$AI$8,0)))/$G107,"")</f>
        <v/>
      </c>
      <c r="K107" s="16" t="str">
        <f>IFERROR(IF(K$5="EUR",1,INDEX(ECB90Days!$C$9:$AI$100,MATCH($F107,ECB90Days!$C$9:$C$100,0),MATCH(K$5,ECB90Days!$C$8:$AI$8,0)))/$G107,"")</f>
        <v/>
      </c>
      <c r="L107" s="16" t="str">
        <f>IFERROR(IF(L$5="EUR",1,INDEX(ECB90Days!$C$9:$AI$100,MATCH($F107,ECB90Days!$C$9:$C$100,0),MATCH(L$5,ECB90Days!$C$8:$AI$8,0)))/$G107,"")</f>
        <v/>
      </c>
      <c r="N107" s="2" t="str">
        <f t="shared" si="14"/>
        <v/>
      </c>
      <c r="O107" s="16" t="str">
        <f>IFERROR(IF(INDEX(IMFYear!$B$9:$AO$400,MATCH($F107,IMFYear!$B$9:$B$400,0),MATCH(O$5,IMFYear!$B$8:$AO$8,0))=0,"",INDEX(IMFYear!$B$9:$AO$400,MATCH($F107,IMFYear!$B$9:$B$400,0),MATCH(O$5,IMFYear!$B$8:$AO$8,0))),"")</f>
        <v/>
      </c>
      <c r="P107" s="16" t="str">
        <f>IFERROR($O107/INDEX(IMFYear!$B$9:$AO$400,MATCH($F107,IMFYear!$B$9:$B$400,0),MATCH(P$5,IMFYear!$B$8:$AO$8,0)),"")</f>
        <v/>
      </c>
      <c r="Q107" s="16" t="str">
        <f>IFERROR($O107/INDEX(IMFYear!$B$9:$AO$400,MATCH($F107,IMFYear!$B$9:$B$400,0),MATCH(Q$5,IMFYear!$B$8:$AO$8,0)),"")</f>
        <v/>
      </c>
      <c r="R107" s="16" t="str">
        <f>IFERROR($O107/INDEX(IMFYear!$B$9:$AO$400,MATCH($F107,IMFYear!$B$9:$B$400,0),MATCH(R$5,IMFYear!$B$8:$AO$8,0)),"")</f>
        <v/>
      </c>
      <c r="S107" s="16" t="str">
        <f>IFERROR($O107/INDEX(IMFYear!$B$9:$AO$400,MATCH($F107,IMFYear!$B$9:$B$400,0),MATCH(S$5,IMFYear!$B$8:$AO$8,0)),"")</f>
        <v/>
      </c>
      <c r="T107" s="16" t="str">
        <f>IFERROR($O107/INDEX(IMFYear!$B$9:$AO$400,MATCH($F107,IMFYear!$B$9:$B$400,0),MATCH(T$5,IMFYear!$B$8:$AO$8,0)),"")</f>
        <v/>
      </c>
      <c r="V107" s="3" t="str">
        <f t="array" ref="V107">IFERROR(IF($V$4="IMF",INDEX(F:F,SMALL($N$6:$N$405,ROW(U107)-ROW($U$5)),1),INDEX(F:F,SMALL($E$6:$E$405,ROW(U107)-ROW($U$5)),1)),"")</f>
        <v/>
      </c>
      <c r="W107" s="16" t="str">
        <f t="shared" si="15"/>
        <v/>
      </c>
      <c r="X107" s="16" t="str">
        <f t="shared" si="16"/>
        <v/>
      </c>
      <c r="Y107" s="16" t="str">
        <f t="shared" si="17"/>
        <v/>
      </c>
      <c r="Z107" s="16" t="str">
        <f t="shared" si="18"/>
        <v/>
      </c>
      <c r="AA107" s="16" t="str">
        <f t="shared" si="19"/>
        <v/>
      </c>
      <c r="AE107" s="2" t="str">
        <f t="shared" si="13"/>
        <v/>
      </c>
      <c r="AF107" s="3" t="str">
        <f t="shared" si="24"/>
        <v/>
      </c>
      <c r="AG107" s="16" t="str">
        <f>IFERROR(IF(AG$5="EUR",1,INDEX(ECB90Days!$C$9:$AI$100,MATCH($AF107,ECB90Days!$C$9:$C$100,0),MATCH(AG$5,ECB90Days!$C$8:$AI$8,0))),"")</f>
        <v/>
      </c>
      <c r="AH107" s="16" t="str">
        <f>IFERROR(IF(AH$5="EUR",1,INDEX(ECB90Days!$C$9:$AI$100,MATCH($AF107,ECB90Days!$C$9:$C$100,0),MATCH(AH$5,ECB90Days!$C$8:$AI$8,0)))/$AG107,"")</f>
        <v/>
      </c>
      <c r="AI107" s="16" t="str">
        <f>IFERROR(IF(INDEX(IMFYear!$B$9:$AO$310,MATCH($AF107,IMFYear!$B$9:$B$310,0),MATCH(AI$5,IMFYear!$B$8:$AO$8,0))=0,"",   INDEX(IMFYear!$B$9:$AO$310,MATCH($AF107,IMFYear!$B$9:$B$310,0),MATCH(AI$5,IMFYear!$B$8:$AO$8,0))),"")</f>
        <v/>
      </c>
      <c r="AJ107" s="16" t="str">
        <f>IFERROR($AI107/INDEX(IMFYear!$B$9:$AO$310,MATCH($AF107,IMFYear!$B$9:$B$310,0),MATCH(AJ$5,IMFYear!$B$8:$AO$8,0)),"")</f>
        <v/>
      </c>
      <c r="AL107" s="3" t="str">
        <f t="array" ref="AL107">IFERROR(INDEX(AF:AF,SMALL($AE$6:$AE$405,ROW(AK107)-ROW($AK$5)),1),"")</f>
        <v/>
      </c>
      <c r="AM107" s="31" t="str">
        <f t="shared" si="22"/>
        <v/>
      </c>
      <c r="AN107" s="31" t="str">
        <f t="shared" si="23"/>
        <v/>
      </c>
      <c r="AP107" s="1"/>
      <c r="AQ107" s="1"/>
      <c r="AR107" s="2" t="s">
        <v>202</v>
      </c>
      <c r="AS107" s="5" t="s">
        <v>203</v>
      </c>
    </row>
    <row r="108" spans="5:45" x14ac:dyDescent="0.25">
      <c r="E108" s="2" t="str">
        <f t="shared" si="20"/>
        <v/>
      </c>
      <c r="F108" s="3" t="str">
        <f t="shared" si="21"/>
        <v/>
      </c>
      <c r="G108" s="16">
        <f>IFERROR(IF(G$5="EUR",1,INDEX(ECB90Days!$C$9:$AI$100,MATCH($F108,ECB90Days!$C$9:$C$100,0),MATCH(G$5,ECB90Days!$C$8:$AI$8,0))),"")</f>
        <v>1</v>
      </c>
      <c r="H108" s="16" t="str">
        <f>IFERROR(IF(H$5="EUR",1,INDEX(ECB90Days!$C$9:$AI$100,MATCH($F108,ECB90Days!$C$9:$C$100,0),MATCH(H$5,ECB90Days!$C$8:$AI$8,0)))/$G108,"")</f>
        <v/>
      </c>
      <c r="I108" s="16" t="str">
        <f>IFERROR(IF(I$5="EUR",1,INDEX(ECB90Days!$C$9:$AI$100,MATCH($F108,ECB90Days!$C$9:$C$100,0),MATCH(I$5,ECB90Days!$C$8:$AI$8,0)))/$G108,"")</f>
        <v/>
      </c>
      <c r="J108" s="16" t="str">
        <f>IFERROR(IF(J$5="EUR",1,INDEX(ECB90Days!$C$9:$AI$100,MATCH($F108,ECB90Days!$C$9:$C$100,0),MATCH(J$5,ECB90Days!$C$8:$AI$8,0)))/$G108,"")</f>
        <v/>
      </c>
      <c r="K108" s="16" t="str">
        <f>IFERROR(IF(K$5="EUR",1,INDEX(ECB90Days!$C$9:$AI$100,MATCH($F108,ECB90Days!$C$9:$C$100,0),MATCH(K$5,ECB90Days!$C$8:$AI$8,0)))/$G108,"")</f>
        <v/>
      </c>
      <c r="L108" s="16" t="str">
        <f>IFERROR(IF(L$5="EUR",1,INDEX(ECB90Days!$C$9:$AI$100,MATCH($F108,ECB90Days!$C$9:$C$100,0),MATCH(L$5,ECB90Days!$C$8:$AI$8,0)))/$G108,"")</f>
        <v/>
      </c>
      <c r="N108" s="2" t="str">
        <f t="shared" si="14"/>
        <v/>
      </c>
      <c r="O108" s="16" t="str">
        <f>IFERROR(IF(INDEX(IMFYear!$B$9:$AO$400,MATCH($F108,IMFYear!$B$9:$B$400,0),MATCH(O$5,IMFYear!$B$8:$AO$8,0))=0,"",INDEX(IMFYear!$B$9:$AO$400,MATCH($F108,IMFYear!$B$9:$B$400,0),MATCH(O$5,IMFYear!$B$8:$AO$8,0))),"")</f>
        <v/>
      </c>
      <c r="P108" s="16" t="str">
        <f>IFERROR($O108/INDEX(IMFYear!$B$9:$AO$400,MATCH($F108,IMFYear!$B$9:$B$400,0),MATCH(P$5,IMFYear!$B$8:$AO$8,0)),"")</f>
        <v/>
      </c>
      <c r="Q108" s="16" t="str">
        <f>IFERROR($O108/INDEX(IMFYear!$B$9:$AO$400,MATCH($F108,IMFYear!$B$9:$B$400,0),MATCH(Q$5,IMFYear!$B$8:$AO$8,0)),"")</f>
        <v/>
      </c>
      <c r="R108" s="16" t="str">
        <f>IFERROR($O108/INDEX(IMFYear!$B$9:$AO$400,MATCH($F108,IMFYear!$B$9:$B$400,0),MATCH(R$5,IMFYear!$B$8:$AO$8,0)),"")</f>
        <v/>
      </c>
      <c r="S108" s="16" t="str">
        <f>IFERROR($O108/INDEX(IMFYear!$B$9:$AO$400,MATCH($F108,IMFYear!$B$9:$B$400,0),MATCH(S$5,IMFYear!$B$8:$AO$8,0)),"")</f>
        <v/>
      </c>
      <c r="T108" s="16" t="str">
        <f>IFERROR($O108/INDEX(IMFYear!$B$9:$AO$400,MATCH($F108,IMFYear!$B$9:$B$400,0),MATCH(T$5,IMFYear!$B$8:$AO$8,0)),"")</f>
        <v/>
      </c>
      <c r="V108" s="3" t="str">
        <f t="array" ref="V108">IFERROR(IF($V$4="IMF",INDEX(F:F,SMALL($N$6:$N$405,ROW(U108)-ROW($U$5)),1),INDEX(F:F,SMALL($E$6:$E$405,ROW(U108)-ROW($U$5)),1)),"")</f>
        <v/>
      </c>
      <c r="W108" s="16" t="str">
        <f t="shared" si="15"/>
        <v/>
      </c>
      <c r="X108" s="16" t="str">
        <f t="shared" si="16"/>
        <v/>
      </c>
      <c r="Y108" s="16" t="str">
        <f t="shared" si="17"/>
        <v/>
      </c>
      <c r="Z108" s="16" t="str">
        <f t="shared" si="18"/>
        <v/>
      </c>
      <c r="AA108" s="16" t="str">
        <f t="shared" si="19"/>
        <v/>
      </c>
      <c r="AE108" s="2" t="str">
        <f t="shared" si="13"/>
        <v/>
      </c>
      <c r="AF108" s="3" t="str">
        <f t="shared" si="24"/>
        <v/>
      </c>
      <c r="AG108" s="16" t="str">
        <f>IFERROR(IF(AG$5="EUR",1,INDEX(ECB90Days!$C$9:$AI$100,MATCH($AF108,ECB90Days!$C$9:$C$100,0),MATCH(AG$5,ECB90Days!$C$8:$AI$8,0))),"")</f>
        <v/>
      </c>
      <c r="AH108" s="16" t="str">
        <f>IFERROR(IF(AH$5="EUR",1,INDEX(ECB90Days!$C$9:$AI$100,MATCH($AF108,ECB90Days!$C$9:$C$100,0),MATCH(AH$5,ECB90Days!$C$8:$AI$8,0)))/$AG108,"")</f>
        <v/>
      </c>
      <c r="AI108" s="16" t="str">
        <f>IFERROR(IF(INDEX(IMFYear!$B$9:$AO$310,MATCH($AF108,IMFYear!$B$9:$B$310,0),MATCH(AI$5,IMFYear!$B$8:$AO$8,0))=0,"",   INDEX(IMFYear!$B$9:$AO$310,MATCH($AF108,IMFYear!$B$9:$B$310,0),MATCH(AI$5,IMFYear!$B$8:$AO$8,0))),"")</f>
        <v/>
      </c>
      <c r="AJ108" s="16" t="str">
        <f>IFERROR($AI108/INDEX(IMFYear!$B$9:$AO$310,MATCH($AF108,IMFYear!$B$9:$B$310,0),MATCH(AJ$5,IMFYear!$B$8:$AO$8,0)),"")</f>
        <v/>
      </c>
      <c r="AL108" s="3" t="str">
        <f t="array" ref="AL108">IFERROR(INDEX(AF:AF,SMALL($AE$6:$AE$405,ROW(AK108)-ROW($AK$5)),1),"")</f>
        <v/>
      </c>
      <c r="AM108" s="31" t="str">
        <f t="shared" si="22"/>
        <v/>
      </c>
      <c r="AN108" s="31" t="str">
        <f t="shared" si="23"/>
        <v/>
      </c>
      <c r="AP108" s="1"/>
      <c r="AQ108" s="1"/>
      <c r="AR108" s="2" t="s">
        <v>204</v>
      </c>
      <c r="AS108" s="5" t="s">
        <v>205</v>
      </c>
    </row>
    <row r="109" spans="5:45" x14ac:dyDescent="0.25">
      <c r="E109" s="2" t="str">
        <f t="shared" si="20"/>
        <v/>
      </c>
      <c r="F109" s="3" t="str">
        <f t="shared" si="21"/>
        <v/>
      </c>
      <c r="G109" s="16">
        <f>IFERROR(IF(G$5="EUR",1,INDEX(ECB90Days!$C$9:$AI$100,MATCH($F109,ECB90Days!$C$9:$C$100,0),MATCH(G$5,ECB90Days!$C$8:$AI$8,0))),"")</f>
        <v>1</v>
      </c>
      <c r="H109" s="16" t="str">
        <f>IFERROR(IF(H$5="EUR",1,INDEX(ECB90Days!$C$9:$AI$100,MATCH($F109,ECB90Days!$C$9:$C$100,0),MATCH(H$5,ECB90Days!$C$8:$AI$8,0)))/$G109,"")</f>
        <v/>
      </c>
      <c r="I109" s="16" t="str">
        <f>IFERROR(IF(I$5="EUR",1,INDEX(ECB90Days!$C$9:$AI$100,MATCH($F109,ECB90Days!$C$9:$C$100,0),MATCH(I$5,ECB90Days!$C$8:$AI$8,0)))/$G109,"")</f>
        <v/>
      </c>
      <c r="J109" s="16" t="str">
        <f>IFERROR(IF(J$5="EUR",1,INDEX(ECB90Days!$C$9:$AI$100,MATCH($F109,ECB90Days!$C$9:$C$100,0),MATCH(J$5,ECB90Days!$C$8:$AI$8,0)))/$G109,"")</f>
        <v/>
      </c>
      <c r="K109" s="16" t="str">
        <f>IFERROR(IF(K$5="EUR",1,INDEX(ECB90Days!$C$9:$AI$100,MATCH($F109,ECB90Days!$C$9:$C$100,0),MATCH(K$5,ECB90Days!$C$8:$AI$8,0)))/$G109,"")</f>
        <v/>
      </c>
      <c r="L109" s="16" t="str">
        <f>IFERROR(IF(L$5="EUR",1,INDEX(ECB90Days!$C$9:$AI$100,MATCH($F109,ECB90Days!$C$9:$C$100,0),MATCH(L$5,ECB90Days!$C$8:$AI$8,0)))/$G109,"")</f>
        <v/>
      </c>
      <c r="N109" s="2" t="str">
        <f t="shared" si="14"/>
        <v/>
      </c>
      <c r="O109" s="16" t="str">
        <f>IFERROR(IF(INDEX(IMFYear!$B$9:$AO$400,MATCH($F109,IMFYear!$B$9:$B$400,0),MATCH(O$5,IMFYear!$B$8:$AO$8,0))=0,"",INDEX(IMFYear!$B$9:$AO$400,MATCH($F109,IMFYear!$B$9:$B$400,0),MATCH(O$5,IMFYear!$B$8:$AO$8,0))),"")</f>
        <v/>
      </c>
      <c r="P109" s="16" t="str">
        <f>IFERROR($O109/INDEX(IMFYear!$B$9:$AO$400,MATCH($F109,IMFYear!$B$9:$B$400,0),MATCH(P$5,IMFYear!$B$8:$AO$8,0)),"")</f>
        <v/>
      </c>
      <c r="Q109" s="16" t="str">
        <f>IFERROR($O109/INDEX(IMFYear!$B$9:$AO$400,MATCH($F109,IMFYear!$B$9:$B$400,0),MATCH(Q$5,IMFYear!$B$8:$AO$8,0)),"")</f>
        <v/>
      </c>
      <c r="R109" s="16" t="str">
        <f>IFERROR($O109/INDEX(IMFYear!$B$9:$AO$400,MATCH($F109,IMFYear!$B$9:$B$400,0),MATCH(R$5,IMFYear!$B$8:$AO$8,0)),"")</f>
        <v/>
      </c>
      <c r="S109" s="16" t="str">
        <f>IFERROR($O109/INDEX(IMFYear!$B$9:$AO$400,MATCH($F109,IMFYear!$B$9:$B$400,0),MATCH(S$5,IMFYear!$B$8:$AO$8,0)),"")</f>
        <v/>
      </c>
      <c r="T109" s="16" t="str">
        <f>IFERROR($O109/INDEX(IMFYear!$B$9:$AO$400,MATCH($F109,IMFYear!$B$9:$B$400,0),MATCH(T$5,IMFYear!$B$8:$AO$8,0)),"")</f>
        <v/>
      </c>
      <c r="V109" s="3" t="str">
        <f t="array" ref="V109">IFERROR(IF($V$4="IMF",INDEX(F:F,SMALL($N$6:$N$405,ROW(U109)-ROW($U$5)),1),INDEX(F:F,SMALL($E$6:$E$405,ROW(U109)-ROW($U$5)),1)),"")</f>
        <v/>
      </c>
      <c r="W109" s="16" t="str">
        <f t="shared" si="15"/>
        <v/>
      </c>
      <c r="X109" s="16" t="str">
        <f t="shared" si="16"/>
        <v/>
      </c>
      <c r="Y109" s="16" t="str">
        <f t="shared" si="17"/>
        <v/>
      </c>
      <c r="Z109" s="16" t="str">
        <f t="shared" si="18"/>
        <v/>
      </c>
      <c r="AA109" s="16" t="str">
        <f t="shared" si="19"/>
        <v/>
      </c>
      <c r="AE109" s="2" t="str">
        <f t="shared" si="13"/>
        <v/>
      </c>
      <c r="AF109" s="3" t="str">
        <f t="shared" si="24"/>
        <v/>
      </c>
      <c r="AG109" s="16" t="str">
        <f>IFERROR(IF(AG$5="EUR",1,INDEX(ECB90Days!$C$9:$AI$100,MATCH($AF109,ECB90Days!$C$9:$C$100,0),MATCH(AG$5,ECB90Days!$C$8:$AI$8,0))),"")</f>
        <v/>
      </c>
      <c r="AH109" s="16" t="str">
        <f>IFERROR(IF(AH$5="EUR",1,INDEX(ECB90Days!$C$9:$AI$100,MATCH($AF109,ECB90Days!$C$9:$C$100,0),MATCH(AH$5,ECB90Days!$C$8:$AI$8,0)))/$AG109,"")</f>
        <v/>
      </c>
      <c r="AI109" s="16" t="str">
        <f>IFERROR(IF(INDEX(IMFYear!$B$9:$AO$310,MATCH($AF109,IMFYear!$B$9:$B$310,0),MATCH(AI$5,IMFYear!$B$8:$AO$8,0))=0,"",   INDEX(IMFYear!$B$9:$AO$310,MATCH($AF109,IMFYear!$B$9:$B$310,0),MATCH(AI$5,IMFYear!$B$8:$AO$8,0))),"")</f>
        <v/>
      </c>
      <c r="AJ109" s="16" t="str">
        <f>IFERROR($AI109/INDEX(IMFYear!$B$9:$AO$310,MATCH($AF109,IMFYear!$B$9:$B$310,0),MATCH(AJ$5,IMFYear!$B$8:$AO$8,0)),"")</f>
        <v/>
      </c>
      <c r="AL109" s="3" t="str">
        <f t="array" ref="AL109">IFERROR(INDEX(AF:AF,SMALL($AE$6:$AE$405,ROW(AK109)-ROW($AK$5)),1),"")</f>
        <v/>
      </c>
      <c r="AM109" s="31" t="str">
        <f t="shared" si="22"/>
        <v/>
      </c>
      <c r="AN109" s="31" t="str">
        <f t="shared" si="23"/>
        <v/>
      </c>
      <c r="AP109" s="1"/>
      <c r="AQ109" s="1"/>
      <c r="AR109" s="2" t="s">
        <v>206</v>
      </c>
      <c r="AS109" s="5" t="s">
        <v>207</v>
      </c>
    </row>
    <row r="110" spans="5:45" x14ac:dyDescent="0.25">
      <c r="E110" s="2" t="str">
        <f t="shared" si="20"/>
        <v/>
      </c>
      <c r="F110" s="3" t="str">
        <f t="shared" si="21"/>
        <v/>
      </c>
      <c r="G110" s="16">
        <f>IFERROR(IF(G$5="EUR",1,INDEX(ECB90Days!$C$9:$AI$100,MATCH($F110,ECB90Days!$C$9:$C$100,0),MATCH(G$5,ECB90Days!$C$8:$AI$8,0))),"")</f>
        <v>1</v>
      </c>
      <c r="H110" s="16" t="str">
        <f>IFERROR(IF(H$5="EUR",1,INDEX(ECB90Days!$C$9:$AI$100,MATCH($F110,ECB90Days!$C$9:$C$100,0),MATCH(H$5,ECB90Days!$C$8:$AI$8,0)))/$G110,"")</f>
        <v/>
      </c>
      <c r="I110" s="16" t="str">
        <f>IFERROR(IF(I$5="EUR",1,INDEX(ECB90Days!$C$9:$AI$100,MATCH($F110,ECB90Days!$C$9:$C$100,0),MATCH(I$5,ECB90Days!$C$8:$AI$8,0)))/$G110,"")</f>
        <v/>
      </c>
      <c r="J110" s="16" t="str">
        <f>IFERROR(IF(J$5="EUR",1,INDEX(ECB90Days!$C$9:$AI$100,MATCH($F110,ECB90Days!$C$9:$C$100,0),MATCH(J$5,ECB90Days!$C$8:$AI$8,0)))/$G110,"")</f>
        <v/>
      </c>
      <c r="K110" s="16" t="str">
        <f>IFERROR(IF(K$5="EUR",1,INDEX(ECB90Days!$C$9:$AI$100,MATCH($F110,ECB90Days!$C$9:$C$100,0),MATCH(K$5,ECB90Days!$C$8:$AI$8,0)))/$G110,"")</f>
        <v/>
      </c>
      <c r="L110" s="16" t="str">
        <f>IFERROR(IF(L$5="EUR",1,INDEX(ECB90Days!$C$9:$AI$100,MATCH($F110,ECB90Days!$C$9:$C$100,0),MATCH(L$5,ECB90Days!$C$8:$AI$8,0)))/$G110,"")</f>
        <v/>
      </c>
      <c r="N110" s="2" t="str">
        <f t="shared" si="14"/>
        <v/>
      </c>
      <c r="O110" s="16" t="str">
        <f>IFERROR(IF(INDEX(IMFYear!$B$9:$AO$400,MATCH($F110,IMFYear!$B$9:$B$400,0),MATCH(O$5,IMFYear!$B$8:$AO$8,0))=0,"",INDEX(IMFYear!$B$9:$AO$400,MATCH($F110,IMFYear!$B$9:$B$400,0),MATCH(O$5,IMFYear!$B$8:$AO$8,0))),"")</f>
        <v/>
      </c>
      <c r="P110" s="16" t="str">
        <f>IFERROR($O110/INDEX(IMFYear!$B$9:$AO$400,MATCH($F110,IMFYear!$B$9:$B$400,0),MATCH(P$5,IMFYear!$B$8:$AO$8,0)),"")</f>
        <v/>
      </c>
      <c r="Q110" s="16" t="str">
        <f>IFERROR($O110/INDEX(IMFYear!$B$9:$AO$400,MATCH($F110,IMFYear!$B$9:$B$400,0),MATCH(Q$5,IMFYear!$B$8:$AO$8,0)),"")</f>
        <v/>
      </c>
      <c r="R110" s="16" t="str">
        <f>IFERROR($O110/INDEX(IMFYear!$B$9:$AO$400,MATCH($F110,IMFYear!$B$9:$B$400,0),MATCH(R$5,IMFYear!$B$8:$AO$8,0)),"")</f>
        <v/>
      </c>
      <c r="S110" s="16" t="str">
        <f>IFERROR($O110/INDEX(IMFYear!$B$9:$AO$400,MATCH($F110,IMFYear!$B$9:$B$400,0),MATCH(S$5,IMFYear!$B$8:$AO$8,0)),"")</f>
        <v/>
      </c>
      <c r="T110" s="16" t="str">
        <f>IFERROR($O110/INDEX(IMFYear!$B$9:$AO$400,MATCH($F110,IMFYear!$B$9:$B$400,0),MATCH(T$5,IMFYear!$B$8:$AO$8,0)),"")</f>
        <v/>
      </c>
      <c r="V110" s="3" t="str">
        <f t="array" ref="V110">IFERROR(IF($V$4="IMF",INDEX(F:F,SMALL($N$6:$N$405,ROW(U110)-ROW($U$5)),1),INDEX(F:F,SMALL($E$6:$E$405,ROW(U110)-ROW($U$5)),1)),"")</f>
        <v/>
      </c>
      <c r="W110" s="16" t="str">
        <f t="shared" si="15"/>
        <v/>
      </c>
      <c r="X110" s="16" t="str">
        <f t="shared" si="16"/>
        <v/>
      </c>
      <c r="Y110" s="16" t="str">
        <f t="shared" si="17"/>
        <v/>
      </c>
      <c r="Z110" s="16" t="str">
        <f t="shared" si="18"/>
        <v/>
      </c>
      <c r="AA110" s="16" t="str">
        <f t="shared" si="19"/>
        <v/>
      </c>
      <c r="AE110" s="2" t="str">
        <f t="shared" si="13"/>
        <v/>
      </c>
      <c r="AF110" s="3" t="str">
        <f t="shared" si="24"/>
        <v/>
      </c>
      <c r="AG110" s="16" t="str">
        <f>IFERROR(IF(AG$5="EUR",1,INDEX(ECB90Days!$C$9:$AI$100,MATCH($AF110,ECB90Days!$C$9:$C$100,0),MATCH(AG$5,ECB90Days!$C$8:$AI$8,0))),"")</f>
        <v/>
      </c>
      <c r="AH110" s="16" t="str">
        <f>IFERROR(IF(AH$5="EUR",1,INDEX(ECB90Days!$C$9:$AI$100,MATCH($AF110,ECB90Days!$C$9:$C$100,0),MATCH(AH$5,ECB90Days!$C$8:$AI$8,0)))/$AG110,"")</f>
        <v/>
      </c>
      <c r="AI110" s="16" t="str">
        <f>IFERROR(IF(INDEX(IMFYear!$B$9:$AO$310,MATCH($AF110,IMFYear!$B$9:$B$310,0),MATCH(AI$5,IMFYear!$B$8:$AO$8,0))=0,"",   INDEX(IMFYear!$B$9:$AO$310,MATCH($AF110,IMFYear!$B$9:$B$310,0),MATCH(AI$5,IMFYear!$B$8:$AO$8,0))),"")</f>
        <v/>
      </c>
      <c r="AJ110" s="16" t="str">
        <f>IFERROR($AI110/INDEX(IMFYear!$B$9:$AO$310,MATCH($AF110,IMFYear!$B$9:$B$310,0),MATCH(AJ$5,IMFYear!$B$8:$AO$8,0)),"")</f>
        <v/>
      </c>
      <c r="AL110" s="3" t="str">
        <f t="array" ref="AL110">IFERROR(INDEX(AF:AF,SMALL($AE$6:$AE$405,ROW(AK110)-ROW($AK$5)),1),"")</f>
        <v/>
      </c>
      <c r="AM110" s="31" t="str">
        <f t="shared" si="22"/>
        <v/>
      </c>
      <c r="AN110" s="31" t="str">
        <f t="shared" si="23"/>
        <v/>
      </c>
      <c r="AP110" s="1"/>
      <c r="AQ110" s="1"/>
      <c r="AR110" s="2" t="s">
        <v>208</v>
      </c>
      <c r="AS110" s="5" t="s">
        <v>209</v>
      </c>
    </row>
    <row r="111" spans="5:45" x14ac:dyDescent="0.25">
      <c r="E111" s="2" t="str">
        <f t="shared" si="20"/>
        <v/>
      </c>
      <c r="F111" s="3" t="str">
        <f t="shared" si="21"/>
        <v/>
      </c>
      <c r="G111" s="16">
        <f>IFERROR(IF(G$5="EUR",1,INDEX(ECB90Days!$C$9:$AI$100,MATCH($F111,ECB90Days!$C$9:$C$100,0),MATCH(G$5,ECB90Days!$C$8:$AI$8,0))),"")</f>
        <v>1</v>
      </c>
      <c r="H111" s="16" t="str">
        <f>IFERROR(IF(H$5="EUR",1,INDEX(ECB90Days!$C$9:$AI$100,MATCH($F111,ECB90Days!$C$9:$C$100,0),MATCH(H$5,ECB90Days!$C$8:$AI$8,0)))/$G111,"")</f>
        <v/>
      </c>
      <c r="I111" s="16" t="str">
        <f>IFERROR(IF(I$5="EUR",1,INDEX(ECB90Days!$C$9:$AI$100,MATCH($F111,ECB90Days!$C$9:$C$100,0),MATCH(I$5,ECB90Days!$C$8:$AI$8,0)))/$G111,"")</f>
        <v/>
      </c>
      <c r="J111" s="16" t="str">
        <f>IFERROR(IF(J$5="EUR",1,INDEX(ECB90Days!$C$9:$AI$100,MATCH($F111,ECB90Days!$C$9:$C$100,0),MATCH(J$5,ECB90Days!$C$8:$AI$8,0)))/$G111,"")</f>
        <v/>
      </c>
      <c r="K111" s="16" t="str">
        <f>IFERROR(IF(K$5="EUR",1,INDEX(ECB90Days!$C$9:$AI$100,MATCH($F111,ECB90Days!$C$9:$C$100,0),MATCH(K$5,ECB90Days!$C$8:$AI$8,0)))/$G111,"")</f>
        <v/>
      </c>
      <c r="L111" s="16" t="str">
        <f>IFERROR(IF(L$5="EUR",1,INDEX(ECB90Days!$C$9:$AI$100,MATCH($F111,ECB90Days!$C$9:$C$100,0),MATCH(L$5,ECB90Days!$C$8:$AI$8,0)))/$G111,"")</f>
        <v/>
      </c>
      <c r="N111" s="2" t="str">
        <f t="shared" si="14"/>
        <v/>
      </c>
      <c r="O111" s="16" t="str">
        <f>IFERROR(IF(INDEX(IMFYear!$B$9:$AO$400,MATCH($F111,IMFYear!$B$9:$B$400,0),MATCH(O$5,IMFYear!$B$8:$AO$8,0))=0,"",INDEX(IMFYear!$B$9:$AO$400,MATCH($F111,IMFYear!$B$9:$B$400,0),MATCH(O$5,IMFYear!$B$8:$AO$8,0))),"")</f>
        <v/>
      </c>
      <c r="P111" s="16" t="str">
        <f>IFERROR($O111/INDEX(IMFYear!$B$9:$AO$400,MATCH($F111,IMFYear!$B$9:$B$400,0),MATCH(P$5,IMFYear!$B$8:$AO$8,0)),"")</f>
        <v/>
      </c>
      <c r="Q111" s="16" t="str">
        <f>IFERROR($O111/INDEX(IMFYear!$B$9:$AO$400,MATCH($F111,IMFYear!$B$9:$B$400,0),MATCH(Q$5,IMFYear!$B$8:$AO$8,0)),"")</f>
        <v/>
      </c>
      <c r="R111" s="16" t="str">
        <f>IFERROR($O111/INDEX(IMFYear!$B$9:$AO$400,MATCH($F111,IMFYear!$B$9:$B$400,0),MATCH(R$5,IMFYear!$B$8:$AO$8,0)),"")</f>
        <v/>
      </c>
      <c r="S111" s="16" t="str">
        <f>IFERROR($O111/INDEX(IMFYear!$B$9:$AO$400,MATCH($F111,IMFYear!$B$9:$B$400,0),MATCH(S$5,IMFYear!$B$8:$AO$8,0)),"")</f>
        <v/>
      </c>
      <c r="T111" s="16" t="str">
        <f>IFERROR($O111/INDEX(IMFYear!$B$9:$AO$400,MATCH($F111,IMFYear!$B$9:$B$400,0),MATCH(T$5,IMFYear!$B$8:$AO$8,0)),"")</f>
        <v/>
      </c>
      <c r="V111" s="3" t="str">
        <f t="array" ref="V111">IFERROR(IF($V$4="IMF",INDEX(F:F,SMALL($N$6:$N$405,ROW(U111)-ROW($U$5)),1),INDEX(F:F,SMALL($E$6:$E$405,ROW(U111)-ROW($U$5)),1)),"")</f>
        <v/>
      </c>
      <c r="W111" s="16" t="str">
        <f t="shared" si="15"/>
        <v/>
      </c>
      <c r="X111" s="16" t="str">
        <f t="shared" si="16"/>
        <v/>
      </c>
      <c r="Y111" s="16" t="str">
        <f t="shared" si="17"/>
        <v/>
      </c>
      <c r="Z111" s="16" t="str">
        <f t="shared" si="18"/>
        <v/>
      </c>
      <c r="AA111" s="16" t="str">
        <f t="shared" si="19"/>
        <v/>
      </c>
      <c r="AE111" s="2" t="str">
        <f t="shared" ref="AE111:AE119" si="25">IF(LEN(AF111)&gt;0,IF(OR(AND(LEN($AG$5)&gt;0,LEN(AG111)=0),AND(LEN($AH$5)&gt;0,LEN(AH111)=0),AND(LEN($AI$5)&gt;0,LEN(AI111)=0),AND(LEN($AJ$5)&gt;0,LEN(AJ111)=0)),"",ROW(AE111)),"")</f>
        <v/>
      </c>
      <c r="AF111" s="3" t="str">
        <f t="shared" si="24"/>
        <v/>
      </c>
      <c r="AG111" s="16" t="str">
        <f>IFERROR(IF(AG$5="EUR",1,INDEX(ECB90Days!$C$9:$AI$100,MATCH($AF111,ECB90Days!$C$9:$C$100,0),MATCH(AG$5,ECB90Days!$C$8:$AI$8,0))),"")</f>
        <v/>
      </c>
      <c r="AH111" s="16" t="str">
        <f>IFERROR(IF(AH$5="EUR",1,INDEX(ECB90Days!$C$9:$AI$100,MATCH($AF111,ECB90Days!$C$9:$C$100,0),MATCH(AH$5,ECB90Days!$C$8:$AI$8,0)))/$AG111,"")</f>
        <v/>
      </c>
      <c r="AI111" s="16" t="str">
        <f>IFERROR(IF(INDEX(IMFYear!$B$9:$AO$310,MATCH($AF111,IMFYear!$B$9:$B$310,0),MATCH(AI$5,IMFYear!$B$8:$AO$8,0))=0,"",   INDEX(IMFYear!$B$9:$AO$310,MATCH($AF111,IMFYear!$B$9:$B$310,0),MATCH(AI$5,IMFYear!$B$8:$AO$8,0))),"")</f>
        <v/>
      </c>
      <c r="AJ111" s="16" t="str">
        <f>IFERROR($AI111/INDEX(IMFYear!$B$9:$AO$310,MATCH($AF111,IMFYear!$B$9:$B$310,0),MATCH(AJ$5,IMFYear!$B$8:$AO$8,0)),"")</f>
        <v/>
      </c>
      <c r="AL111" s="3" t="str">
        <f t="array" ref="AL111">IFERROR(INDEX(AF:AF,SMALL($AE$6:$AE$405,ROW(AK111)-ROW($AK$5)),1),"")</f>
        <v/>
      </c>
      <c r="AM111" s="31" t="str">
        <f t="shared" si="22"/>
        <v/>
      </c>
      <c r="AN111" s="31" t="str">
        <f t="shared" si="23"/>
        <v/>
      </c>
      <c r="AP111" s="1"/>
      <c r="AQ111" s="1"/>
      <c r="AR111" s="2" t="s">
        <v>210</v>
      </c>
      <c r="AS111" s="5" t="s">
        <v>211</v>
      </c>
    </row>
    <row r="112" spans="5:45" x14ac:dyDescent="0.25">
      <c r="E112" s="2" t="str">
        <f t="shared" si="20"/>
        <v/>
      </c>
      <c r="F112" s="3" t="str">
        <f t="shared" si="21"/>
        <v/>
      </c>
      <c r="G112" s="16">
        <f>IFERROR(IF(G$5="EUR",1,INDEX(ECB90Days!$C$9:$AI$100,MATCH($F112,ECB90Days!$C$9:$C$100,0),MATCH(G$5,ECB90Days!$C$8:$AI$8,0))),"")</f>
        <v>1</v>
      </c>
      <c r="H112" s="16" t="str">
        <f>IFERROR(IF(H$5="EUR",1,INDEX(ECB90Days!$C$9:$AI$100,MATCH($F112,ECB90Days!$C$9:$C$100,0),MATCH(H$5,ECB90Days!$C$8:$AI$8,0)))/$G112,"")</f>
        <v/>
      </c>
      <c r="I112" s="16" t="str">
        <f>IFERROR(IF(I$5="EUR",1,INDEX(ECB90Days!$C$9:$AI$100,MATCH($F112,ECB90Days!$C$9:$C$100,0),MATCH(I$5,ECB90Days!$C$8:$AI$8,0)))/$G112,"")</f>
        <v/>
      </c>
      <c r="J112" s="16" t="str">
        <f>IFERROR(IF(J$5="EUR",1,INDEX(ECB90Days!$C$9:$AI$100,MATCH($F112,ECB90Days!$C$9:$C$100,0),MATCH(J$5,ECB90Days!$C$8:$AI$8,0)))/$G112,"")</f>
        <v/>
      </c>
      <c r="K112" s="16" t="str">
        <f>IFERROR(IF(K$5="EUR",1,INDEX(ECB90Days!$C$9:$AI$100,MATCH($F112,ECB90Days!$C$9:$C$100,0),MATCH(K$5,ECB90Days!$C$8:$AI$8,0)))/$G112,"")</f>
        <v/>
      </c>
      <c r="L112" s="16" t="str">
        <f>IFERROR(IF(L$5="EUR",1,INDEX(ECB90Days!$C$9:$AI$100,MATCH($F112,ECB90Days!$C$9:$C$100,0),MATCH(L$5,ECB90Days!$C$8:$AI$8,0)))/$G112,"")</f>
        <v/>
      </c>
      <c r="N112" s="2" t="str">
        <f t="shared" si="14"/>
        <v/>
      </c>
      <c r="O112" s="16" t="str">
        <f>IFERROR(IF(INDEX(IMFYear!$B$9:$AO$400,MATCH($F112,IMFYear!$B$9:$B$400,0),MATCH(O$5,IMFYear!$B$8:$AO$8,0))=0,"",INDEX(IMFYear!$B$9:$AO$400,MATCH($F112,IMFYear!$B$9:$B$400,0),MATCH(O$5,IMFYear!$B$8:$AO$8,0))),"")</f>
        <v/>
      </c>
      <c r="P112" s="16" t="str">
        <f>IFERROR($O112/INDEX(IMFYear!$B$9:$AO$400,MATCH($F112,IMFYear!$B$9:$B$400,0),MATCH(P$5,IMFYear!$B$8:$AO$8,0)),"")</f>
        <v/>
      </c>
      <c r="Q112" s="16" t="str">
        <f>IFERROR($O112/INDEX(IMFYear!$B$9:$AO$400,MATCH($F112,IMFYear!$B$9:$B$400,0),MATCH(Q$5,IMFYear!$B$8:$AO$8,0)),"")</f>
        <v/>
      </c>
      <c r="R112" s="16" t="str">
        <f>IFERROR($O112/INDEX(IMFYear!$B$9:$AO$400,MATCH($F112,IMFYear!$B$9:$B$400,0),MATCH(R$5,IMFYear!$B$8:$AO$8,0)),"")</f>
        <v/>
      </c>
      <c r="S112" s="16" t="str">
        <f>IFERROR($O112/INDEX(IMFYear!$B$9:$AO$400,MATCH($F112,IMFYear!$B$9:$B$400,0),MATCH(S$5,IMFYear!$B$8:$AO$8,0)),"")</f>
        <v/>
      </c>
      <c r="T112" s="16" t="str">
        <f>IFERROR($O112/INDEX(IMFYear!$B$9:$AO$400,MATCH($F112,IMFYear!$B$9:$B$400,0),MATCH(T$5,IMFYear!$B$8:$AO$8,0)),"")</f>
        <v/>
      </c>
      <c r="V112" s="3" t="str">
        <f t="array" ref="V112">IFERROR(IF($V$4="IMF",INDEX(F:F,SMALL($N$6:$N$405,ROW(U112)-ROW($U$5)),1),INDEX(F:F,SMALL($E$6:$E$405,ROW(U112)-ROW($U$5)),1)),"")</f>
        <v/>
      </c>
      <c r="W112" s="16" t="str">
        <f t="shared" si="15"/>
        <v/>
      </c>
      <c r="X112" s="16" t="str">
        <f t="shared" si="16"/>
        <v/>
      </c>
      <c r="Y112" s="16" t="str">
        <f t="shared" si="17"/>
        <v/>
      </c>
      <c r="Z112" s="16" t="str">
        <f t="shared" si="18"/>
        <v/>
      </c>
      <c r="AA112" s="16" t="str">
        <f t="shared" si="19"/>
        <v/>
      </c>
      <c r="AE112" s="2" t="str">
        <f t="shared" si="25"/>
        <v/>
      </c>
      <c r="AF112" s="3" t="str">
        <f t="shared" si="24"/>
        <v/>
      </c>
      <c r="AG112" s="16" t="str">
        <f>IFERROR(IF(AG$5="EUR",1,INDEX(ECB90Days!$C$9:$AI$100,MATCH($AF112,ECB90Days!$C$9:$C$100,0),MATCH(AG$5,ECB90Days!$C$8:$AI$8,0))),"")</f>
        <v/>
      </c>
      <c r="AH112" s="16" t="str">
        <f>IFERROR(IF(AH$5="EUR",1,INDEX(ECB90Days!$C$9:$AI$100,MATCH($AF112,ECB90Days!$C$9:$C$100,0),MATCH(AH$5,ECB90Days!$C$8:$AI$8,0)))/$AG112,"")</f>
        <v/>
      </c>
      <c r="AI112" s="16" t="str">
        <f>IFERROR(IF(INDEX(IMFYear!$B$9:$AO$310,MATCH($AF112,IMFYear!$B$9:$B$310,0),MATCH(AI$5,IMFYear!$B$8:$AO$8,0))=0,"",   INDEX(IMFYear!$B$9:$AO$310,MATCH($AF112,IMFYear!$B$9:$B$310,0),MATCH(AI$5,IMFYear!$B$8:$AO$8,0))),"")</f>
        <v/>
      </c>
      <c r="AJ112" s="16" t="str">
        <f>IFERROR($AI112/INDEX(IMFYear!$B$9:$AO$310,MATCH($AF112,IMFYear!$B$9:$B$310,0),MATCH(AJ$5,IMFYear!$B$8:$AO$8,0)),"")</f>
        <v/>
      </c>
      <c r="AL112" s="3" t="str">
        <f t="array" ref="AL112">IFERROR(INDEX(AF:AF,SMALL($AE$6:$AE$405,ROW(AK112)-ROW($AK$5)),1),"")</f>
        <v/>
      </c>
      <c r="AM112" s="31" t="str">
        <f t="shared" si="22"/>
        <v/>
      </c>
      <c r="AN112" s="31" t="str">
        <f t="shared" si="23"/>
        <v/>
      </c>
      <c r="AP112" s="1"/>
      <c r="AQ112" s="1"/>
      <c r="AR112" s="2" t="s">
        <v>212</v>
      </c>
      <c r="AS112" s="5" t="s">
        <v>213</v>
      </c>
    </row>
    <row r="113" spans="5:45" x14ac:dyDescent="0.25">
      <c r="E113" s="2" t="str">
        <f t="shared" si="20"/>
        <v/>
      </c>
      <c r="F113" s="3" t="str">
        <f t="shared" si="21"/>
        <v/>
      </c>
      <c r="G113" s="16">
        <f>IFERROR(IF(G$5="EUR",1,INDEX(ECB90Days!$C$9:$AI$100,MATCH($F113,ECB90Days!$C$9:$C$100,0),MATCH(G$5,ECB90Days!$C$8:$AI$8,0))),"")</f>
        <v>1</v>
      </c>
      <c r="H113" s="16" t="str">
        <f>IFERROR(IF(H$5="EUR",1,INDEX(ECB90Days!$C$9:$AI$100,MATCH($F113,ECB90Days!$C$9:$C$100,0),MATCH(H$5,ECB90Days!$C$8:$AI$8,0)))/$G113,"")</f>
        <v/>
      </c>
      <c r="I113" s="16" t="str">
        <f>IFERROR(IF(I$5="EUR",1,INDEX(ECB90Days!$C$9:$AI$100,MATCH($F113,ECB90Days!$C$9:$C$100,0),MATCH(I$5,ECB90Days!$C$8:$AI$8,0)))/$G113,"")</f>
        <v/>
      </c>
      <c r="J113" s="16" t="str">
        <f>IFERROR(IF(J$5="EUR",1,INDEX(ECB90Days!$C$9:$AI$100,MATCH($F113,ECB90Days!$C$9:$C$100,0),MATCH(J$5,ECB90Days!$C$8:$AI$8,0)))/$G113,"")</f>
        <v/>
      </c>
      <c r="K113" s="16" t="str">
        <f>IFERROR(IF(K$5="EUR",1,INDEX(ECB90Days!$C$9:$AI$100,MATCH($F113,ECB90Days!$C$9:$C$100,0),MATCH(K$5,ECB90Days!$C$8:$AI$8,0)))/$G113,"")</f>
        <v/>
      </c>
      <c r="L113" s="16" t="str">
        <f>IFERROR(IF(L$5="EUR",1,INDEX(ECB90Days!$C$9:$AI$100,MATCH($F113,ECB90Days!$C$9:$C$100,0),MATCH(L$5,ECB90Days!$C$8:$AI$8,0)))/$G113,"")</f>
        <v/>
      </c>
      <c r="N113" s="2" t="str">
        <f t="shared" si="14"/>
        <v/>
      </c>
      <c r="O113" s="16" t="str">
        <f>IFERROR(IF(INDEX(IMFYear!$B$9:$AO$400,MATCH($F113,IMFYear!$B$9:$B$400,0),MATCH(O$5,IMFYear!$B$8:$AO$8,0))=0,"",INDEX(IMFYear!$B$9:$AO$400,MATCH($F113,IMFYear!$B$9:$B$400,0),MATCH(O$5,IMFYear!$B$8:$AO$8,0))),"")</f>
        <v/>
      </c>
      <c r="P113" s="16" t="str">
        <f>IFERROR($O113/INDEX(IMFYear!$B$9:$AO$400,MATCH($F113,IMFYear!$B$9:$B$400,0),MATCH(P$5,IMFYear!$B$8:$AO$8,0)),"")</f>
        <v/>
      </c>
      <c r="Q113" s="16" t="str">
        <f>IFERROR($O113/INDEX(IMFYear!$B$9:$AO$400,MATCH($F113,IMFYear!$B$9:$B$400,0),MATCH(Q$5,IMFYear!$B$8:$AO$8,0)),"")</f>
        <v/>
      </c>
      <c r="R113" s="16" t="str">
        <f>IFERROR($O113/INDEX(IMFYear!$B$9:$AO$400,MATCH($F113,IMFYear!$B$9:$B$400,0),MATCH(R$5,IMFYear!$B$8:$AO$8,0)),"")</f>
        <v/>
      </c>
      <c r="S113" s="16" t="str">
        <f>IFERROR($O113/INDEX(IMFYear!$B$9:$AO$400,MATCH($F113,IMFYear!$B$9:$B$400,0),MATCH(S$5,IMFYear!$B$8:$AO$8,0)),"")</f>
        <v/>
      </c>
      <c r="T113" s="16" t="str">
        <f>IFERROR($O113/INDEX(IMFYear!$B$9:$AO$400,MATCH($F113,IMFYear!$B$9:$B$400,0),MATCH(T$5,IMFYear!$B$8:$AO$8,0)),"")</f>
        <v/>
      </c>
      <c r="V113" s="3" t="str">
        <f t="array" ref="V113">IFERROR(IF($V$4="IMF",INDEX(F:F,SMALL($N$6:$N$405,ROW(U113)-ROW($U$5)),1),INDEX(F:F,SMALL($E$6:$E$405,ROW(U113)-ROW($U$5)),1)),"")</f>
        <v/>
      </c>
      <c r="W113" s="16" t="str">
        <f t="shared" si="15"/>
        <v/>
      </c>
      <c r="X113" s="16" t="str">
        <f t="shared" si="16"/>
        <v/>
      </c>
      <c r="Y113" s="16" t="str">
        <f t="shared" si="17"/>
        <v/>
      </c>
      <c r="Z113" s="16" t="str">
        <f t="shared" si="18"/>
        <v/>
      </c>
      <c r="AA113" s="16" t="str">
        <f t="shared" si="19"/>
        <v/>
      </c>
      <c r="AE113" s="2" t="str">
        <f t="shared" si="25"/>
        <v/>
      </c>
      <c r="AF113" s="3" t="str">
        <f t="shared" si="24"/>
        <v/>
      </c>
      <c r="AG113" s="16" t="str">
        <f>IFERROR(IF(AG$5="EUR",1,INDEX(ECB90Days!$C$9:$AI$100,MATCH($AF113,ECB90Days!$C$9:$C$100,0),MATCH(AG$5,ECB90Days!$C$8:$AI$8,0))),"")</f>
        <v/>
      </c>
      <c r="AH113" s="16" t="str">
        <f>IFERROR(IF(AH$5="EUR",1,INDEX(ECB90Days!$C$9:$AI$100,MATCH($AF113,ECB90Days!$C$9:$C$100,0),MATCH(AH$5,ECB90Days!$C$8:$AI$8,0)))/$AG113,"")</f>
        <v/>
      </c>
      <c r="AI113" s="16" t="str">
        <f>IFERROR(IF(INDEX(IMFYear!$B$9:$AO$310,MATCH($AF113,IMFYear!$B$9:$B$310,0),MATCH(AI$5,IMFYear!$B$8:$AO$8,0))=0,"",   INDEX(IMFYear!$B$9:$AO$310,MATCH($AF113,IMFYear!$B$9:$B$310,0),MATCH(AI$5,IMFYear!$B$8:$AO$8,0))),"")</f>
        <v/>
      </c>
      <c r="AJ113" s="16" t="str">
        <f>IFERROR($AI113/INDEX(IMFYear!$B$9:$AO$310,MATCH($AF113,IMFYear!$B$9:$B$310,0),MATCH(AJ$5,IMFYear!$B$8:$AO$8,0)),"")</f>
        <v/>
      </c>
      <c r="AL113" s="3" t="str">
        <f t="array" ref="AL113">IFERROR(INDEX(AF:AF,SMALL($AE$6:$AE$405,ROW(AK113)-ROW($AK$5)),1),"")</f>
        <v/>
      </c>
      <c r="AM113" s="31" t="str">
        <f t="shared" si="22"/>
        <v/>
      </c>
      <c r="AN113" s="31" t="str">
        <f t="shared" si="23"/>
        <v/>
      </c>
      <c r="AP113" s="1"/>
      <c r="AQ113" s="1"/>
      <c r="AR113" s="2" t="s">
        <v>214</v>
      </c>
      <c r="AS113" s="5" t="s">
        <v>215</v>
      </c>
    </row>
    <row r="114" spans="5:45" x14ac:dyDescent="0.25">
      <c r="E114" s="2" t="str">
        <f t="shared" si="20"/>
        <v/>
      </c>
      <c r="F114" s="3" t="str">
        <f t="shared" si="21"/>
        <v/>
      </c>
      <c r="G114" s="16">
        <f>IFERROR(IF(G$5="EUR",1,INDEX(ECB90Days!$C$9:$AI$100,MATCH($F114,ECB90Days!$C$9:$C$100,0),MATCH(G$5,ECB90Days!$C$8:$AI$8,0))),"")</f>
        <v>1</v>
      </c>
      <c r="H114" s="16" t="str">
        <f>IFERROR(IF(H$5="EUR",1,INDEX(ECB90Days!$C$9:$AI$100,MATCH($F114,ECB90Days!$C$9:$C$100,0),MATCH(H$5,ECB90Days!$C$8:$AI$8,0)))/$G114,"")</f>
        <v/>
      </c>
      <c r="I114" s="16" t="str">
        <f>IFERROR(IF(I$5="EUR",1,INDEX(ECB90Days!$C$9:$AI$100,MATCH($F114,ECB90Days!$C$9:$C$100,0),MATCH(I$5,ECB90Days!$C$8:$AI$8,0)))/$G114,"")</f>
        <v/>
      </c>
      <c r="J114" s="16" t="str">
        <f>IFERROR(IF(J$5="EUR",1,INDEX(ECB90Days!$C$9:$AI$100,MATCH($F114,ECB90Days!$C$9:$C$100,0),MATCH(J$5,ECB90Days!$C$8:$AI$8,0)))/$G114,"")</f>
        <v/>
      </c>
      <c r="K114" s="16" t="str">
        <f>IFERROR(IF(K$5="EUR",1,INDEX(ECB90Days!$C$9:$AI$100,MATCH($F114,ECB90Days!$C$9:$C$100,0),MATCH(K$5,ECB90Days!$C$8:$AI$8,0)))/$G114,"")</f>
        <v/>
      </c>
      <c r="L114" s="16" t="str">
        <f>IFERROR(IF(L$5="EUR",1,INDEX(ECB90Days!$C$9:$AI$100,MATCH($F114,ECB90Days!$C$9:$C$100,0),MATCH(L$5,ECB90Days!$C$8:$AI$8,0)))/$G114,"")</f>
        <v/>
      </c>
      <c r="N114" s="2" t="str">
        <f t="shared" si="14"/>
        <v/>
      </c>
      <c r="O114" s="16" t="str">
        <f>IFERROR(IF(INDEX(IMFYear!$B$9:$AO$400,MATCH($F114,IMFYear!$B$9:$B$400,0),MATCH(O$5,IMFYear!$B$8:$AO$8,0))=0,"",INDEX(IMFYear!$B$9:$AO$400,MATCH($F114,IMFYear!$B$9:$B$400,0),MATCH(O$5,IMFYear!$B$8:$AO$8,0))),"")</f>
        <v/>
      </c>
      <c r="P114" s="16" t="str">
        <f>IFERROR($O114/INDEX(IMFYear!$B$9:$AO$400,MATCH($F114,IMFYear!$B$9:$B$400,0),MATCH(P$5,IMFYear!$B$8:$AO$8,0)),"")</f>
        <v/>
      </c>
      <c r="Q114" s="16" t="str">
        <f>IFERROR($O114/INDEX(IMFYear!$B$9:$AO$400,MATCH($F114,IMFYear!$B$9:$B$400,0),MATCH(Q$5,IMFYear!$B$8:$AO$8,0)),"")</f>
        <v/>
      </c>
      <c r="R114" s="16" t="str">
        <f>IFERROR($O114/INDEX(IMFYear!$B$9:$AO$400,MATCH($F114,IMFYear!$B$9:$B$400,0),MATCH(R$5,IMFYear!$B$8:$AO$8,0)),"")</f>
        <v/>
      </c>
      <c r="S114" s="16" t="str">
        <f>IFERROR($O114/INDEX(IMFYear!$B$9:$AO$400,MATCH($F114,IMFYear!$B$9:$B$400,0),MATCH(S$5,IMFYear!$B$8:$AO$8,0)),"")</f>
        <v/>
      </c>
      <c r="T114" s="16" t="str">
        <f>IFERROR($O114/INDEX(IMFYear!$B$9:$AO$400,MATCH($F114,IMFYear!$B$9:$B$400,0),MATCH(T$5,IMFYear!$B$8:$AO$8,0)),"")</f>
        <v/>
      </c>
      <c r="V114" s="3" t="str">
        <f t="array" ref="V114">IFERROR(IF($V$4="IMF",INDEX(F:F,SMALL($N$6:$N$405,ROW(U114)-ROW($U$5)),1),INDEX(F:F,SMALL($E$6:$E$405,ROW(U114)-ROW($U$5)),1)),"")</f>
        <v/>
      </c>
      <c r="W114" s="16" t="str">
        <f t="shared" si="15"/>
        <v/>
      </c>
      <c r="X114" s="16" t="str">
        <f t="shared" si="16"/>
        <v/>
      </c>
      <c r="Y114" s="16" t="str">
        <f t="shared" si="17"/>
        <v/>
      </c>
      <c r="Z114" s="16" t="str">
        <f t="shared" si="18"/>
        <v/>
      </c>
      <c r="AA114" s="16" t="str">
        <f t="shared" si="19"/>
        <v/>
      </c>
      <c r="AE114" s="2" t="str">
        <f t="shared" si="25"/>
        <v/>
      </c>
      <c r="AF114" s="3" t="str">
        <f t="shared" si="24"/>
        <v/>
      </c>
      <c r="AG114" s="16" t="str">
        <f>IFERROR(IF(AG$5="EUR",1,INDEX(ECB90Days!$C$9:$AI$100,MATCH($AF114,ECB90Days!$C$9:$C$100,0),MATCH(AG$5,ECB90Days!$C$8:$AI$8,0))),"")</f>
        <v/>
      </c>
      <c r="AH114" s="16" t="str">
        <f>IFERROR(IF(AH$5="EUR",1,INDEX(ECB90Days!$C$9:$AI$100,MATCH($AF114,ECB90Days!$C$9:$C$100,0),MATCH(AH$5,ECB90Days!$C$8:$AI$8,0)))/$AG114,"")</f>
        <v/>
      </c>
      <c r="AI114" s="16" t="str">
        <f>IFERROR(IF(INDEX(IMFYear!$B$9:$AO$310,MATCH($AF114,IMFYear!$B$9:$B$310,0),MATCH(AI$5,IMFYear!$B$8:$AO$8,0))=0,"",   INDEX(IMFYear!$B$9:$AO$310,MATCH($AF114,IMFYear!$B$9:$B$310,0),MATCH(AI$5,IMFYear!$B$8:$AO$8,0))),"")</f>
        <v/>
      </c>
      <c r="AJ114" s="16" t="str">
        <f>IFERROR($AI114/INDEX(IMFYear!$B$9:$AO$310,MATCH($AF114,IMFYear!$B$9:$B$310,0),MATCH(AJ$5,IMFYear!$B$8:$AO$8,0)),"")</f>
        <v/>
      </c>
      <c r="AL114" s="3" t="str">
        <f t="array" ref="AL114">IFERROR(INDEX(AF:AF,SMALL($AE$6:$AE$405,ROW(AK114)-ROW($AK$5)),1),"")</f>
        <v/>
      </c>
      <c r="AM114" s="31" t="str">
        <f t="shared" si="22"/>
        <v/>
      </c>
      <c r="AN114" s="31" t="str">
        <f t="shared" si="23"/>
        <v/>
      </c>
      <c r="AP114" s="1"/>
      <c r="AQ114" s="1"/>
      <c r="AR114" s="2" t="s">
        <v>216</v>
      </c>
      <c r="AS114" s="5" t="s">
        <v>217</v>
      </c>
    </row>
    <row r="115" spans="5:45" x14ac:dyDescent="0.25">
      <c r="E115" s="2" t="str">
        <f t="shared" si="20"/>
        <v/>
      </c>
      <c r="F115" s="3" t="str">
        <f t="shared" si="21"/>
        <v/>
      </c>
      <c r="G115" s="16">
        <f>IFERROR(IF(G$5="EUR",1,INDEX(ECB90Days!$C$9:$AI$100,MATCH($F115,ECB90Days!$C$9:$C$100,0),MATCH(G$5,ECB90Days!$C$8:$AI$8,0))),"")</f>
        <v>1</v>
      </c>
      <c r="H115" s="16" t="str">
        <f>IFERROR(IF(H$5="EUR",1,INDEX(ECB90Days!$C$9:$AI$100,MATCH($F115,ECB90Days!$C$9:$C$100,0),MATCH(H$5,ECB90Days!$C$8:$AI$8,0)))/$G115,"")</f>
        <v/>
      </c>
      <c r="I115" s="16" t="str">
        <f>IFERROR(IF(I$5="EUR",1,INDEX(ECB90Days!$C$9:$AI$100,MATCH($F115,ECB90Days!$C$9:$C$100,0),MATCH(I$5,ECB90Days!$C$8:$AI$8,0)))/$G115,"")</f>
        <v/>
      </c>
      <c r="J115" s="16" t="str">
        <f>IFERROR(IF(J$5="EUR",1,INDEX(ECB90Days!$C$9:$AI$100,MATCH($F115,ECB90Days!$C$9:$C$100,0),MATCH(J$5,ECB90Days!$C$8:$AI$8,0)))/$G115,"")</f>
        <v/>
      </c>
      <c r="K115" s="16" t="str">
        <f>IFERROR(IF(K$5="EUR",1,INDEX(ECB90Days!$C$9:$AI$100,MATCH($F115,ECB90Days!$C$9:$C$100,0),MATCH(K$5,ECB90Days!$C$8:$AI$8,0)))/$G115,"")</f>
        <v/>
      </c>
      <c r="L115" s="16" t="str">
        <f>IFERROR(IF(L$5="EUR",1,INDEX(ECB90Days!$C$9:$AI$100,MATCH($F115,ECB90Days!$C$9:$C$100,0),MATCH(L$5,ECB90Days!$C$8:$AI$8,0)))/$G115,"")</f>
        <v/>
      </c>
      <c r="N115" s="2" t="str">
        <f t="shared" si="14"/>
        <v/>
      </c>
      <c r="O115" s="16" t="str">
        <f>IFERROR(IF(INDEX(IMFYear!$B$9:$AO$400,MATCH($F115,IMFYear!$B$9:$B$400,0),MATCH(O$5,IMFYear!$B$8:$AO$8,0))=0,"",INDEX(IMFYear!$B$9:$AO$400,MATCH($F115,IMFYear!$B$9:$B$400,0),MATCH(O$5,IMFYear!$B$8:$AO$8,0))),"")</f>
        <v/>
      </c>
      <c r="P115" s="16" t="str">
        <f>IFERROR($O115/INDEX(IMFYear!$B$9:$AO$400,MATCH($F115,IMFYear!$B$9:$B$400,0),MATCH(P$5,IMFYear!$B$8:$AO$8,0)),"")</f>
        <v/>
      </c>
      <c r="Q115" s="16" t="str">
        <f>IFERROR($O115/INDEX(IMFYear!$B$9:$AO$400,MATCH($F115,IMFYear!$B$9:$B$400,0),MATCH(Q$5,IMFYear!$B$8:$AO$8,0)),"")</f>
        <v/>
      </c>
      <c r="R115" s="16" t="str">
        <f>IFERROR($O115/INDEX(IMFYear!$B$9:$AO$400,MATCH($F115,IMFYear!$B$9:$B$400,0),MATCH(R$5,IMFYear!$B$8:$AO$8,0)),"")</f>
        <v/>
      </c>
      <c r="S115" s="16" t="str">
        <f>IFERROR($O115/INDEX(IMFYear!$B$9:$AO$400,MATCH($F115,IMFYear!$B$9:$B$400,0),MATCH(S$5,IMFYear!$B$8:$AO$8,0)),"")</f>
        <v/>
      </c>
      <c r="T115" s="16" t="str">
        <f>IFERROR($O115/INDEX(IMFYear!$B$9:$AO$400,MATCH($F115,IMFYear!$B$9:$B$400,0),MATCH(T$5,IMFYear!$B$8:$AO$8,0)),"")</f>
        <v/>
      </c>
      <c r="V115" s="3" t="str">
        <f t="array" ref="V115">IFERROR(IF($V$4="IMF",INDEX(F:F,SMALL($N$6:$N$405,ROW(U115)-ROW($U$5)),1),INDEX(F:F,SMALL($E$6:$E$405,ROW(U115)-ROW($U$5)),1)),"")</f>
        <v/>
      </c>
      <c r="W115" s="16" t="str">
        <f t="shared" si="15"/>
        <v/>
      </c>
      <c r="X115" s="16" t="str">
        <f t="shared" si="16"/>
        <v/>
      </c>
      <c r="Y115" s="16" t="str">
        <f t="shared" si="17"/>
        <v/>
      </c>
      <c r="Z115" s="16" t="str">
        <f t="shared" si="18"/>
        <v/>
      </c>
      <c r="AA115" s="16" t="str">
        <f t="shared" si="19"/>
        <v/>
      </c>
      <c r="AE115" s="2" t="str">
        <f t="shared" si="25"/>
        <v/>
      </c>
      <c r="AF115" s="3" t="str">
        <f t="shared" si="24"/>
        <v/>
      </c>
      <c r="AG115" s="16" t="str">
        <f>IFERROR(IF(AG$5="EUR",1,INDEX(ECB90Days!$C$9:$AI$100,MATCH($AF115,ECB90Days!$C$9:$C$100,0),MATCH(AG$5,ECB90Days!$C$8:$AI$8,0))),"")</f>
        <v/>
      </c>
      <c r="AH115" s="16" t="str">
        <f>IFERROR(IF(AH$5="EUR",1,INDEX(ECB90Days!$C$9:$AI$100,MATCH($AF115,ECB90Days!$C$9:$C$100,0),MATCH(AH$5,ECB90Days!$C$8:$AI$8,0)))/$AG115,"")</f>
        <v/>
      </c>
      <c r="AI115" s="16" t="str">
        <f>IFERROR(IF(INDEX(IMFYear!$B$9:$AO$310,MATCH($AF115,IMFYear!$B$9:$B$310,0),MATCH(AI$5,IMFYear!$B$8:$AO$8,0))=0,"",   INDEX(IMFYear!$B$9:$AO$310,MATCH($AF115,IMFYear!$B$9:$B$310,0),MATCH(AI$5,IMFYear!$B$8:$AO$8,0))),"")</f>
        <v/>
      </c>
      <c r="AJ115" s="16" t="str">
        <f>IFERROR($AI115/INDEX(IMFYear!$B$9:$AO$310,MATCH($AF115,IMFYear!$B$9:$B$310,0),MATCH(AJ$5,IMFYear!$B$8:$AO$8,0)),"")</f>
        <v/>
      </c>
      <c r="AL115" s="3" t="str">
        <f t="array" ref="AL115">IFERROR(INDEX(AF:AF,SMALL($AE$6:$AE$405,ROW(AK115)-ROW($AK$5)),1),"")</f>
        <v/>
      </c>
      <c r="AM115" s="31" t="str">
        <f t="shared" si="22"/>
        <v/>
      </c>
      <c r="AN115" s="31" t="str">
        <f t="shared" si="23"/>
        <v/>
      </c>
      <c r="AP115" s="1"/>
      <c r="AQ115" s="1"/>
      <c r="AR115" s="2" t="s">
        <v>218</v>
      </c>
      <c r="AS115" s="5" t="s">
        <v>219</v>
      </c>
    </row>
    <row r="116" spans="5:45" x14ac:dyDescent="0.25">
      <c r="E116" s="2" t="str">
        <f t="shared" si="20"/>
        <v/>
      </c>
      <c r="F116" s="3" t="str">
        <f t="shared" si="21"/>
        <v/>
      </c>
      <c r="G116" s="16">
        <f>IFERROR(IF(G$5="EUR",1,INDEX(ECB90Days!$C$9:$AI$100,MATCH($F116,ECB90Days!$C$9:$C$100,0),MATCH(G$5,ECB90Days!$C$8:$AI$8,0))),"")</f>
        <v>1</v>
      </c>
      <c r="H116" s="16" t="str">
        <f>IFERROR(IF(H$5="EUR",1,INDEX(ECB90Days!$C$9:$AI$100,MATCH($F116,ECB90Days!$C$9:$C$100,0),MATCH(H$5,ECB90Days!$C$8:$AI$8,0)))/$G116,"")</f>
        <v/>
      </c>
      <c r="I116" s="16" t="str">
        <f>IFERROR(IF(I$5="EUR",1,INDEX(ECB90Days!$C$9:$AI$100,MATCH($F116,ECB90Days!$C$9:$C$100,0),MATCH(I$5,ECB90Days!$C$8:$AI$8,0)))/$G116,"")</f>
        <v/>
      </c>
      <c r="J116" s="16" t="str">
        <f>IFERROR(IF(J$5="EUR",1,INDEX(ECB90Days!$C$9:$AI$100,MATCH($F116,ECB90Days!$C$9:$C$100,0),MATCH(J$5,ECB90Days!$C$8:$AI$8,0)))/$G116,"")</f>
        <v/>
      </c>
      <c r="K116" s="16" t="str">
        <f>IFERROR(IF(K$5="EUR",1,INDEX(ECB90Days!$C$9:$AI$100,MATCH($F116,ECB90Days!$C$9:$C$100,0),MATCH(K$5,ECB90Days!$C$8:$AI$8,0)))/$G116,"")</f>
        <v/>
      </c>
      <c r="L116" s="16" t="str">
        <f>IFERROR(IF(L$5="EUR",1,INDEX(ECB90Days!$C$9:$AI$100,MATCH($F116,ECB90Days!$C$9:$C$100,0),MATCH(L$5,ECB90Days!$C$8:$AI$8,0)))/$G116,"")</f>
        <v/>
      </c>
      <c r="N116" s="2" t="str">
        <f t="shared" si="14"/>
        <v/>
      </c>
      <c r="O116" s="16" t="str">
        <f>IFERROR(IF(INDEX(IMFYear!$B$9:$AO$400,MATCH($F116,IMFYear!$B$9:$B$400,0),MATCH(O$5,IMFYear!$B$8:$AO$8,0))=0,"",INDEX(IMFYear!$B$9:$AO$400,MATCH($F116,IMFYear!$B$9:$B$400,0),MATCH(O$5,IMFYear!$B$8:$AO$8,0))),"")</f>
        <v/>
      </c>
      <c r="P116" s="16" t="str">
        <f>IFERROR($O116/INDEX(IMFYear!$B$9:$AO$400,MATCH($F116,IMFYear!$B$9:$B$400,0),MATCH(P$5,IMFYear!$B$8:$AO$8,0)),"")</f>
        <v/>
      </c>
      <c r="Q116" s="16" t="str">
        <f>IFERROR($O116/INDEX(IMFYear!$B$9:$AO$400,MATCH($F116,IMFYear!$B$9:$B$400,0),MATCH(Q$5,IMFYear!$B$8:$AO$8,0)),"")</f>
        <v/>
      </c>
      <c r="R116" s="16" t="str">
        <f>IFERROR($O116/INDEX(IMFYear!$B$9:$AO$400,MATCH($F116,IMFYear!$B$9:$B$400,0),MATCH(R$5,IMFYear!$B$8:$AO$8,0)),"")</f>
        <v/>
      </c>
      <c r="S116" s="16" t="str">
        <f>IFERROR($O116/INDEX(IMFYear!$B$9:$AO$400,MATCH($F116,IMFYear!$B$9:$B$400,0),MATCH(S$5,IMFYear!$B$8:$AO$8,0)),"")</f>
        <v/>
      </c>
      <c r="T116" s="16" t="str">
        <f>IFERROR($O116/INDEX(IMFYear!$B$9:$AO$400,MATCH($F116,IMFYear!$B$9:$B$400,0),MATCH(T$5,IMFYear!$B$8:$AO$8,0)),"")</f>
        <v/>
      </c>
      <c r="V116" s="3" t="str">
        <f t="array" ref="V116">IFERROR(IF($V$4="IMF",INDEX(F:F,SMALL($N$6:$N$405,ROW(U116)-ROW($U$5)),1),INDEX(F:F,SMALL($E$6:$E$405,ROW(U116)-ROW($U$5)),1)),"")</f>
        <v/>
      </c>
      <c r="W116" s="16" t="str">
        <f t="shared" si="15"/>
        <v/>
      </c>
      <c r="X116" s="16" t="str">
        <f t="shared" si="16"/>
        <v/>
      </c>
      <c r="Y116" s="16" t="str">
        <f t="shared" si="17"/>
        <v/>
      </c>
      <c r="Z116" s="16" t="str">
        <f t="shared" si="18"/>
        <v/>
      </c>
      <c r="AA116" s="16" t="str">
        <f t="shared" si="19"/>
        <v/>
      </c>
      <c r="AE116" s="2" t="str">
        <f t="shared" si="25"/>
        <v/>
      </c>
      <c r="AF116" s="3" t="str">
        <f t="shared" si="24"/>
        <v/>
      </c>
      <c r="AG116" s="16" t="str">
        <f>IFERROR(IF(AG$5="EUR",1,INDEX(ECB90Days!$C$9:$AI$100,MATCH($AF116,ECB90Days!$C$9:$C$100,0),MATCH(AG$5,ECB90Days!$C$8:$AI$8,0))),"")</f>
        <v/>
      </c>
      <c r="AH116" s="16" t="str">
        <f>IFERROR(IF(AH$5="EUR",1,INDEX(ECB90Days!$C$9:$AI$100,MATCH($AF116,ECB90Days!$C$9:$C$100,0),MATCH(AH$5,ECB90Days!$C$8:$AI$8,0)))/$AG116,"")</f>
        <v/>
      </c>
      <c r="AI116" s="16" t="str">
        <f>IFERROR(IF(INDEX(IMFYear!$B$9:$AO$310,MATCH($AF116,IMFYear!$B$9:$B$310,0),MATCH(AI$5,IMFYear!$B$8:$AO$8,0))=0,"",   INDEX(IMFYear!$B$9:$AO$310,MATCH($AF116,IMFYear!$B$9:$B$310,0),MATCH(AI$5,IMFYear!$B$8:$AO$8,0))),"")</f>
        <v/>
      </c>
      <c r="AJ116" s="16" t="str">
        <f>IFERROR($AI116/INDEX(IMFYear!$B$9:$AO$310,MATCH($AF116,IMFYear!$B$9:$B$310,0),MATCH(AJ$5,IMFYear!$B$8:$AO$8,0)),"")</f>
        <v/>
      </c>
      <c r="AL116" s="3" t="str">
        <f t="array" ref="AL116">IFERROR(INDEX(AF:AF,SMALL($AE$6:$AE$405,ROW(AK116)-ROW($AK$5)),1),"")</f>
        <v/>
      </c>
      <c r="AM116" s="31" t="str">
        <f t="shared" si="22"/>
        <v/>
      </c>
      <c r="AN116" s="31" t="str">
        <f t="shared" si="23"/>
        <v/>
      </c>
      <c r="AP116" s="1"/>
      <c r="AQ116" s="1"/>
      <c r="AR116" s="2" t="s">
        <v>220</v>
      </c>
      <c r="AS116" s="5" t="s">
        <v>221</v>
      </c>
    </row>
    <row r="117" spans="5:45" x14ac:dyDescent="0.25">
      <c r="E117" s="2" t="str">
        <f t="shared" si="20"/>
        <v/>
      </c>
      <c r="F117" s="3" t="str">
        <f t="shared" si="21"/>
        <v/>
      </c>
      <c r="G117" s="16">
        <f>IFERROR(IF(G$5="EUR",1,INDEX(ECB90Days!$C$9:$AI$100,MATCH($F117,ECB90Days!$C$9:$C$100,0),MATCH(G$5,ECB90Days!$C$8:$AI$8,0))),"")</f>
        <v>1</v>
      </c>
      <c r="H117" s="16" t="str">
        <f>IFERROR(IF(H$5="EUR",1,INDEX(ECB90Days!$C$9:$AI$100,MATCH($F117,ECB90Days!$C$9:$C$100,0),MATCH(H$5,ECB90Days!$C$8:$AI$8,0)))/$G117,"")</f>
        <v/>
      </c>
      <c r="I117" s="16" t="str">
        <f>IFERROR(IF(I$5="EUR",1,INDEX(ECB90Days!$C$9:$AI$100,MATCH($F117,ECB90Days!$C$9:$C$100,0),MATCH(I$5,ECB90Days!$C$8:$AI$8,0)))/$G117,"")</f>
        <v/>
      </c>
      <c r="J117" s="16" t="str">
        <f>IFERROR(IF(J$5="EUR",1,INDEX(ECB90Days!$C$9:$AI$100,MATCH($F117,ECB90Days!$C$9:$C$100,0),MATCH(J$5,ECB90Days!$C$8:$AI$8,0)))/$G117,"")</f>
        <v/>
      </c>
      <c r="K117" s="16" t="str">
        <f>IFERROR(IF(K$5="EUR",1,INDEX(ECB90Days!$C$9:$AI$100,MATCH($F117,ECB90Days!$C$9:$C$100,0),MATCH(K$5,ECB90Days!$C$8:$AI$8,0)))/$G117,"")</f>
        <v/>
      </c>
      <c r="L117" s="16" t="str">
        <f>IFERROR(IF(L$5="EUR",1,INDEX(ECB90Days!$C$9:$AI$100,MATCH($F117,ECB90Days!$C$9:$C$100,0),MATCH(L$5,ECB90Days!$C$8:$AI$8,0)))/$G117,"")</f>
        <v/>
      </c>
      <c r="N117" s="2" t="str">
        <f t="shared" si="14"/>
        <v/>
      </c>
      <c r="O117" s="16" t="str">
        <f>IFERROR(IF(INDEX(IMFYear!$B$9:$AO$400,MATCH($F117,IMFYear!$B$9:$B$400,0),MATCH(O$5,IMFYear!$B$8:$AO$8,0))=0,"",INDEX(IMFYear!$B$9:$AO$400,MATCH($F117,IMFYear!$B$9:$B$400,0),MATCH(O$5,IMFYear!$B$8:$AO$8,0))),"")</f>
        <v/>
      </c>
      <c r="P117" s="16" t="str">
        <f>IFERROR($O117/INDEX(IMFYear!$B$9:$AO$400,MATCH($F117,IMFYear!$B$9:$B$400,0),MATCH(P$5,IMFYear!$B$8:$AO$8,0)),"")</f>
        <v/>
      </c>
      <c r="Q117" s="16" t="str">
        <f>IFERROR($O117/INDEX(IMFYear!$B$9:$AO$400,MATCH($F117,IMFYear!$B$9:$B$400,0),MATCH(Q$5,IMFYear!$B$8:$AO$8,0)),"")</f>
        <v/>
      </c>
      <c r="R117" s="16" t="str">
        <f>IFERROR($O117/INDEX(IMFYear!$B$9:$AO$400,MATCH($F117,IMFYear!$B$9:$B$400,0),MATCH(R$5,IMFYear!$B$8:$AO$8,0)),"")</f>
        <v/>
      </c>
      <c r="S117" s="16" t="str">
        <f>IFERROR($O117/INDEX(IMFYear!$B$9:$AO$400,MATCH($F117,IMFYear!$B$9:$B$400,0),MATCH(S$5,IMFYear!$B$8:$AO$8,0)),"")</f>
        <v/>
      </c>
      <c r="T117" s="16" t="str">
        <f>IFERROR($O117/INDEX(IMFYear!$B$9:$AO$400,MATCH($F117,IMFYear!$B$9:$B$400,0),MATCH(T$5,IMFYear!$B$8:$AO$8,0)),"")</f>
        <v/>
      </c>
      <c r="V117" s="3" t="str">
        <f t="array" ref="V117">IFERROR(IF($V$4="IMF",INDEX(F:F,SMALL($N$6:$N$405,ROW(U117)-ROW($U$5)),1),INDEX(F:F,SMALL($E$6:$E$405,ROW(U117)-ROW($U$5)),1)),"")</f>
        <v/>
      </c>
      <c r="W117" s="16" t="str">
        <f t="shared" si="15"/>
        <v/>
      </c>
      <c r="X117" s="16" t="str">
        <f t="shared" si="16"/>
        <v/>
      </c>
      <c r="Y117" s="16" t="str">
        <f t="shared" si="17"/>
        <v/>
      </c>
      <c r="Z117" s="16" t="str">
        <f t="shared" si="18"/>
        <v/>
      </c>
      <c r="AA117" s="16" t="str">
        <f t="shared" si="19"/>
        <v/>
      </c>
      <c r="AE117" s="2" t="str">
        <f t="shared" si="25"/>
        <v/>
      </c>
      <c r="AF117" s="3" t="str">
        <f t="shared" si="24"/>
        <v/>
      </c>
      <c r="AG117" s="16" t="str">
        <f>IFERROR(IF(AG$5="EUR",1,INDEX(ECB90Days!$C$9:$AI$100,MATCH($AF117,ECB90Days!$C$9:$C$100,0),MATCH(AG$5,ECB90Days!$C$8:$AI$8,0))),"")</f>
        <v/>
      </c>
      <c r="AH117" s="16" t="str">
        <f>IFERROR(IF(AH$5="EUR",1,INDEX(ECB90Days!$C$9:$AI$100,MATCH($AF117,ECB90Days!$C$9:$C$100,0),MATCH(AH$5,ECB90Days!$C$8:$AI$8,0)))/$AG117,"")</f>
        <v/>
      </c>
      <c r="AI117" s="16" t="str">
        <f>IFERROR(IF(INDEX(IMFYear!$B$9:$AO$310,MATCH($AF117,IMFYear!$B$9:$B$310,0),MATCH(AI$5,IMFYear!$B$8:$AO$8,0))=0,"",   INDEX(IMFYear!$B$9:$AO$310,MATCH($AF117,IMFYear!$B$9:$B$310,0),MATCH(AI$5,IMFYear!$B$8:$AO$8,0))),"")</f>
        <v/>
      </c>
      <c r="AJ117" s="16" t="str">
        <f>IFERROR($AI117/INDEX(IMFYear!$B$9:$AO$310,MATCH($AF117,IMFYear!$B$9:$B$310,0),MATCH(AJ$5,IMFYear!$B$8:$AO$8,0)),"")</f>
        <v/>
      </c>
      <c r="AL117" s="3" t="str">
        <f t="array" ref="AL117">IFERROR(INDEX(AF:AF,SMALL($AE$6:$AE$405,ROW(AK117)-ROW($AK$5)),1),"")</f>
        <v/>
      </c>
      <c r="AM117" s="31" t="str">
        <f t="shared" si="22"/>
        <v/>
      </c>
      <c r="AN117" s="31" t="str">
        <f t="shared" si="23"/>
        <v/>
      </c>
      <c r="AP117" s="1"/>
      <c r="AQ117" s="1"/>
      <c r="AR117" s="2" t="s">
        <v>222</v>
      </c>
      <c r="AS117" s="5" t="s">
        <v>223</v>
      </c>
    </row>
    <row r="118" spans="5:45" x14ac:dyDescent="0.25">
      <c r="E118" s="2" t="str">
        <f t="shared" si="20"/>
        <v/>
      </c>
      <c r="F118" s="3" t="str">
        <f t="shared" si="21"/>
        <v/>
      </c>
      <c r="G118" s="16">
        <f>IFERROR(IF(G$5="EUR",1,INDEX(ECB90Days!$C$9:$AI$100,MATCH($F118,ECB90Days!$C$9:$C$100,0),MATCH(G$5,ECB90Days!$C$8:$AI$8,0))),"")</f>
        <v>1</v>
      </c>
      <c r="H118" s="16" t="str">
        <f>IFERROR(IF(H$5="EUR",1,INDEX(ECB90Days!$C$9:$AI$100,MATCH($F118,ECB90Days!$C$9:$C$100,0),MATCH(H$5,ECB90Days!$C$8:$AI$8,0)))/$G118,"")</f>
        <v/>
      </c>
      <c r="I118" s="16" t="str">
        <f>IFERROR(IF(I$5="EUR",1,INDEX(ECB90Days!$C$9:$AI$100,MATCH($F118,ECB90Days!$C$9:$C$100,0),MATCH(I$5,ECB90Days!$C$8:$AI$8,0)))/$G118,"")</f>
        <v/>
      </c>
      <c r="J118" s="16" t="str">
        <f>IFERROR(IF(J$5="EUR",1,INDEX(ECB90Days!$C$9:$AI$100,MATCH($F118,ECB90Days!$C$9:$C$100,0),MATCH(J$5,ECB90Days!$C$8:$AI$8,0)))/$G118,"")</f>
        <v/>
      </c>
      <c r="K118" s="16" t="str">
        <f>IFERROR(IF(K$5="EUR",1,INDEX(ECB90Days!$C$9:$AI$100,MATCH($F118,ECB90Days!$C$9:$C$100,0),MATCH(K$5,ECB90Days!$C$8:$AI$8,0)))/$G118,"")</f>
        <v/>
      </c>
      <c r="L118" s="16" t="str">
        <f>IFERROR(IF(L$5="EUR",1,INDEX(ECB90Days!$C$9:$AI$100,MATCH($F118,ECB90Days!$C$9:$C$100,0),MATCH(L$5,ECB90Days!$C$8:$AI$8,0)))/$G118,"")</f>
        <v/>
      </c>
      <c r="N118" s="2" t="str">
        <f t="shared" si="14"/>
        <v/>
      </c>
      <c r="O118" s="16" t="str">
        <f>IFERROR(IF(INDEX(IMFYear!$B$9:$AO$400,MATCH($F118,IMFYear!$B$9:$B$400,0),MATCH(O$5,IMFYear!$B$8:$AO$8,0))=0,"",INDEX(IMFYear!$B$9:$AO$400,MATCH($F118,IMFYear!$B$9:$B$400,0),MATCH(O$5,IMFYear!$B$8:$AO$8,0))),"")</f>
        <v/>
      </c>
      <c r="P118" s="16" t="str">
        <f>IFERROR($O118/INDEX(IMFYear!$B$9:$AO$400,MATCH($F118,IMFYear!$B$9:$B$400,0),MATCH(P$5,IMFYear!$B$8:$AO$8,0)),"")</f>
        <v/>
      </c>
      <c r="Q118" s="16" t="str">
        <f>IFERROR($O118/INDEX(IMFYear!$B$9:$AO$400,MATCH($F118,IMFYear!$B$9:$B$400,0),MATCH(Q$5,IMFYear!$B$8:$AO$8,0)),"")</f>
        <v/>
      </c>
      <c r="R118" s="16" t="str">
        <f>IFERROR($O118/INDEX(IMFYear!$B$9:$AO$400,MATCH($F118,IMFYear!$B$9:$B$400,0),MATCH(R$5,IMFYear!$B$8:$AO$8,0)),"")</f>
        <v/>
      </c>
      <c r="S118" s="16" t="str">
        <f>IFERROR($O118/INDEX(IMFYear!$B$9:$AO$400,MATCH($F118,IMFYear!$B$9:$B$400,0),MATCH(S$5,IMFYear!$B$8:$AO$8,0)),"")</f>
        <v/>
      </c>
      <c r="T118" s="16" t="str">
        <f>IFERROR($O118/INDEX(IMFYear!$B$9:$AO$400,MATCH($F118,IMFYear!$B$9:$B$400,0),MATCH(T$5,IMFYear!$B$8:$AO$8,0)),"")</f>
        <v/>
      </c>
      <c r="V118" s="3" t="str">
        <f t="array" ref="V118">IFERROR(IF($V$4="IMF",INDEX(F:F,SMALL($N$6:$N$405,ROW(U118)-ROW($U$5)),1),INDEX(F:F,SMALL($E$6:$E$405,ROW(U118)-ROW($U$5)),1)),"")</f>
        <v/>
      </c>
      <c r="W118" s="16" t="str">
        <f t="shared" si="15"/>
        <v/>
      </c>
      <c r="X118" s="16" t="str">
        <f t="shared" si="16"/>
        <v/>
      </c>
      <c r="Y118" s="16" t="str">
        <f t="shared" si="17"/>
        <v/>
      </c>
      <c r="Z118" s="16" t="str">
        <f t="shared" si="18"/>
        <v/>
      </c>
      <c r="AA118" s="16" t="str">
        <f t="shared" si="19"/>
        <v/>
      </c>
      <c r="AE118" s="2" t="str">
        <f t="shared" si="25"/>
        <v/>
      </c>
      <c r="AF118" s="3" t="str">
        <f t="shared" si="24"/>
        <v/>
      </c>
      <c r="AG118" s="16" t="str">
        <f>IFERROR(IF(AG$5="EUR",1,INDEX(ECB90Days!$C$9:$AI$100,MATCH($AF118,ECB90Days!$C$9:$C$100,0),MATCH(AG$5,ECB90Days!$C$8:$AI$8,0))),"")</f>
        <v/>
      </c>
      <c r="AH118" s="16" t="str">
        <f>IFERROR(IF(AH$5="EUR",1,INDEX(ECB90Days!$C$9:$AI$100,MATCH($AF118,ECB90Days!$C$9:$C$100,0),MATCH(AH$5,ECB90Days!$C$8:$AI$8,0)))/$AG118,"")</f>
        <v/>
      </c>
      <c r="AI118" s="16" t="str">
        <f>IFERROR(IF(INDEX(IMFYear!$B$9:$AO$310,MATCH($AF118,IMFYear!$B$9:$B$310,0),MATCH(AI$5,IMFYear!$B$8:$AO$8,0))=0,"",   INDEX(IMFYear!$B$9:$AO$310,MATCH($AF118,IMFYear!$B$9:$B$310,0),MATCH(AI$5,IMFYear!$B$8:$AO$8,0))),"")</f>
        <v/>
      </c>
      <c r="AJ118" s="16" t="str">
        <f>IFERROR($AI118/INDEX(IMFYear!$B$9:$AO$310,MATCH($AF118,IMFYear!$B$9:$B$310,0),MATCH(AJ$5,IMFYear!$B$8:$AO$8,0)),"")</f>
        <v/>
      </c>
      <c r="AL118" s="3" t="str">
        <f t="array" ref="AL118">IFERROR(INDEX(AF:AF,SMALL($AE$6:$AE$405,ROW(AK118)-ROW($AK$5)),1),"")</f>
        <v/>
      </c>
      <c r="AM118" s="31" t="str">
        <f t="shared" si="22"/>
        <v/>
      </c>
      <c r="AN118" s="31" t="str">
        <f t="shared" si="23"/>
        <v/>
      </c>
      <c r="AP118" s="1"/>
      <c r="AQ118" s="1"/>
      <c r="AR118" s="2" t="s">
        <v>224</v>
      </c>
      <c r="AS118" s="5" t="s">
        <v>225</v>
      </c>
    </row>
    <row r="119" spans="5:45" x14ac:dyDescent="0.25">
      <c r="E119" s="2" t="str">
        <f t="shared" si="20"/>
        <v/>
      </c>
      <c r="F119" s="3" t="str">
        <f t="shared" si="21"/>
        <v/>
      </c>
      <c r="G119" s="16">
        <f>IFERROR(IF(G$5="EUR",1,INDEX(ECB90Days!$C$9:$AI$100,MATCH($F119,ECB90Days!$C$9:$C$100,0),MATCH(G$5,ECB90Days!$C$8:$AI$8,0))),"")</f>
        <v>1</v>
      </c>
      <c r="H119" s="16" t="str">
        <f>IFERROR(IF(H$5="EUR",1,INDEX(ECB90Days!$C$9:$AI$100,MATCH($F119,ECB90Days!$C$9:$C$100,0),MATCH(H$5,ECB90Days!$C$8:$AI$8,0)))/$G119,"")</f>
        <v/>
      </c>
      <c r="I119" s="16" t="str">
        <f>IFERROR(IF(I$5="EUR",1,INDEX(ECB90Days!$C$9:$AI$100,MATCH($F119,ECB90Days!$C$9:$C$100,0),MATCH(I$5,ECB90Days!$C$8:$AI$8,0)))/$G119,"")</f>
        <v/>
      </c>
      <c r="J119" s="16" t="str">
        <f>IFERROR(IF(J$5="EUR",1,INDEX(ECB90Days!$C$9:$AI$100,MATCH($F119,ECB90Days!$C$9:$C$100,0),MATCH(J$5,ECB90Days!$C$8:$AI$8,0)))/$G119,"")</f>
        <v/>
      </c>
      <c r="K119" s="16" t="str">
        <f>IFERROR(IF(K$5="EUR",1,INDEX(ECB90Days!$C$9:$AI$100,MATCH($F119,ECB90Days!$C$9:$C$100,0),MATCH(K$5,ECB90Days!$C$8:$AI$8,0)))/$G119,"")</f>
        <v/>
      </c>
      <c r="L119" s="16" t="str">
        <f>IFERROR(IF(L$5="EUR",1,INDEX(ECB90Days!$C$9:$AI$100,MATCH($F119,ECB90Days!$C$9:$C$100,0),MATCH(L$5,ECB90Days!$C$8:$AI$8,0)))/$G119,"")</f>
        <v/>
      </c>
      <c r="N119" s="2" t="str">
        <f t="shared" si="14"/>
        <v/>
      </c>
      <c r="O119" s="16" t="str">
        <f>IFERROR(IF(INDEX(IMFYear!$B$9:$AO$400,MATCH($F119,IMFYear!$B$9:$B$400,0),MATCH(O$5,IMFYear!$B$8:$AO$8,0))=0,"",INDEX(IMFYear!$B$9:$AO$400,MATCH($F119,IMFYear!$B$9:$B$400,0),MATCH(O$5,IMFYear!$B$8:$AO$8,0))),"")</f>
        <v/>
      </c>
      <c r="P119" s="16" t="str">
        <f>IFERROR($O119/INDEX(IMFYear!$B$9:$AO$400,MATCH($F119,IMFYear!$B$9:$B$400,0),MATCH(P$5,IMFYear!$B$8:$AO$8,0)),"")</f>
        <v/>
      </c>
      <c r="Q119" s="16" t="str">
        <f>IFERROR($O119/INDEX(IMFYear!$B$9:$AO$400,MATCH($F119,IMFYear!$B$9:$B$400,0),MATCH(Q$5,IMFYear!$B$8:$AO$8,0)),"")</f>
        <v/>
      </c>
      <c r="R119" s="16" t="str">
        <f>IFERROR($O119/INDEX(IMFYear!$B$9:$AO$400,MATCH($F119,IMFYear!$B$9:$B$400,0),MATCH(R$5,IMFYear!$B$8:$AO$8,0)),"")</f>
        <v/>
      </c>
      <c r="S119" s="16" t="str">
        <f>IFERROR($O119/INDEX(IMFYear!$B$9:$AO$400,MATCH($F119,IMFYear!$B$9:$B$400,0),MATCH(S$5,IMFYear!$B$8:$AO$8,0)),"")</f>
        <v/>
      </c>
      <c r="T119" s="16" t="str">
        <f>IFERROR($O119/INDEX(IMFYear!$B$9:$AO$400,MATCH($F119,IMFYear!$B$9:$B$400,0),MATCH(T$5,IMFYear!$B$8:$AO$8,0)),"")</f>
        <v/>
      </c>
      <c r="V119" s="3" t="str">
        <f t="array" ref="V119">IFERROR(IF($V$4="IMF",INDEX(F:F,SMALL($N$6:$N$405,ROW(U119)-ROW($U$5)),1),INDEX(F:F,SMALL($E$6:$E$405,ROW(U119)-ROW($U$5)),1)),"")</f>
        <v/>
      </c>
      <c r="W119" s="16" t="str">
        <f t="shared" si="15"/>
        <v/>
      </c>
      <c r="X119" s="16" t="str">
        <f t="shared" si="16"/>
        <v/>
      </c>
      <c r="Y119" s="16" t="str">
        <f t="shared" si="17"/>
        <v/>
      </c>
      <c r="Z119" s="16" t="str">
        <f t="shared" si="18"/>
        <v/>
      </c>
      <c r="AA119" s="16" t="str">
        <f t="shared" si="19"/>
        <v/>
      </c>
      <c r="AE119" s="2" t="str">
        <f t="shared" si="25"/>
        <v/>
      </c>
      <c r="AF119" s="3" t="str">
        <f t="shared" si="24"/>
        <v/>
      </c>
      <c r="AG119" s="16" t="str">
        <f>IFERROR(IF(AG$5="EUR",1,INDEX(ECB90Days!$C$9:$AI$100,MATCH($AF119,ECB90Days!$C$9:$C$100,0),MATCH(AG$5,ECB90Days!$C$8:$AI$8,0))),"")</f>
        <v/>
      </c>
      <c r="AH119" s="16" t="str">
        <f>IFERROR(IF(AH$5="EUR",1,INDEX(ECB90Days!$C$9:$AI$100,MATCH($AF119,ECB90Days!$C$9:$C$100,0),MATCH(AH$5,ECB90Days!$C$8:$AI$8,0)))/$AG119,"")</f>
        <v/>
      </c>
      <c r="AI119" s="16" t="str">
        <f>IFERROR(IF(INDEX(IMFYear!$B$9:$AO$310,MATCH($AF119,IMFYear!$B$9:$B$310,0),MATCH(AI$5,IMFYear!$B$8:$AO$8,0))=0,"",   INDEX(IMFYear!$B$9:$AO$310,MATCH($AF119,IMFYear!$B$9:$B$310,0),MATCH(AI$5,IMFYear!$B$8:$AO$8,0))),"")</f>
        <v/>
      </c>
      <c r="AJ119" s="16" t="str">
        <f>IFERROR($AI119/INDEX(IMFYear!$B$9:$AO$310,MATCH($AF119,IMFYear!$B$9:$B$310,0),MATCH(AJ$5,IMFYear!$B$8:$AO$8,0)),"")</f>
        <v/>
      </c>
      <c r="AL119" s="3" t="str">
        <f t="array" ref="AL119">IFERROR(INDEX(AF:AF,SMALL($AE$6:$AE$405,ROW(AK119)-ROW($AK$5)),1),"")</f>
        <v/>
      </c>
      <c r="AM119" s="31" t="str">
        <f t="shared" si="22"/>
        <v/>
      </c>
      <c r="AN119" s="31" t="str">
        <f t="shared" si="23"/>
        <v/>
      </c>
      <c r="AP119" s="1"/>
      <c r="AQ119" s="1"/>
      <c r="AR119" s="2" t="s">
        <v>226</v>
      </c>
      <c r="AS119" s="5" t="s">
        <v>227</v>
      </c>
    </row>
    <row r="120" spans="5:45" x14ac:dyDescent="0.25">
      <c r="E120" s="2" t="str">
        <f t="shared" si="20"/>
        <v/>
      </c>
      <c r="F120" s="3" t="str">
        <f t="shared" si="21"/>
        <v/>
      </c>
      <c r="G120" s="16">
        <f>IFERROR(IF(G$5="EUR",1,INDEX(ECB90Days!$C$9:$AI$100,MATCH($F120,ECB90Days!$C$9:$C$100,0),MATCH(G$5,ECB90Days!$C$8:$AI$8,0))),"")</f>
        <v>1</v>
      </c>
      <c r="H120" s="16" t="str">
        <f>IFERROR(IF(H$5="EUR",1,INDEX(ECB90Days!$C$9:$AI$100,MATCH($F120,ECB90Days!$C$9:$C$100,0),MATCH(H$5,ECB90Days!$C$8:$AI$8,0)))/$G120,"")</f>
        <v/>
      </c>
      <c r="I120" s="16" t="str">
        <f>IFERROR(IF(I$5="EUR",1,INDEX(ECB90Days!$C$9:$AI$100,MATCH($F120,ECB90Days!$C$9:$C$100,0),MATCH(I$5,ECB90Days!$C$8:$AI$8,0)))/$G120,"")</f>
        <v/>
      </c>
      <c r="J120" s="16" t="str">
        <f>IFERROR(IF(J$5="EUR",1,INDEX(ECB90Days!$C$9:$AI$100,MATCH($F120,ECB90Days!$C$9:$C$100,0),MATCH(J$5,ECB90Days!$C$8:$AI$8,0)))/$G120,"")</f>
        <v/>
      </c>
      <c r="K120" s="16" t="str">
        <f>IFERROR(IF(K$5="EUR",1,INDEX(ECB90Days!$C$9:$AI$100,MATCH($F120,ECB90Days!$C$9:$C$100,0),MATCH(K$5,ECB90Days!$C$8:$AI$8,0)))/$G120,"")</f>
        <v/>
      </c>
      <c r="L120" s="16" t="str">
        <f>IFERROR(IF(L$5="EUR",1,INDEX(ECB90Days!$C$9:$AI$100,MATCH($F120,ECB90Days!$C$9:$C$100,0),MATCH(L$5,ECB90Days!$C$8:$AI$8,0)))/$G120,"")</f>
        <v/>
      </c>
      <c r="N120" s="2" t="str">
        <f t="shared" si="14"/>
        <v/>
      </c>
      <c r="O120" s="16" t="str">
        <f>IFERROR(IF(INDEX(IMFYear!$B$9:$AO$400,MATCH($F120,IMFYear!$B$9:$B$400,0),MATCH(O$5,IMFYear!$B$8:$AO$8,0))=0,"",INDEX(IMFYear!$B$9:$AO$400,MATCH($F120,IMFYear!$B$9:$B$400,0),MATCH(O$5,IMFYear!$B$8:$AO$8,0))),"")</f>
        <v/>
      </c>
      <c r="P120" s="16" t="str">
        <f>IFERROR($O120/INDEX(IMFYear!$B$9:$AO$400,MATCH($F120,IMFYear!$B$9:$B$400,0),MATCH(P$5,IMFYear!$B$8:$AO$8,0)),"")</f>
        <v/>
      </c>
      <c r="Q120" s="16" t="str">
        <f>IFERROR($O120/INDEX(IMFYear!$B$9:$AO$400,MATCH($F120,IMFYear!$B$9:$B$400,0),MATCH(Q$5,IMFYear!$B$8:$AO$8,0)),"")</f>
        <v/>
      </c>
      <c r="R120" s="16" t="str">
        <f>IFERROR($O120/INDEX(IMFYear!$B$9:$AO$400,MATCH($F120,IMFYear!$B$9:$B$400,0),MATCH(R$5,IMFYear!$B$8:$AO$8,0)),"")</f>
        <v/>
      </c>
      <c r="S120" s="16" t="str">
        <f>IFERROR($O120/INDEX(IMFYear!$B$9:$AO$400,MATCH($F120,IMFYear!$B$9:$B$400,0),MATCH(S$5,IMFYear!$B$8:$AO$8,0)),"")</f>
        <v/>
      </c>
      <c r="T120" s="16" t="str">
        <f>IFERROR($O120/INDEX(IMFYear!$B$9:$AO$400,MATCH($F120,IMFYear!$B$9:$B$400,0),MATCH(T$5,IMFYear!$B$8:$AO$8,0)),"")</f>
        <v/>
      </c>
      <c r="V120" s="3" t="str">
        <f t="array" ref="V120">IFERROR(IF($V$4="IMF",INDEX(F:F,SMALL($N$6:$N$405,ROW(U120)-ROW($U$5)),1),INDEX(F:F,SMALL($E$6:$E$405,ROW(U120)-ROW($U$5)),1)),"")</f>
        <v/>
      </c>
      <c r="W120" s="16" t="str">
        <f t="shared" si="15"/>
        <v/>
      </c>
      <c r="X120" s="16" t="str">
        <f t="shared" si="16"/>
        <v/>
      </c>
      <c r="Y120" s="16" t="str">
        <f t="shared" si="17"/>
        <v/>
      </c>
      <c r="Z120" s="16" t="str">
        <f t="shared" si="18"/>
        <v/>
      </c>
      <c r="AA120" s="16" t="str">
        <f t="shared" si="19"/>
        <v/>
      </c>
      <c r="AE120" s="38"/>
      <c r="AF120" s="49"/>
      <c r="AG120" s="50"/>
      <c r="AH120" s="50"/>
      <c r="AI120" s="50"/>
      <c r="AJ120" s="50"/>
      <c r="AL120" s="49"/>
      <c r="AM120" s="51"/>
      <c r="AN120" s="51"/>
      <c r="AP120" s="1"/>
      <c r="AQ120" s="1"/>
      <c r="AR120" s="2" t="s">
        <v>228</v>
      </c>
      <c r="AS120" s="5" t="s">
        <v>229</v>
      </c>
    </row>
    <row r="121" spans="5:45" x14ac:dyDescent="0.25">
      <c r="E121" s="38"/>
      <c r="F121" s="3" t="str">
        <f t="shared" si="21"/>
        <v/>
      </c>
      <c r="G121" s="50"/>
      <c r="H121" s="50"/>
      <c r="I121" s="50"/>
      <c r="J121" s="50"/>
      <c r="K121" s="50"/>
      <c r="L121" s="50"/>
      <c r="N121" s="2" t="str">
        <f t="shared" ref="N121:N184" si="26">IF(LEN(F121)&gt;0,IF(OR(AND(LEN($P$5)&gt;0,LEN(P121)=0),AND(LEN($Q$5)&gt;0,LEN(Q121)=0),AND(LEN($R$5)&gt;0,LEN(R121)=0),AND(LEN($S$5)&gt;0,LEN(S121)=0),AND(LEN($T$5)&gt;0,LEN(T121)=0)),"",ROW(N121)),"")</f>
        <v/>
      </c>
      <c r="O121" s="16" t="str">
        <f>IFERROR(IF(INDEX(IMFYear!$B$9:$AO$400,MATCH($F121,IMFYear!$B$9:$B$400,0),MATCH(O$5,IMFYear!$B$8:$AO$8,0))=0,"",INDEX(IMFYear!$B$9:$AO$400,MATCH($F121,IMFYear!$B$9:$B$400,0),MATCH(O$5,IMFYear!$B$8:$AO$8,0))),"")</f>
        <v/>
      </c>
      <c r="P121" s="16" t="str">
        <f>IFERROR($O121/INDEX(IMFYear!$B$9:$AO$400,MATCH($F121,IMFYear!$B$9:$B$400,0),MATCH(P$5,IMFYear!$B$8:$AO$8,0)),"")</f>
        <v/>
      </c>
      <c r="Q121" s="16" t="str">
        <f>IFERROR($O121/INDEX(IMFYear!$B$9:$AO$400,MATCH($F121,IMFYear!$B$9:$B$400,0),MATCH(Q$5,IMFYear!$B$8:$AO$8,0)),"")</f>
        <v/>
      </c>
      <c r="R121" s="16" t="str">
        <f>IFERROR($O121/INDEX(IMFYear!$B$9:$AO$400,MATCH($F121,IMFYear!$B$9:$B$400,0),MATCH(R$5,IMFYear!$B$8:$AO$8,0)),"")</f>
        <v/>
      </c>
      <c r="S121" s="16" t="str">
        <f>IFERROR($O121/INDEX(IMFYear!$B$9:$AO$400,MATCH($F121,IMFYear!$B$9:$B$400,0),MATCH(S$5,IMFYear!$B$8:$AO$8,0)),"")</f>
        <v/>
      </c>
      <c r="T121" s="16" t="str">
        <f>IFERROR($O121/INDEX(IMFYear!$B$9:$AO$400,MATCH($F121,IMFYear!$B$9:$B$400,0),MATCH(T$5,IMFYear!$B$8:$AO$8,0)),"")</f>
        <v/>
      </c>
      <c r="V121" s="3" t="str">
        <f t="array" ref="V121">IFERROR(IF($V$4="IMF",INDEX(F:F,SMALL($N$6:$N$405,ROW(U121)-ROW($U$5)),1),INDEX(F:F,SMALL($E$6:$E$405,ROW(U121)-ROW($U$5)),1)),"")</f>
        <v/>
      </c>
      <c r="W121" s="16" t="str">
        <f t="shared" si="15"/>
        <v/>
      </c>
      <c r="X121" s="16" t="str">
        <f t="shared" si="16"/>
        <v/>
      </c>
      <c r="Y121" s="16" t="str">
        <f t="shared" si="17"/>
        <v/>
      </c>
      <c r="Z121" s="16" t="str">
        <f t="shared" si="18"/>
        <v/>
      </c>
      <c r="AA121" s="16" t="str">
        <f t="shared" si="19"/>
        <v/>
      </c>
      <c r="AE121" s="1"/>
      <c r="AF121" s="4"/>
      <c r="AG121" s="29"/>
      <c r="AH121" s="29"/>
      <c r="AI121" s="29"/>
      <c r="AJ121" s="29"/>
      <c r="AL121" s="4"/>
      <c r="AM121" s="52"/>
      <c r="AN121" s="52"/>
      <c r="AP121" s="1"/>
      <c r="AQ121" s="1"/>
      <c r="AR121" s="2" t="s">
        <v>230</v>
      </c>
      <c r="AS121" s="5" t="s">
        <v>231</v>
      </c>
    </row>
    <row r="122" spans="5:45" x14ac:dyDescent="0.25">
      <c r="F122" s="3" t="str">
        <f t="shared" si="21"/>
        <v/>
      </c>
      <c r="G122" s="29"/>
      <c r="H122" s="29"/>
      <c r="I122" s="29"/>
      <c r="J122" s="29"/>
      <c r="K122" s="29"/>
      <c r="L122" s="29"/>
      <c r="N122" s="2" t="str">
        <f t="shared" si="26"/>
        <v/>
      </c>
      <c r="O122" s="16" t="str">
        <f>IFERROR(IF(INDEX(IMFYear!$B$9:$AO$400,MATCH($F122,IMFYear!$B$9:$B$400,0),MATCH(O$5,IMFYear!$B$8:$AO$8,0))=0,"",INDEX(IMFYear!$B$9:$AO$400,MATCH($F122,IMFYear!$B$9:$B$400,0),MATCH(O$5,IMFYear!$B$8:$AO$8,0))),"")</f>
        <v/>
      </c>
      <c r="P122" s="16" t="str">
        <f>IFERROR($O122/INDEX(IMFYear!$B$9:$AO$400,MATCH($F122,IMFYear!$B$9:$B$400,0),MATCH(P$5,IMFYear!$B$8:$AO$8,0)),"")</f>
        <v/>
      </c>
      <c r="Q122" s="16" t="str">
        <f>IFERROR($O122/INDEX(IMFYear!$B$9:$AO$400,MATCH($F122,IMFYear!$B$9:$B$400,0),MATCH(Q$5,IMFYear!$B$8:$AO$8,0)),"")</f>
        <v/>
      </c>
      <c r="R122" s="16" t="str">
        <f>IFERROR($O122/INDEX(IMFYear!$B$9:$AO$400,MATCH($F122,IMFYear!$B$9:$B$400,0),MATCH(R$5,IMFYear!$B$8:$AO$8,0)),"")</f>
        <v/>
      </c>
      <c r="S122" s="16" t="str">
        <f>IFERROR($O122/INDEX(IMFYear!$B$9:$AO$400,MATCH($F122,IMFYear!$B$9:$B$400,0),MATCH(S$5,IMFYear!$B$8:$AO$8,0)),"")</f>
        <v/>
      </c>
      <c r="T122" s="16" t="str">
        <f>IFERROR($O122/INDEX(IMFYear!$B$9:$AO$400,MATCH($F122,IMFYear!$B$9:$B$400,0),MATCH(T$5,IMFYear!$B$8:$AO$8,0)),"")</f>
        <v/>
      </c>
      <c r="V122" s="3" t="str">
        <f t="array" ref="V122">IFERROR(IF($V$4="IMF",INDEX(F:F,SMALL($N$6:$N$405,ROW(U122)-ROW($U$5)),1),INDEX(F:F,SMALL($E$6:$E$405,ROW(U122)-ROW($U$5)),1)),"")</f>
        <v/>
      </c>
      <c r="W122" s="16" t="str">
        <f t="shared" si="15"/>
        <v/>
      </c>
      <c r="X122" s="16" t="str">
        <f t="shared" si="16"/>
        <v/>
      </c>
      <c r="Y122" s="16" t="str">
        <f t="shared" si="17"/>
        <v/>
      </c>
      <c r="Z122" s="16" t="str">
        <f t="shared" si="18"/>
        <v/>
      </c>
      <c r="AA122" s="16" t="str">
        <f t="shared" si="19"/>
        <v/>
      </c>
      <c r="AE122" s="1"/>
      <c r="AF122" s="4"/>
      <c r="AG122" s="29"/>
      <c r="AH122" s="29"/>
      <c r="AI122" s="29"/>
      <c r="AJ122" s="29"/>
      <c r="AL122" s="4"/>
      <c r="AM122" s="52"/>
      <c r="AN122" s="52"/>
      <c r="AP122" s="1"/>
      <c r="AQ122" s="1"/>
      <c r="AR122" s="2" t="s">
        <v>232</v>
      </c>
      <c r="AS122" s="5" t="s">
        <v>233</v>
      </c>
    </row>
    <row r="123" spans="5:45" x14ac:dyDescent="0.25">
      <c r="F123" s="3" t="str">
        <f t="shared" si="21"/>
        <v/>
      </c>
      <c r="G123" s="29"/>
      <c r="H123" s="29"/>
      <c r="I123" s="29"/>
      <c r="J123" s="29"/>
      <c r="K123" s="29"/>
      <c r="L123" s="29"/>
      <c r="N123" s="2" t="str">
        <f t="shared" si="26"/>
        <v/>
      </c>
      <c r="O123" s="16" t="str">
        <f>IFERROR(IF(INDEX(IMFYear!$B$9:$AO$400,MATCH($F123,IMFYear!$B$9:$B$400,0),MATCH(O$5,IMFYear!$B$8:$AO$8,0))=0,"",INDEX(IMFYear!$B$9:$AO$400,MATCH($F123,IMFYear!$B$9:$B$400,0),MATCH(O$5,IMFYear!$B$8:$AO$8,0))),"")</f>
        <v/>
      </c>
      <c r="P123" s="16" t="str">
        <f>IFERROR($O123/INDEX(IMFYear!$B$9:$AO$400,MATCH($F123,IMFYear!$B$9:$B$400,0),MATCH(P$5,IMFYear!$B$8:$AO$8,0)),"")</f>
        <v/>
      </c>
      <c r="Q123" s="16" t="str">
        <f>IFERROR($O123/INDEX(IMFYear!$B$9:$AO$400,MATCH($F123,IMFYear!$B$9:$B$400,0),MATCH(Q$5,IMFYear!$B$8:$AO$8,0)),"")</f>
        <v/>
      </c>
      <c r="R123" s="16" t="str">
        <f>IFERROR($O123/INDEX(IMFYear!$B$9:$AO$400,MATCH($F123,IMFYear!$B$9:$B$400,0),MATCH(R$5,IMFYear!$B$8:$AO$8,0)),"")</f>
        <v/>
      </c>
      <c r="S123" s="16" t="str">
        <f>IFERROR($O123/INDEX(IMFYear!$B$9:$AO$400,MATCH($F123,IMFYear!$B$9:$B$400,0),MATCH(S$5,IMFYear!$B$8:$AO$8,0)),"")</f>
        <v/>
      </c>
      <c r="T123" s="16" t="str">
        <f>IFERROR($O123/INDEX(IMFYear!$B$9:$AO$400,MATCH($F123,IMFYear!$B$9:$B$400,0),MATCH(T$5,IMFYear!$B$8:$AO$8,0)),"")</f>
        <v/>
      </c>
      <c r="V123" s="3" t="str">
        <f t="array" ref="V123">IFERROR(IF($V$4="IMF",INDEX(F:F,SMALL($N$6:$N$405,ROW(U123)-ROW($U$5)),1),INDEX(F:F,SMALL($E$6:$E$405,ROW(U123)-ROW($U$5)),1)),"")</f>
        <v/>
      </c>
      <c r="W123" s="16" t="str">
        <f t="shared" si="15"/>
        <v/>
      </c>
      <c r="X123" s="16" t="str">
        <f t="shared" si="16"/>
        <v/>
      </c>
      <c r="Y123" s="16" t="str">
        <f t="shared" si="17"/>
        <v/>
      </c>
      <c r="Z123" s="16" t="str">
        <f t="shared" si="18"/>
        <v/>
      </c>
      <c r="AA123" s="16" t="str">
        <f t="shared" si="19"/>
        <v/>
      </c>
      <c r="AE123" s="1"/>
      <c r="AF123" s="4"/>
      <c r="AG123" s="29"/>
      <c r="AH123" s="29"/>
      <c r="AI123" s="29"/>
      <c r="AJ123" s="29"/>
      <c r="AL123" s="4"/>
      <c r="AM123" s="52"/>
      <c r="AN123" s="52"/>
      <c r="AP123" s="1"/>
      <c r="AQ123" s="1"/>
      <c r="AR123" s="2" t="s">
        <v>234</v>
      </c>
      <c r="AS123" s="5" t="s">
        <v>235</v>
      </c>
    </row>
    <row r="124" spans="5:45" x14ac:dyDescent="0.25">
      <c r="F124" s="3" t="str">
        <f t="shared" si="21"/>
        <v/>
      </c>
      <c r="G124" s="29"/>
      <c r="H124" s="29"/>
      <c r="I124" s="29"/>
      <c r="J124" s="29"/>
      <c r="K124" s="29"/>
      <c r="L124" s="29"/>
      <c r="N124" s="2" t="str">
        <f t="shared" si="26"/>
        <v/>
      </c>
      <c r="O124" s="16" t="str">
        <f>IFERROR(IF(INDEX(IMFYear!$B$9:$AO$400,MATCH($F124,IMFYear!$B$9:$B$400,0),MATCH(O$5,IMFYear!$B$8:$AO$8,0))=0,"",INDEX(IMFYear!$B$9:$AO$400,MATCH($F124,IMFYear!$B$9:$B$400,0),MATCH(O$5,IMFYear!$B$8:$AO$8,0))),"")</f>
        <v/>
      </c>
      <c r="P124" s="16" t="str">
        <f>IFERROR($O124/INDEX(IMFYear!$B$9:$AO$400,MATCH($F124,IMFYear!$B$9:$B$400,0),MATCH(P$5,IMFYear!$B$8:$AO$8,0)),"")</f>
        <v/>
      </c>
      <c r="Q124" s="16" t="str">
        <f>IFERROR($O124/INDEX(IMFYear!$B$9:$AO$400,MATCH($F124,IMFYear!$B$9:$B$400,0),MATCH(Q$5,IMFYear!$B$8:$AO$8,0)),"")</f>
        <v/>
      </c>
      <c r="R124" s="16" t="str">
        <f>IFERROR($O124/INDEX(IMFYear!$B$9:$AO$400,MATCH($F124,IMFYear!$B$9:$B$400,0),MATCH(R$5,IMFYear!$B$8:$AO$8,0)),"")</f>
        <v/>
      </c>
      <c r="S124" s="16" t="str">
        <f>IFERROR($O124/INDEX(IMFYear!$B$9:$AO$400,MATCH($F124,IMFYear!$B$9:$B$400,0),MATCH(S$5,IMFYear!$B$8:$AO$8,0)),"")</f>
        <v/>
      </c>
      <c r="T124" s="16" t="str">
        <f>IFERROR($O124/INDEX(IMFYear!$B$9:$AO$400,MATCH($F124,IMFYear!$B$9:$B$400,0),MATCH(T$5,IMFYear!$B$8:$AO$8,0)),"")</f>
        <v/>
      </c>
      <c r="V124" s="3" t="str">
        <f t="array" ref="V124">IFERROR(IF($V$4="IMF",INDEX(F:F,SMALL($N$6:$N$405,ROW(U124)-ROW($U$5)),1),INDEX(F:F,SMALL($E$6:$E$405,ROW(U124)-ROW($U$5)),1)),"")</f>
        <v/>
      </c>
      <c r="W124" s="16" t="str">
        <f t="shared" si="15"/>
        <v/>
      </c>
      <c r="X124" s="16" t="str">
        <f t="shared" si="16"/>
        <v/>
      </c>
      <c r="Y124" s="16" t="str">
        <f t="shared" si="17"/>
        <v/>
      </c>
      <c r="Z124" s="16" t="str">
        <f t="shared" si="18"/>
        <v/>
      </c>
      <c r="AA124" s="16" t="str">
        <f t="shared" si="19"/>
        <v/>
      </c>
      <c r="AE124" s="1"/>
      <c r="AF124" s="4"/>
      <c r="AG124" s="29"/>
      <c r="AH124" s="29"/>
      <c r="AI124" s="29"/>
      <c r="AJ124" s="29"/>
      <c r="AL124" s="4"/>
      <c r="AM124" s="52"/>
      <c r="AN124" s="52"/>
      <c r="AP124" s="1"/>
      <c r="AQ124" s="1"/>
      <c r="AR124" s="2" t="s">
        <v>236</v>
      </c>
      <c r="AS124" s="5" t="s">
        <v>237</v>
      </c>
    </row>
    <row r="125" spans="5:45" x14ac:dyDescent="0.25">
      <c r="F125" s="3" t="str">
        <f t="shared" si="21"/>
        <v/>
      </c>
      <c r="G125" s="29"/>
      <c r="H125" s="29"/>
      <c r="I125" s="29"/>
      <c r="J125" s="29"/>
      <c r="K125" s="29"/>
      <c r="L125" s="29"/>
      <c r="N125" s="2" t="str">
        <f t="shared" si="26"/>
        <v/>
      </c>
      <c r="O125" s="16" t="str">
        <f>IFERROR(IF(INDEX(IMFYear!$B$9:$AO$400,MATCH($F125,IMFYear!$B$9:$B$400,0),MATCH(O$5,IMFYear!$B$8:$AO$8,0))=0,"",INDEX(IMFYear!$B$9:$AO$400,MATCH($F125,IMFYear!$B$9:$B$400,0),MATCH(O$5,IMFYear!$B$8:$AO$8,0))),"")</f>
        <v/>
      </c>
      <c r="P125" s="16" t="str">
        <f>IFERROR($O125/INDEX(IMFYear!$B$9:$AO$400,MATCH($F125,IMFYear!$B$9:$B$400,0),MATCH(P$5,IMFYear!$B$8:$AO$8,0)),"")</f>
        <v/>
      </c>
      <c r="Q125" s="16" t="str">
        <f>IFERROR($O125/INDEX(IMFYear!$B$9:$AO$400,MATCH($F125,IMFYear!$B$9:$B$400,0),MATCH(Q$5,IMFYear!$B$8:$AO$8,0)),"")</f>
        <v/>
      </c>
      <c r="R125" s="16" t="str">
        <f>IFERROR($O125/INDEX(IMFYear!$B$9:$AO$400,MATCH($F125,IMFYear!$B$9:$B$400,0),MATCH(R$5,IMFYear!$B$8:$AO$8,0)),"")</f>
        <v/>
      </c>
      <c r="S125" s="16" t="str">
        <f>IFERROR($O125/INDEX(IMFYear!$B$9:$AO$400,MATCH($F125,IMFYear!$B$9:$B$400,0),MATCH(S$5,IMFYear!$B$8:$AO$8,0)),"")</f>
        <v/>
      </c>
      <c r="T125" s="16" t="str">
        <f>IFERROR($O125/INDEX(IMFYear!$B$9:$AO$400,MATCH($F125,IMFYear!$B$9:$B$400,0),MATCH(T$5,IMFYear!$B$8:$AO$8,0)),"")</f>
        <v/>
      </c>
      <c r="V125" s="3" t="str">
        <f t="array" ref="V125">IFERROR(IF($V$4="IMF",INDEX(F:F,SMALL($N$6:$N$405,ROW(U125)-ROW($U$5)),1),INDEX(F:F,SMALL($E$6:$E$405,ROW(U125)-ROW($U$5)),1)),"")</f>
        <v/>
      </c>
      <c r="W125" s="16" t="str">
        <f t="shared" si="15"/>
        <v/>
      </c>
      <c r="X125" s="16" t="str">
        <f t="shared" si="16"/>
        <v/>
      </c>
      <c r="Y125" s="16" t="str">
        <f t="shared" si="17"/>
        <v/>
      </c>
      <c r="Z125" s="16" t="str">
        <f t="shared" si="18"/>
        <v/>
      </c>
      <c r="AA125" s="16" t="str">
        <f t="shared" si="19"/>
        <v/>
      </c>
      <c r="AE125" s="1"/>
      <c r="AF125" s="4"/>
      <c r="AG125" s="29"/>
      <c r="AH125" s="29"/>
      <c r="AI125" s="29"/>
      <c r="AJ125" s="29"/>
      <c r="AL125" s="4"/>
      <c r="AM125" s="52"/>
      <c r="AN125" s="52"/>
      <c r="AP125" s="1"/>
      <c r="AQ125" s="1"/>
      <c r="AR125" s="2" t="s">
        <v>238</v>
      </c>
      <c r="AS125" s="5" t="s">
        <v>239</v>
      </c>
    </row>
    <row r="126" spans="5:45" x14ac:dyDescent="0.25">
      <c r="F126" s="3" t="str">
        <f t="shared" si="21"/>
        <v/>
      </c>
      <c r="G126" s="29"/>
      <c r="H126" s="29"/>
      <c r="I126" s="29"/>
      <c r="J126" s="29"/>
      <c r="K126" s="29"/>
      <c r="L126" s="29"/>
      <c r="N126" s="2" t="str">
        <f t="shared" si="26"/>
        <v/>
      </c>
      <c r="O126" s="16" t="str">
        <f>IFERROR(IF(INDEX(IMFYear!$B$9:$AO$400,MATCH($F126,IMFYear!$B$9:$B$400,0),MATCH(O$5,IMFYear!$B$8:$AO$8,0))=0,"",INDEX(IMFYear!$B$9:$AO$400,MATCH($F126,IMFYear!$B$9:$B$400,0),MATCH(O$5,IMFYear!$B$8:$AO$8,0))),"")</f>
        <v/>
      </c>
      <c r="P126" s="16" t="str">
        <f>IFERROR($O126/INDEX(IMFYear!$B$9:$AO$400,MATCH($F126,IMFYear!$B$9:$B$400,0),MATCH(P$5,IMFYear!$B$8:$AO$8,0)),"")</f>
        <v/>
      </c>
      <c r="Q126" s="16" t="str">
        <f>IFERROR($O126/INDEX(IMFYear!$B$9:$AO$400,MATCH($F126,IMFYear!$B$9:$B$400,0),MATCH(Q$5,IMFYear!$B$8:$AO$8,0)),"")</f>
        <v/>
      </c>
      <c r="R126" s="16" t="str">
        <f>IFERROR($O126/INDEX(IMFYear!$B$9:$AO$400,MATCH($F126,IMFYear!$B$9:$B$400,0),MATCH(R$5,IMFYear!$B$8:$AO$8,0)),"")</f>
        <v/>
      </c>
      <c r="S126" s="16" t="str">
        <f>IFERROR($O126/INDEX(IMFYear!$B$9:$AO$400,MATCH($F126,IMFYear!$B$9:$B$400,0),MATCH(S$5,IMFYear!$B$8:$AO$8,0)),"")</f>
        <v/>
      </c>
      <c r="T126" s="16" t="str">
        <f>IFERROR($O126/INDEX(IMFYear!$B$9:$AO$400,MATCH($F126,IMFYear!$B$9:$B$400,0),MATCH(T$5,IMFYear!$B$8:$AO$8,0)),"")</f>
        <v/>
      </c>
      <c r="V126" s="3" t="str">
        <f t="array" ref="V126">IFERROR(IF($V$4="IMF",INDEX(F:F,SMALL($N$6:$N$405,ROW(U126)-ROW($U$5)),1),INDEX(F:F,SMALL($E$6:$E$405,ROW(U126)-ROW($U$5)),1)),"")</f>
        <v/>
      </c>
      <c r="W126" s="16" t="str">
        <f t="shared" si="15"/>
        <v/>
      </c>
      <c r="X126" s="16" t="str">
        <f t="shared" si="16"/>
        <v/>
      </c>
      <c r="Y126" s="16" t="str">
        <f t="shared" si="17"/>
        <v/>
      </c>
      <c r="Z126" s="16" t="str">
        <f t="shared" si="18"/>
        <v/>
      </c>
      <c r="AA126" s="16" t="str">
        <f t="shared" si="19"/>
        <v/>
      </c>
      <c r="AE126" s="1"/>
      <c r="AF126" s="4"/>
      <c r="AG126" s="29"/>
      <c r="AH126" s="29"/>
      <c r="AI126" s="29"/>
      <c r="AJ126" s="29"/>
      <c r="AL126" s="4"/>
      <c r="AM126" s="52"/>
      <c r="AN126" s="52"/>
      <c r="AP126" s="1"/>
      <c r="AQ126" s="1"/>
      <c r="AR126" s="2" t="s">
        <v>240</v>
      </c>
      <c r="AS126" s="5" t="s">
        <v>241</v>
      </c>
    </row>
    <row r="127" spans="5:45" x14ac:dyDescent="0.25">
      <c r="F127" s="3" t="str">
        <f t="shared" si="21"/>
        <v/>
      </c>
      <c r="G127" s="29"/>
      <c r="H127" s="29"/>
      <c r="I127" s="29"/>
      <c r="J127" s="29"/>
      <c r="K127" s="29"/>
      <c r="L127" s="29"/>
      <c r="N127" s="2" t="str">
        <f t="shared" si="26"/>
        <v/>
      </c>
      <c r="O127" s="16" t="str">
        <f>IFERROR(IF(INDEX(IMFYear!$B$9:$AO$400,MATCH($F127,IMFYear!$B$9:$B$400,0),MATCH(O$5,IMFYear!$B$8:$AO$8,0))=0,"",INDEX(IMFYear!$B$9:$AO$400,MATCH($F127,IMFYear!$B$9:$B$400,0),MATCH(O$5,IMFYear!$B$8:$AO$8,0))),"")</f>
        <v/>
      </c>
      <c r="P127" s="16" t="str">
        <f>IFERROR($O127/INDEX(IMFYear!$B$9:$AO$400,MATCH($F127,IMFYear!$B$9:$B$400,0),MATCH(P$5,IMFYear!$B$8:$AO$8,0)),"")</f>
        <v/>
      </c>
      <c r="Q127" s="16" t="str">
        <f>IFERROR($O127/INDEX(IMFYear!$B$9:$AO$400,MATCH($F127,IMFYear!$B$9:$B$400,0),MATCH(Q$5,IMFYear!$B$8:$AO$8,0)),"")</f>
        <v/>
      </c>
      <c r="R127" s="16" t="str">
        <f>IFERROR($O127/INDEX(IMFYear!$B$9:$AO$400,MATCH($F127,IMFYear!$B$9:$B$400,0),MATCH(R$5,IMFYear!$B$8:$AO$8,0)),"")</f>
        <v/>
      </c>
      <c r="S127" s="16" t="str">
        <f>IFERROR($O127/INDEX(IMFYear!$B$9:$AO$400,MATCH($F127,IMFYear!$B$9:$B$400,0),MATCH(S$5,IMFYear!$B$8:$AO$8,0)),"")</f>
        <v/>
      </c>
      <c r="T127" s="16" t="str">
        <f>IFERROR($O127/INDEX(IMFYear!$B$9:$AO$400,MATCH($F127,IMFYear!$B$9:$B$400,0),MATCH(T$5,IMFYear!$B$8:$AO$8,0)),"")</f>
        <v/>
      </c>
      <c r="V127" s="3" t="str">
        <f t="array" ref="V127">IFERROR(IF($V$4="IMF",INDEX(F:F,SMALL($N$6:$N$405,ROW(U127)-ROW($U$5)),1),INDEX(F:F,SMALL($E$6:$E$405,ROW(U127)-ROW($U$5)),1)),"")</f>
        <v/>
      </c>
      <c r="W127" s="16" t="str">
        <f t="shared" si="15"/>
        <v/>
      </c>
      <c r="X127" s="16" t="str">
        <f t="shared" si="16"/>
        <v/>
      </c>
      <c r="Y127" s="16" t="str">
        <f t="shared" si="17"/>
        <v/>
      </c>
      <c r="Z127" s="16" t="str">
        <f t="shared" si="18"/>
        <v/>
      </c>
      <c r="AA127" s="16" t="str">
        <f t="shared" si="19"/>
        <v/>
      </c>
      <c r="AE127" s="1"/>
      <c r="AF127" s="4"/>
      <c r="AG127" s="29"/>
      <c r="AH127" s="29"/>
      <c r="AI127" s="29"/>
      <c r="AJ127" s="29"/>
      <c r="AL127" s="4"/>
      <c r="AM127" s="52"/>
      <c r="AN127" s="52"/>
      <c r="AP127" s="1"/>
      <c r="AQ127" s="1"/>
      <c r="AR127" s="2" t="s">
        <v>242</v>
      </c>
      <c r="AS127" s="5" t="s">
        <v>243</v>
      </c>
    </row>
    <row r="128" spans="5:45" x14ac:dyDescent="0.25">
      <c r="F128" s="3" t="str">
        <f t="shared" si="21"/>
        <v/>
      </c>
      <c r="G128" s="29"/>
      <c r="H128" s="29"/>
      <c r="I128" s="29"/>
      <c r="J128" s="29"/>
      <c r="K128" s="29"/>
      <c r="L128" s="29"/>
      <c r="N128" s="2" t="str">
        <f t="shared" si="26"/>
        <v/>
      </c>
      <c r="O128" s="16" t="str">
        <f>IFERROR(IF(INDEX(IMFYear!$B$9:$AO$400,MATCH($F128,IMFYear!$B$9:$B$400,0),MATCH(O$5,IMFYear!$B$8:$AO$8,0))=0,"",INDEX(IMFYear!$B$9:$AO$400,MATCH($F128,IMFYear!$B$9:$B$400,0),MATCH(O$5,IMFYear!$B$8:$AO$8,0))),"")</f>
        <v/>
      </c>
      <c r="P128" s="16" t="str">
        <f>IFERROR($O128/INDEX(IMFYear!$B$9:$AO$400,MATCH($F128,IMFYear!$B$9:$B$400,0),MATCH(P$5,IMFYear!$B$8:$AO$8,0)),"")</f>
        <v/>
      </c>
      <c r="Q128" s="16" t="str">
        <f>IFERROR($O128/INDEX(IMFYear!$B$9:$AO$400,MATCH($F128,IMFYear!$B$9:$B$400,0),MATCH(Q$5,IMFYear!$B$8:$AO$8,0)),"")</f>
        <v/>
      </c>
      <c r="R128" s="16" t="str">
        <f>IFERROR($O128/INDEX(IMFYear!$B$9:$AO$400,MATCH($F128,IMFYear!$B$9:$B$400,0),MATCH(R$5,IMFYear!$B$8:$AO$8,0)),"")</f>
        <v/>
      </c>
      <c r="S128" s="16" t="str">
        <f>IFERROR($O128/INDEX(IMFYear!$B$9:$AO$400,MATCH($F128,IMFYear!$B$9:$B$400,0),MATCH(S$5,IMFYear!$B$8:$AO$8,0)),"")</f>
        <v/>
      </c>
      <c r="T128" s="16" t="str">
        <f>IFERROR($O128/INDEX(IMFYear!$B$9:$AO$400,MATCH($F128,IMFYear!$B$9:$B$400,0),MATCH(T$5,IMFYear!$B$8:$AO$8,0)),"")</f>
        <v/>
      </c>
      <c r="V128" s="3" t="str">
        <f t="array" ref="V128">IFERROR(IF($V$4="IMF",INDEX(F:F,SMALL($N$6:$N$405,ROW(U128)-ROW($U$5)),1),INDEX(F:F,SMALL($E$6:$E$405,ROW(U128)-ROW($U$5)),1)),"")</f>
        <v/>
      </c>
      <c r="W128" s="16" t="str">
        <f t="shared" si="15"/>
        <v/>
      </c>
      <c r="X128" s="16" t="str">
        <f t="shared" si="16"/>
        <v/>
      </c>
      <c r="Y128" s="16" t="str">
        <f t="shared" si="17"/>
        <v/>
      </c>
      <c r="Z128" s="16" t="str">
        <f t="shared" si="18"/>
        <v/>
      </c>
      <c r="AA128" s="16" t="str">
        <f t="shared" si="19"/>
        <v/>
      </c>
      <c r="AE128" s="1"/>
      <c r="AF128" s="4"/>
      <c r="AG128" s="29"/>
      <c r="AH128" s="29"/>
      <c r="AI128" s="29"/>
      <c r="AJ128" s="29"/>
      <c r="AL128" s="4"/>
      <c r="AM128" s="52"/>
      <c r="AN128" s="52"/>
      <c r="AP128" s="1"/>
      <c r="AQ128" s="1"/>
      <c r="AR128" s="2" t="s">
        <v>244</v>
      </c>
      <c r="AS128" s="5" t="s">
        <v>245</v>
      </c>
    </row>
    <row r="129" spans="6:45" x14ac:dyDescent="0.25">
      <c r="F129" s="3" t="str">
        <f t="shared" si="21"/>
        <v/>
      </c>
      <c r="G129" s="29"/>
      <c r="H129" s="29"/>
      <c r="I129" s="29"/>
      <c r="J129" s="29"/>
      <c r="K129" s="29"/>
      <c r="L129" s="29"/>
      <c r="N129" s="2" t="str">
        <f t="shared" si="26"/>
        <v/>
      </c>
      <c r="O129" s="16" t="str">
        <f>IFERROR(IF(INDEX(IMFYear!$B$9:$AO$400,MATCH($F129,IMFYear!$B$9:$B$400,0),MATCH(O$5,IMFYear!$B$8:$AO$8,0))=0,"",INDEX(IMFYear!$B$9:$AO$400,MATCH($F129,IMFYear!$B$9:$B$400,0),MATCH(O$5,IMFYear!$B$8:$AO$8,0))),"")</f>
        <v/>
      </c>
      <c r="P129" s="16" t="str">
        <f>IFERROR($O129/INDEX(IMFYear!$B$9:$AO$400,MATCH($F129,IMFYear!$B$9:$B$400,0),MATCH(P$5,IMFYear!$B$8:$AO$8,0)),"")</f>
        <v/>
      </c>
      <c r="Q129" s="16" t="str">
        <f>IFERROR($O129/INDEX(IMFYear!$B$9:$AO$400,MATCH($F129,IMFYear!$B$9:$B$400,0),MATCH(Q$5,IMFYear!$B$8:$AO$8,0)),"")</f>
        <v/>
      </c>
      <c r="R129" s="16" t="str">
        <f>IFERROR($O129/INDEX(IMFYear!$B$9:$AO$400,MATCH($F129,IMFYear!$B$9:$B$400,0),MATCH(R$5,IMFYear!$B$8:$AO$8,0)),"")</f>
        <v/>
      </c>
      <c r="S129" s="16" t="str">
        <f>IFERROR($O129/INDEX(IMFYear!$B$9:$AO$400,MATCH($F129,IMFYear!$B$9:$B$400,0),MATCH(S$5,IMFYear!$B$8:$AO$8,0)),"")</f>
        <v/>
      </c>
      <c r="T129" s="16" t="str">
        <f>IFERROR($O129/INDEX(IMFYear!$B$9:$AO$400,MATCH($F129,IMFYear!$B$9:$B$400,0),MATCH(T$5,IMFYear!$B$8:$AO$8,0)),"")</f>
        <v/>
      </c>
      <c r="V129" s="3" t="str">
        <f t="array" ref="V129">IFERROR(IF($V$4="IMF",INDEX(F:F,SMALL($N$6:$N$405,ROW(U129)-ROW($U$5)),1),INDEX(F:F,SMALL($E$6:$E$405,ROW(U129)-ROW($U$5)),1)),"")</f>
        <v/>
      </c>
      <c r="W129" s="16" t="str">
        <f t="shared" si="15"/>
        <v/>
      </c>
      <c r="X129" s="16" t="str">
        <f t="shared" si="16"/>
        <v/>
      </c>
      <c r="Y129" s="16" t="str">
        <f t="shared" si="17"/>
        <v/>
      </c>
      <c r="Z129" s="16" t="str">
        <f t="shared" si="18"/>
        <v/>
      </c>
      <c r="AA129" s="16" t="str">
        <f t="shared" si="19"/>
        <v/>
      </c>
      <c r="AE129" s="1"/>
      <c r="AF129" s="4"/>
      <c r="AG129" s="29"/>
      <c r="AH129" s="29"/>
      <c r="AI129" s="29"/>
      <c r="AJ129" s="29"/>
      <c r="AL129" s="4"/>
      <c r="AM129" s="52"/>
      <c r="AN129" s="52"/>
      <c r="AP129" s="1"/>
      <c r="AQ129" s="1"/>
      <c r="AR129" s="2" t="s">
        <v>246</v>
      </c>
      <c r="AS129" s="5" t="s">
        <v>247</v>
      </c>
    </row>
    <row r="130" spans="6:45" x14ac:dyDescent="0.25">
      <c r="F130" s="3" t="str">
        <f t="shared" si="21"/>
        <v/>
      </c>
      <c r="G130" s="29"/>
      <c r="H130" s="29"/>
      <c r="I130" s="29"/>
      <c r="J130" s="29"/>
      <c r="K130" s="29"/>
      <c r="L130" s="29"/>
      <c r="N130" s="2" t="str">
        <f t="shared" si="26"/>
        <v/>
      </c>
      <c r="O130" s="16" t="str">
        <f>IFERROR(IF(INDEX(IMFYear!$B$9:$AO$400,MATCH($F130,IMFYear!$B$9:$B$400,0),MATCH(O$5,IMFYear!$B$8:$AO$8,0))=0,"",INDEX(IMFYear!$B$9:$AO$400,MATCH($F130,IMFYear!$B$9:$B$400,0),MATCH(O$5,IMFYear!$B$8:$AO$8,0))),"")</f>
        <v/>
      </c>
      <c r="P130" s="16" t="str">
        <f>IFERROR($O130/INDEX(IMFYear!$B$9:$AO$400,MATCH($F130,IMFYear!$B$9:$B$400,0),MATCH(P$5,IMFYear!$B$8:$AO$8,0)),"")</f>
        <v/>
      </c>
      <c r="Q130" s="16" t="str">
        <f>IFERROR($O130/INDEX(IMFYear!$B$9:$AO$400,MATCH($F130,IMFYear!$B$9:$B$400,0),MATCH(Q$5,IMFYear!$B$8:$AO$8,0)),"")</f>
        <v/>
      </c>
      <c r="R130" s="16" t="str">
        <f>IFERROR($O130/INDEX(IMFYear!$B$9:$AO$400,MATCH($F130,IMFYear!$B$9:$B$400,0),MATCH(R$5,IMFYear!$B$8:$AO$8,0)),"")</f>
        <v/>
      </c>
      <c r="S130" s="16" t="str">
        <f>IFERROR($O130/INDEX(IMFYear!$B$9:$AO$400,MATCH($F130,IMFYear!$B$9:$B$400,0),MATCH(S$5,IMFYear!$B$8:$AO$8,0)),"")</f>
        <v/>
      </c>
      <c r="T130" s="16" t="str">
        <f>IFERROR($O130/INDEX(IMFYear!$B$9:$AO$400,MATCH($F130,IMFYear!$B$9:$B$400,0),MATCH(T$5,IMFYear!$B$8:$AO$8,0)),"")</f>
        <v/>
      </c>
      <c r="V130" s="3" t="str">
        <f t="array" ref="V130">IFERROR(IF($V$4="IMF",INDEX(F:F,SMALL($N$6:$N$405,ROW(U130)-ROW($U$5)),1),INDEX(F:F,SMALL($E$6:$E$405,ROW(U130)-ROW($U$5)),1)),"")</f>
        <v/>
      </c>
      <c r="W130" s="16" t="str">
        <f t="shared" si="15"/>
        <v/>
      </c>
      <c r="X130" s="16" t="str">
        <f t="shared" si="16"/>
        <v/>
      </c>
      <c r="Y130" s="16" t="str">
        <f t="shared" si="17"/>
        <v/>
      </c>
      <c r="Z130" s="16" t="str">
        <f t="shared" si="18"/>
        <v/>
      </c>
      <c r="AA130" s="16" t="str">
        <f t="shared" si="19"/>
        <v/>
      </c>
      <c r="AE130" s="1"/>
      <c r="AF130" s="4"/>
      <c r="AG130" s="29"/>
      <c r="AH130" s="29"/>
      <c r="AI130" s="29"/>
      <c r="AJ130" s="29"/>
      <c r="AL130" s="4"/>
      <c r="AM130" s="52"/>
      <c r="AN130" s="52"/>
      <c r="AP130" s="1"/>
      <c r="AQ130" s="1"/>
      <c r="AR130" s="2" t="s">
        <v>248</v>
      </c>
      <c r="AS130" s="5" t="s">
        <v>249</v>
      </c>
    </row>
    <row r="131" spans="6:45" x14ac:dyDescent="0.25">
      <c r="F131" s="3" t="str">
        <f t="shared" si="21"/>
        <v/>
      </c>
      <c r="G131" s="29"/>
      <c r="H131" s="29"/>
      <c r="I131" s="29"/>
      <c r="J131" s="29"/>
      <c r="K131" s="29"/>
      <c r="L131" s="29"/>
      <c r="N131" s="2" t="str">
        <f t="shared" si="26"/>
        <v/>
      </c>
      <c r="O131" s="16" t="str">
        <f>IFERROR(IF(INDEX(IMFYear!$B$9:$AO$400,MATCH($F131,IMFYear!$B$9:$B$400,0),MATCH(O$5,IMFYear!$B$8:$AO$8,0))=0,"",INDEX(IMFYear!$B$9:$AO$400,MATCH($F131,IMFYear!$B$9:$B$400,0),MATCH(O$5,IMFYear!$B$8:$AO$8,0))),"")</f>
        <v/>
      </c>
      <c r="P131" s="16" t="str">
        <f>IFERROR($O131/INDEX(IMFYear!$B$9:$AO$400,MATCH($F131,IMFYear!$B$9:$B$400,0),MATCH(P$5,IMFYear!$B$8:$AO$8,0)),"")</f>
        <v/>
      </c>
      <c r="Q131" s="16" t="str">
        <f>IFERROR($O131/INDEX(IMFYear!$B$9:$AO$400,MATCH($F131,IMFYear!$B$9:$B$400,0),MATCH(Q$5,IMFYear!$B$8:$AO$8,0)),"")</f>
        <v/>
      </c>
      <c r="R131" s="16" t="str">
        <f>IFERROR($O131/INDEX(IMFYear!$B$9:$AO$400,MATCH($F131,IMFYear!$B$9:$B$400,0),MATCH(R$5,IMFYear!$B$8:$AO$8,0)),"")</f>
        <v/>
      </c>
      <c r="S131" s="16" t="str">
        <f>IFERROR($O131/INDEX(IMFYear!$B$9:$AO$400,MATCH($F131,IMFYear!$B$9:$B$400,0),MATCH(S$5,IMFYear!$B$8:$AO$8,0)),"")</f>
        <v/>
      </c>
      <c r="T131" s="16" t="str">
        <f>IFERROR($O131/INDEX(IMFYear!$B$9:$AO$400,MATCH($F131,IMFYear!$B$9:$B$400,0),MATCH(T$5,IMFYear!$B$8:$AO$8,0)),"")</f>
        <v/>
      </c>
      <c r="V131" s="3" t="str">
        <f t="array" ref="V131">IFERROR(IF($V$4="IMF",INDEX(F:F,SMALL($N$6:$N$405,ROW(U131)-ROW($U$5)),1),INDEX(F:F,SMALL($E$6:$E$405,ROW(U131)-ROW($U$5)),1)),"")</f>
        <v/>
      </c>
      <c r="W131" s="16" t="str">
        <f t="shared" si="15"/>
        <v/>
      </c>
      <c r="X131" s="16" t="str">
        <f t="shared" si="16"/>
        <v/>
      </c>
      <c r="Y131" s="16" t="str">
        <f t="shared" si="17"/>
        <v/>
      </c>
      <c r="Z131" s="16" t="str">
        <f t="shared" si="18"/>
        <v/>
      </c>
      <c r="AA131" s="16" t="str">
        <f t="shared" si="19"/>
        <v/>
      </c>
      <c r="AE131" s="1"/>
      <c r="AF131" s="4"/>
      <c r="AG131" s="29"/>
      <c r="AH131" s="29"/>
      <c r="AI131" s="29"/>
      <c r="AJ131" s="29"/>
      <c r="AL131" s="4"/>
      <c r="AM131" s="52"/>
      <c r="AN131" s="52"/>
      <c r="AP131" s="1"/>
      <c r="AQ131" s="1"/>
      <c r="AR131" s="2" t="s">
        <v>250</v>
      </c>
      <c r="AS131" s="5" t="s">
        <v>251</v>
      </c>
    </row>
    <row r="132" spans="6:45" x14ac:dyDescent="0.25">
      <c r="F132" s="3" t="str">
        <f t="shared" si="21"/>
        <v/>
      </c>
      <c r="G132" s="29"/>
      <c r="H132" s="29"/>
      <c r="I132" s="29"/>
      <c r="J132" s="29"/>
      <c r="K132" s="29"/>
      <c r="L132" s="29"/>
      <c r="N132" s="2" t="str">
        <f t="shared" si="26"/>
        <v/>
      </c>
      <c r="O132" s="16" t="str">
        <f>IFERROR(IF(INDEX(IMFYear!$B$9:$AO$400,MATCH($F132,IMFYear!$B$9:$B$400,0),MATCH(O$5,IMFYear!$B$8:$AO$8,0))=0,"",INDEX(IMFYear!$B$9:$AO$400,MATCH($F132,IMFYear!$B$9:$B$400,0),MATCH(O$5,IMFYear!$B$8:$AO$8,0))),"")</f>
        <v/>
      </c>
      <c r="P132" s="16" t="str">
        <f>IFERROR($O132/INDEX(IMFYear!$B$9:$AO$400,MATCH($F132,IMFYear!$B$9:$B$400,0),MATCH(P$5,IMFYear!$B$8:$AO$8,0)),"")</f>
        <v/>
      </c>
      <c r="Q132" s="16" t="str">
        <f>IFERROR($O132/INDEX(IMFYear!$B$9:$AO$400,MATCH($F132,IMFYear!$B$9:$B$400,0),MATCH(Q$5,IMFYear!$B$8:$AO$8,0)),"")</f>
        <v/>
      </c>
      <c r="R132" s="16" t="str">
        <f>IFERROR($O132/INDEX(IMFYear!$B$9:$AO$400,MATCH($F132,IMFYear!$B$9:$B$400,0),MATCH(R$5,IMFYear!$B$8:$AO$8,0)),"")</f>
        <v/>
      </c>
      <c r="S132" s="16" t="str">
        <f>IFERROR($O132/INDEX(IMFYear!$B$9:$AO$400,MATCH($F132,IMFYear!$B$9:$B$400,0),MATCH(S$5,IMFYear!$B$8:$AO$8,0)),"")</f>
        <v/>
      </c>
      <c r="T132" s="16" t="str">
        <f>IFERROR($O132/INDEX(IMFYear!$B$9:$AO$400,MATCH($F132,IMFYear!$B$9:$B$400,0),MATCH(T$5,IMFYear!$B$8:$AO$8,0)),"")</f>
        <v/>
      </c>
      <c r="V132" s="3" t="str">
        <f t="array" ref="V132">IFERROR(IF($V$4="IMF",INDEX(F:F,SMALL($N$6:$N$405,ROW(U132)-ROW($U$5)),1),INDEX(F:F,SMALL($E$6:$E$405,ROW(U132)-ROW($U$5)),1)),"")</f>
        <v/>
      </c>
      <c r="W132" s="16" t="str">
        <f t="shared" si="15"/>
        <v/>
      </c>
      <c r="X132" s="16" t="str">
        <f t="shared" si="16"/>
        <v/>
      </c>
      <c r="Y132" s="16" t="str">
        <f t="shared" si="17"/>
        <v/>
      </c>
      <c r="Z132" s="16" t="str">
        <f t="shared" si="18"/>
        <v/>
      </c>
      <c r="AA132" s="16" t="str">
        <f t="shared" si="19"/>
        <v/>
      </c>
      <c r="AE132" s="1"/>
      <c r="AF132" s="4"/>
      <c r="AG132" s="29"/>
      <c r="AH132" s="29"/>
      <c r="AI132" s="29"/>
      <c r="AJ132" s="29"/>
      <c r="AL132" s="4"/>
      <c r="AM132" s="52"/>
      <c r="AN132" s="52"/>
      <c r="AP132" s="1"/>
      <c r="AQ132" s="1"/>
      <c r="AR132" s="2" t="s">
        <v>252</v>
      </c>
      <c r="AS132" s="5" t="s">
        <v>253</v>
      </c>
    </row>
    <row r="133" spans="6:45" x14ac:dyDescent="0.25">
      <c r="F133" s="3" t="str">
        <f t="shared" si="21"/>
        <v/>
      </c>
      <c r="G133" s="29"/>
      <c r="H133" s="29"/>
      <c r="I133" s="29"/>
      <c r="J133" s="29"/>
      <c r="K133" s="29"/>
      <c r="L133" s="29"/>
      <c r="N133" s="2" t="str">
        <f t="shared" si="26"/>
        <v/>
      </c>
      <c r="O133" s="16" t="str">
        <f>IFERROR(IF(INDEX(IMFYear!$B$9:$AO$400,MATCH($F133,IMFYear!$B$9:$B$400,0),MATCH(O$5,IMFYear!$B$8:$AO$8,0))=0,"",INDEX(IMFYear!$B$9:$AO$400,MATCH($F133,IMFYear!$B$9:$B$400,0),MATCH(O$5,IMFYear!$B$8:$AO$8,0))),"")</f>
        <v/>
      </c>
      <c r="P133" s="16" t="str">
        <f>IFERROR($O133/INDEX(IMFYear!$B$9:$AO$400,MATCH($F133,IMFYear!$B$9:$B$400,0),MATCH(P$5,IMFYear!$B$8:$AO$8,0)),"")</f>
        <v/>
      </c>
      <c r="Q133" s="16" t="str">
        <f>IFERROR($O133/INDEX(IMFYear!$B$9:$AO$400,MATCH($F133,IMFYear!$B$9:$B$400,0),MATCH(Q$5,IMFYear!$B$8:$AO$8,0)),"")</f>
        <v/>
      </c>
      <c r="R133" s="16" t="str">
        <f>IFERROR($O133/INDEX(IMFYear!$B$9:$AO$400,MATCH($F133,IMFYear!$B$9:$B$400,0),MATCH(R$5,IMFYear!$B$8:$AO$8,0)),"")</f>
        <v/>
      </c>
      <c r="S133" s="16" t="str">
        <f>IFERROR($O133/INDEX(IMFYear!$B$9:$AO$400,MATCH($F133,IMFYear!$B$9:$B$400,0),MATCH(S$5,IMFYear!$B$8:$AO$8,0)),"")</f>
        <v/>
      </c>
      <c r="T133" s="16" t="str">
        <f>IFERROR($O133/INDEX(IMFYear!$B$9:$AO$400,MATCH($F133,IMFYear!$B$9:$B$400,0),MATCH(T$5,IMFYear!$B$8:$AO$8,0)),"")</f>
        <v/>
      </c>
      <c r="V133" s="3" t="str">
        <f t="array" ref="V133">IFERROR(IF($V$4="IMF",INDEX(F:F,SMALL($N$6:$N$405,ROW(U133)-ROW($U$5)),1),INDEX(F:F,SMALL($E$6:$E$405,ROW(U133)-ROW($U$5)),1)),"")</f>
        <v/>
      </c>
      <c r="W133" s="16" t="str">
        <f t="shared" si="15"/>
        <v/>
      </c>
      <c r="X133" s="16" t="str">
        <f t="shared" si="16"/>
        <v/>
      </c>
      <c r="Y133" s="16" t="str">
        <f t="shared" si="17"/>
        <v/>
      </c>
      <c r="Z133" s="16" t="str">
        <f t="shared" si="18"/>
        <v/>
      </c>
      <c r="AA133" s="16" t="str">
        <f t="shared" si="19"/>
        <v/>
      </c>
      <c r="AE133" s="1"/>
      <c r="AF133" s="4"/>
      <c r="AG133" s="29"/>
      <c r="AH133" s="29"/>
      <c r="AI133" s="29"/>
      <c r="AJ133" s="29"/>
      <c r="AL133" s="4"/>
      <c r="AM133" s="52"/>
      <c r="AN133" s="52"/>
    </row>
    <row r="134" spans="6:45" x14ac:dyDescent="0.25">
      <c r="F134" s="3" t="str">
        <f t="shared" si="21"/>
        <v/>
      </c>
      <c r="G134" s="29"/>
      <c r="H134" s="29"/>
      <c r="I134" s="29"/>
      <c r="J134" s="29"/>
      <c r="K134" s="29"/>
      <c r="L134" s="29"/>
      <c r="N134" s="2" t="str">
        <f t="shared" si="26"/>
        <v/>
      </c>
      <c r="O134" s="16" t="str">
        <f>IFERROR(IF(INDEX(IMFYear!$B$9:$AO$400,MATCH($F134,IMFYear!$B$9:$B$400,0),MATCH(O$5,IMFYear!$B$8:$AO$8,0))=0,"",INDEX(IMFYear!$B$9:$AO$400,MATCH($F134,IMFYear!$B$9:$B$400,0),MATCH(O$5,IMFYear!$B$8:$AO$8,0))),"")</f>
        <v/>
      </c>
      <c r="P134" s="16" t="str">
        <f>IFERROR($O134/INDEX(IMFYear!$B$9:$AO$400,MATCH($F134,IMFYear!$B$9:$B$400,0),MATCH(P$5,IMFYear!$B$8:$AO$8,0)),"")</f>
        <v/>
      </c>
      <c r="Q134" s="16" t="str">
        <f>IFERROR($O134/INDEX(IMFYear!$B$9:$AO$400,MATCH($F134,IMFYear!$B$9:$B$400,0),MATCH(Q$5,IMFYear!$B$8:$AO$8,0)),"")</f>
        <v/>
      </c>
      <c r="R134" s="16" t="str">
        <f>IFERROR($O134/INDEX(IMFYear!$B$9:$AO$400,MATCH($F134,IMFYear!$B$9:$B$400,0),MATCH(R$5,IMFYear!$B$8:$AO$8,0)),"")</f>
        <v/>
      </c>
      <c r="S134" s="16" t="str">
        <f>IFERROR($O134/INDEX(IMFYear!$B$9:$AO$400,MATCH($F134,IMFYear!$B$9:$B$400,0),MATCH(S$5,IMFYear!$B$8:$AO$8,0)),"")</f>
        <v/>
      </c>
      <c r="T134" s="16" t="str">
        <f>IFERROR($O134/INDEX(IMFYear!$B$9:$AO$400,MATCH($F134,IMFYear!$B$9:$B$400,0),MATCH(T$5,IMFYear!$B$8:$AO$8,0)),"")</f>
        <v/>
      </c>
      <c r="V134" s="3" t="str">
        <f t="array" ref="V134">IFERROR(IF($V$4="IMF",INDEX(F:F,SMALL($N$6:$N$405,ROW(U134)-ROW($U$5)),1),INDEX(F:F,SMALL($E$6:$E$405,ROW(U134)-ROW($U$5)),1)),"")</f>
        <v/>
      </c>
      <c r="W134" s="16" t="str">
        <f t="shared" ref="W134:W197" si="27">IF(LEN($V134)&gt;0,IF($V$4="ECB",INDEX(H$6:H$405,MATCH($V134,$F$6:$F$405,0),1),INDEX(P$6:P$405,MATCH($V134,$F$6:$F$405,0),1)),"")</f>
        <v/>
      </c>
      <c r="X134" s="16" t="str">
        <f t="shared" ref="X134:X197" si="28">IF(LEN($V134)&gt;0,IF($V$4="ECB",INDEX(I$6:I$405,MATCH($V134,$F$6:$F$405,0),1),INDEX(Q$6:Q$405,MATCH($V134,$F$6:$F$405,0),1)),"")</f>
        <v/>
      </c>
      <c r="Y134" s="16" t="str">
        <f t="shared" ref="Y134:Y197" si="29">IF(LEN($V134)&gt;0,IF($V$4="ECB",INDEX(J$6:J$405,MATCH($V134,$F$6:$F$405,0),1),INDEX(R$6:R$405,MATCH($V134,$F$6:$F$405,0),1)),"")</f>
        <v/>
      </c>
      <c r="Z134" s="16" t="str">
        <f t="shared" ref="Z134:Z197" si="30">IF(LEN($V134)&gt;0,IF($V$4="ECB",INDEX(K$6:K$405,MATCH($V134,$F$6:$F$405,0),1),INDEX(S$6:S$405,MATCH($V134,$F$6:$F$405,0),1)),"")</f>
        <v/>
      </c>
      <c r="AA134" s="16" t="str">
        <f t="shared" ref="AA134:AA197" si="31">IF(LEN($V134)&gt;0,IF($V$4="ECB",INDEX(L$6:L$405,MATCH($V134,$F$6:$F$405,0),1),INDEX(T$6:T$405,MATCH($V134,$F$6:$F$405,0),1)),"")</f>
        <v/>
      </c>
      <c r="AE134" s="1"/>
      <c r="AF134" s="4"/>
      <c r="AG134" s="29"/>
      <c r="AH134" s="29"/>
      <c r="AI134" s="29"/>
      <c r="AJ134" s="29"/>
      <c r="AL134" s="4"/>
      <c r="AM134" s="52"/>
      <c r="AN134" s="52"/>
    </row>
    <row r="135" spans="6:45" x14ac:dyDescent="0.25">
      <c r="F135" s="3" t="str">
        <f t="shared" ref="F135:F198" si="32">IFERROR(IF((F134+1)&gt;$C$5,"",F134+1),"")</f>
        <v/>
      </c>
      <c r="G135" s="29"/>
      <c r="H135" s="29"/>
      <c r="I135" s="29"/>
      <c r="J135" s="29"/>
      <c r="K135" s="29"/>
      <c r="L135" s="29"/>
      <c r="N135" s="2" t="str">
        <f t="shared" si="26"/>
        <v/>
      </c>
      <c r="O135" s="16" t="str">
        <f>IFERROR(IF(INDEX(IMFYear!$B$9:$AO$400,MATCH($F135,IMFYear!$B$9:$B$400,0),MATCH(O$5,IMFYear!$B$8:$AO$8,0))=0,"",INDEX(IMFYear!$B$9:$AO$400,MATCH($F135,IMFYear!$B$9:$B$400,0),MATCH(O$5,IMFYear!$B$8:$AO$8,0))),"")</f>
        <v/>
      </c>
      <c r="P135" s="16" t="str">
        <f>IFERROR($O135/INDEX(IMFYear!$B$9:$AO$400,MATCH($F135,IMFYear!$B$9:$B$400,0),MATCH(P$5,IMFYear!$B$8:$AO$8,0)),"")</f>
        <v/>
      </c>
      <c r="Q135" s="16" t="str">
        <f>IFERROR($O135/INDEX(IMFYear!$B$9:$AO$400,MATCH($F135,IMFYear!$B$9:$B$400,0),MATCH(Q$5,IMFYear!$B$8:$AO$8,0)),"")</f>
        <v/>
      </c>
      <c r="R135" s="16" t="str">
        <f>IFERROR($O135/INDEX(IMFYear!$B$9:$AO$400,MATCH($F135,IMFYear!$B$9:$B$400,0),MATCH(R$5,IMFYear!$B$8:$AO$8,0)),"")</f>
        <v/>
      </c>
      <c r="S135" s="16" t="str">
        <f>IFERROR($O135/INDEX(IMFYear!$B$9:$AO$400,MATCH($F135,IMFYear!$B$9:$B$400,0),MATCH(S$5,IMFYear!$B$8:$AO$8,0)),"")</f>
        <v/>
      </c>
      <c r="T135" s="16" t="str">
        <f>IFERROR($O135/INDEX(IMFYear!$B$9:$AO$400,MATCH($F135,IMFYear!$B$9:$B$400,0),MATCH(T$5,IMFYear!$B$8:$AO$8,0)),"")</f>
        <v/>
      </c>
      <c r="V135" s="3" t="str">
        <f t="array" ref="V135">IFERROR(IF($V$4="IMF",INDEX(F:F,SMALL($N$6:$N$405,ROW(U135)-ROW($U$5)),1),INDEX(F:F,SMALL($E$6:$E$405,ROW(U135)-ROW($U$5)),1)),"")</f>
        <v/>
      </c>
      <c r="W135" s="16" t="str">
        <f t="shared" si="27"/>
        <v/>
      </c>
      <c r="X135" s="16" t="str">
        <f t="shared" si="28"/>
        <v/>
      </c>
      <c r="Y135" s="16" t="str">
        <f t="shared" si="29"/>
        <v/>
      </c>
      <c r="Z135" s="16" t="str">
        <f t="shared" si="30"/>
        <v/>
      </c>
      <c r="AA135" s="16" t="str">
        <f t="shared" si="31"/>
        <v/>
      </c>
      <c r="AE135" s="1"/>
      <c r="AF135" s="4"/>
      <c r="AG135" s="29"/>
      <c r="AH135" s="29"/>
      <c r="AI135" s="29"/>
      <c r="AJ135" s="29"/>
      <c r="AL135" s="4"/>
      <c r="AM135" s="52"/>
      <c r="AN135" s="52"/>
    </row>
    <row r="136" spans="6:45" x14ac:dyDescent="0.25">
      <c r="F136" s="3" t="str">
        <f t="shared" si="32"/>
        <v/>
      </c>
      <c r="G136" s="29"/>
      <c r="H136" s="29"/>
      <c r="I136" s="29"/>
      <c r="J136" s="29"/>
      <c r="K136" s="29"/>
      <c r="L136" s="29"/>
      <c r="N136" s="2" t="str">
        <f t="shared" si="26"/>
        <v/>
      </c>
      <c r="O136" s="16" t="str">
        <f>IFERROR(IF(INDEX(IMFYear!$B$9:$AO$400,MATCH($F136,IMFYear!$B$9:$B$400,0),MATCH(O$5,IMFYear!$B$8:$AO$8,0))=0,"",INDEX(IMFYear!$B$9:$AO$400,MATCH($F136,IMFYear!$B$9:$B$400,0),MATCH(O$5,IMFYear!$B$8:$AO$8,0))),"")</f>
        <v/>
      </c>
      <c r="P136" s="16" t="str">
        <f>IFERROR($O136/INDEX(IMFYear!$B$9:$AO$400,MATCH($F136,IMFYear!$B$9:$B$400,0),MATCH(P$5,IMFYear!$B$8:$AO$8,0)),"")</f>
        <v/>
      </c>
      <c r="Q136" s="16" t="str">
        <f>IFERROR($O136/INDEX(IMFYear!$B$9:$AO$400,MATCH($F136,IMFYear!$B$9:$B$400,0),MATCH(Q$5,IMFYear!$B$8:$AO$8,0)),"")</f>
        <v/>
      </c>
      <c r="R136" s="16" t="str">
        <f>IFERROR($O136/INDEX(IMFYear!$B$9:$AO$400,MATCH($F136,IMFYear!$B$9:$B$400,0),MATCH(R$5,IMFYear!$B$8:$AO$8,0)),"")</f>
        <v/>
      </c>
      <c r="S136" s="16" t="str">
        <f>IFERROR($O136/INDEX(IMFYear!$B$9:$AO$400,MATCH($F136,IMFYear!$B$9:$B$400,0),MATCH(S$5,IMFYear!$B$8:$AO$8,0)),"")</f>
        <v/>
      </c>
      <c r="T136" s="16" t="str">
        <f>IFERROR($O136/INDEX(IMFYear!$B$9:$AO$400,MATCH($F136,IMFYear!$B$9:$B$400,0),MATCH(T$5,IMFYear!$B$8:$AO$8,0)),"")</f>
        <v/>
      </c>
      <c r="V136" s="3" t="str">
        <f t="array" ref="V136">IFERROR(IF($V$4="IMF",INDEX(F:F,SMALL($N$6:$N$405,ROW(U136)-ROW($U$5)),1),INDEX(F:F,SMALL($E$6:$E$405,ROW(U136)-ROW($U$5)),1)),"")</f>
        <v/>
      </c>
      <c r="W136" s="16" t="str">
        <f t="shared" si="27"/>
        <v/>
      </c>
      <c r="X136" s="16" t="str">
        <f t="shared" si="28"/>
        <v/>
      </c>
      <c r="Y136" s="16" t="str">
        <f t="shared" si="29"/>
        <v/>
      </c>
      <c r="Z136" s="16" t="str">
        <f t="shared" si="30"/>
        <v/>
      </c>
      <c r="AA136" s="16" t="str">
        <f t="shared" si="31"/>
        <v/>
      </c>
      <c r="AE136" s="1"/>
      <c r="AF136" s="4"/>
      <c r="AG136" s="29"/>
      <c r="AH136" s="29"/>
      <c r="AI136" s="29"/>
      <c r="AJ136" s="29"/>
      <c r="AL136" s="4"/>
      <c r="AM136" s="52"/>
      <c r="AN136" s="52"/>
    </row>
    <row r="137" spans="6:45" x14ac:dyDescent="0.25">
      <c r="F137" s="3" t="str">
        <f t="shared" si="32"/>
        <v/>
      </c>
      <c r="G137" s="29"/>
      <c r="H137" s="29"/>
      <c r="I137" s="29"/>
      <c r="J137" s="29"/>
      <c r="K137" s="29"/>
      <c r="L137" s="29"/>
      <c r="N137" s="2" t="str">
        <f t="shared" si="26"/>
        <v/>
      </c>
      <c r="O137" s="16" t="str">
        <f>IFERROR(IF(INDEX(IMFYear!$B$9:$AO$400,MATCH($F137,IMFYear!$B$9:$B$400,0),MATCH(O$5,IMFYear!$B$8:$AO$8,0))=0,"",INDEX(IMFYear!$B$9:$AO$400,MATCH($F137,IMFYear!$B$9:$B$400,0),MATCH(O$5,IMFYear!$B$8:$AO$8,0))),"")</f>
        <v/>
      </c>
      <c r="P137" s="16" t="str">
        <f>IFERROR($O137/INDEX(IMFYear!$B$9:$AO$400,MATCH($F137,IMFYear!$B$9:$B$400,0),MATCH(P$5,IMFYear!$B$8:$AO$8,0)),"")</f>
        <v/>
      </c>
      <c r="Q137" s="16" t="str">
        <f>IFERROR($O137/INDEX(IMFYear!$B$9:$AO$400,MATCH($F137,IMFYear!$B$9:$B$400,0),MATCH(Q$5,IMFYear!$B$8:$AO$8,0)),"")</f>
        <v/>
      </c>
      <c r="R137" s="16" t="str">
        <f>IFERROR($O137/INDEX(IMFYear!$B$9:$AO$400,MATCH($F137,IMFYear!$B$9:$B$400,0),MATCH(R$5,IMFYear!$B$8:$AO$8,0)),"")</f>
        <v/>
      </c>
      <c r="S137" s="16" t="str">
        <f>IFERROR($O137/INDEX(IMFYear!$B$9:$AO$400,MATCH($F137,IMFYear!$B$9:$B$400,0),MATCH(S$5,IMFYear!$B$8:$AO$8,0)),"")</f>
        <v/>
      </c>
      <c r="T137" s="16" t="str">
        <f>IFERROR($O137/INDEX(IMFYear!$B$9:$AO$400,MATCH($F137,IMFYear!$B$9:$B$400,0),MATCH(T$5,IMFYear!$B$8:$AO$8,0)),"")</f>
        <v/>
      </c>
      <c r="V137" s="3" t="str">
        <f t="array" ref="V137">IFERROR(IF($V$4="IMF",INDEX(F:F,SMALL($N$6:$N$405,ROW(U137)-ROW($U$5)),1),INDEX(F:F,SMALL($E$6:$E$405,ROW(U137)-ROW($U$5)),1)),"")</f>
        <v/>
      </c>
      <c r="W137" s="16" t="str">
        <f t="shared" si="27"/>
        <v/>
      </c>
      <c r="X137" s="16" t="str">
        <f t="shared" si="28"/>
        <v/>
      </c>
      <c r="Y137" s="16" t="str">
        <f t="shared" si="29"/>
        <v/>
      </c>
      <c r="Z137" s="16" t="str">
        <f t="shared" si="30"/>
        <v/>
      </c>
      <c r="AA137" s="16" t="str">
        <f t="shared" si="31"/>
        <v/>
      </c>
      <c r="AE137" s="1"/>
      <c r="AF137" s="4"/>
      <c r="AG137" s="29"/>
      <c r="AH137" s="29"/>
      <c r="AI137" s="29"/>
      <c r="AJ137" s="29"/>
      <c r="AL137" s="4"/>
      <c r="AM137" s="52"/>
      <c r="AN137" s="52"/>
    </row>
    <row r="138" spans="6:45" x14ac:dyDescent="0.25">
      <c r="F138" s="3" t="str">
        <f t="shared" si="32"/>
        <v/>
      </c>
      <c r="G138" s="29"/>
      <c r="H138" s="29"/>
      <c r="I138" s="29"/>
      <c r="J138" s="29"/>
      <c r="K138" s="29"/>
      <c r="L138" s="29"/>
      <c r="N138" s="2" t="str">
        <f t="shared" si="26"/>
        <v/>
      </c>
      <c r="O138" s="16" t="str">
        <f>IFERROR(IF(INDEX(IMFYear!$B$9:$AO$400,MATCH($F138,IMFYear!$B$9:$B$400,0),MATCH(O$5,IMFYear!$B$8:$AO$8,0))=0,"",INDEX(IMFYear!$B$9:$AO$400,MATCH($F138,IMFYear!$B$9:$B$400,0),MATCH(O$5,IMFYear!$B$8:$AO$8,0))),"")</f>
        <v/>
      </c>
      <c r="P138" s="16" t="str">
        <f>IFERROR($O138/INDEX(IMFYear!$B$9:$AO$400,MATCH($F138,IMFYear!$B$9:$B$400,0),MATCH(P$5,IMFYear!$B$8:$AO$8,0)),"")</f>
        <v/>
      </c>
      <c r="Q138" s="16" t="str">
        <f>IFERROR($O138/INDEX(IMFYear!$B$9:$AO$400,MATCH($F138,IMFYear!$B$9:$B$400,0),MATCH(Q$5,IMFYear!$B$8:$AO$8,0)),"")</f>
        <v/>
      </c>
      <c r="R138" s="16" t="str">
        <f>IFERROR($O138/INDEX(IMFYear!$B$9:$AO$400,MATCH($F138,IMFYear!$B$9:$B$400,0),MATCH(R$5,IMFYear!$B$8:$AO$8,0)),"")</f>
        <v/>
      </c>
      <c r="S138" s="16" t="str">
        <f>IFERROR($O138/INDEX(IMFYear!$B$9:$AO$400,MATCH($F138,IMFYear!$B$9:$B$400,0),MATCH(S$5,IMFYear!$B$8:$AO$8,0)),"")</f>
        <v/>
      </c>
      <c r="T138" s="16" t="str">
        <f>IFERROR($O138/INDEX(IMFYear!$B$9:$AO$400,MATCH($F138,IMFYear!$B$9:$B$400,0),MATCH(T$5,IMFYear!$B$8:$AO$8,0)),"")</f>
        <v/>
      </c>
      <c r="V138" s="3" t="str">
        <f t="array" ref="V138">IFERROR(IF($V$4="IMF",INDEX(F:F,SMALL($N$6:$N$405,ROW(U138)-ROW($U$5)),1),INDEX(F:F,SMALL($E$6:$E$405,ROW(U138)-ROW($U$5)),1)),"")</f>
        <v/>
      </c>
      <c r="W138" s="16" t="str">
        <f t="shared" si="27"/>
        <v/>
      </c>
      <c r="X138" s="16" t="str">
        <f t="shared" si="28"/>
        <v/>
      </c>
      <c r="Y138" s="16" t="str">
        <f t="shared" si="29"/>
        <v/>
      </c>
      <c r="Z138" s="16" t="str">
        <f t="shared" si="30"/>
        <v/>
      </c>
      <c r="AA138" s="16" t="str">
        <f t="shared" si="31"/>
        <v/>
      </c>
      <c r="AE138" s="1"/>
      <c r="AF138" s="4"/>
      <c r="AG138" s="29"/>
      <c r="AH138" s="29"/>
      <c r="AI138" s="29"/>
      <c r="AJ138" s="29"/>
      <c r="AL138" s="4"/>
      <c r="AM138" s="52"/>
      <c r="AN138" s="52"/>
    </row>
    <row r="139" spans="6:45" x14ac:dyDescent="0.25">
      <c r="F139" s="3" t="str">
        <f t="shared" si="32"/>
        <v/>
      </c>
      <c r="G139" s="29"/>
      <c r="H139" s="29"/>
      <c r="I139" s="29"/>
      <c r="J139" s="29"/>
      <c r="K139" s="29"/>
      <c r="L139" s="29"/>
      <c r="N139" s="2" t="str">
        <f t="shared" si="26"/>
        <v/>
      </c>
      <c r="O139" s="16" t="str">
        <f>IFERROR(IF(INDEX(IMFYear!$B$9:$AO$400,MATCH($F139,IMFYear!$B$9:$B$400,0),MATCH(O$5,IMFYear!$B$8:$AO$8,0))=0,"",INDEX(IMFYear!$B$9:$AO$400,MATCH($F139,IMFYear!$B$9:$B$400,0),MATCH(O$5,IMFYear!$B$8:$AO$8,0))),"")</f>
        <v/>
      </c>
      <c r="P139" s="16" t="str">
        <f>IFERROR($O139/INDEX(IMFYear!$B$9:$AO$400,MATCH($F139,IMFYear!$B$9:$B$400,0),MATCH(P$5,IMFYear!$B$8:$AO$8,0)),"")</f>
        <v/>
      </c>
      <c r="Q139" s="16" t="str">
        <f>IFERROR($O139/INDEX(IMFYear!$B$9:$AO$400,MATCH($F139,IMFYear!$B$9:$B$400,0),MATCH(Q$5,IMFYear!$B$8:$AO$8,0)),"")</f>
        <v/>
      </c>
      <c r="R139" s="16" t="str">
        <f>IFERROR($O139/INDEX(IMFYear!$B$9:$AO$400,MATCH($F139,IMFYear!$B$9:$B$400,0),MATCH(R$5,IMFYear!$B$8:$AO$8,0)),"")</f>
        <v/>
      </c>
      <c r="S139" s="16" t="str">
        <f>IFERROR($O139/INDEX(IMFYear!$B$9:$AO$400,MATCH($F139,IMFYear!$B$9:$B$400,0),MATCH(S$5,IMFYear!$B$8:$AO$8,0)),"")</f>
        <v/>
      </c>
      <c r="T139" s="16" t="str">
        <f>IFERROR($O139/INDEX(IMFYear!$B$9:$AO$400,MATCH($F139,IMFYear!$B$9:$B$400,0),MATCH(T$5,IMFYear!$B$8:$AO$8,0)),"")</f>
        <v/>
      </c>
      <c r="V139" s="3" t="str">
        <f t="array" ref="V139">IFERROR(IF($V$4="IMF",INDEX(F:F,SMALL($N$6:$N$405,ROW(U139)-ROW($U$5)),1),INDEX(F:F,SMALL($E$6:$E$405,ROW(U139)-ROW($U$5)),1)),"")</f>
        <v/>
      </c>
      <c r="W139" s="16" t="str">
        <f t="shared" si="27"/>
        <v/>
      </c>
      <c r="X139" s="16" t="str">
        <f t="shared" si="28"/>
        <v/>
      </c>
      <c r="Y139" s="16" t="str">
        <f t="shared" si="29"/>
        <v/>
      </c>
      <c r="Z139" s="16" t="str">
        <f t="shared" si="30"/>
        <v/>
      </c>
      <c r="AA139" s="16" t="str">
        <f t="shared" si="31"/>
        <v/>
      </c>
      <c r="AE139" s="1"/>
      <c r="AF139" s="4"/>
      <c r="AG139" s="29"/>
      <c r="AH139" s="29"/>
      <c r="AI139" s="29"/>
      <c r="AJ139" s="29"/>
      <c r="AL139" s="4"/>
      <c r="AM139" s="52"/>
      <c r="AN139" s="52"/>
    </row>
    <row r="140" spans="6:45" x14ac:dyDescent="0.25">
      <c r="F140" s="3" t="str">
        <f t="shared" si="32"/>
        <v/>
      </c>
      <c r="G140" s="29"/>
      <c r="H140" s="29"/>
      <c r="I140" s="29"/>
      <c r="J140" s="29"/>
      <c r="K140" s="29"/>
      <c r="L140" s="29"/>
      <c r="N140" s="2" t="str">
        <f t="shared" si="26"/>
        <v/>
      </c>
      <c r="O140" s="16" t="str">
        <f>IFERROR(IF(INDEX(IMFYear!$B$9:$AO$400,MATCH($F140,IMFYear!$B$9:$B$400,0),MATCH(O$5,IMFYear!$B$8:$AO$8,0))=0,"",INDEX(IMFYear!$B$9:$AO$400,MATCH($F140,IMFYear!$B$9:$B$400,0),MATCH(O$5,IMFYear!$B$8:$AO$8,0))),"")</f>
        <v/>
      </c>
      <c r="P140" s="16" t="str">
        <f>IFERROR($O140/INDEX(IMFYear!$B$9:$AO$400,MATCH($F140,IMFYear!$B$9:$B$400,0),MATCH(P$5,IMFYear!$B$8:$AO$8,0)),"")</f>
        <v/>
      </c>
      <c r="Q140" s="16" t="str">
        <f>IFERROR($O140/INDEX(IMFYear!$B$9:$AO$400,MATCH($F140,IMFYear!$B$9:$B$400,0),MATCH(Q$5,IMFYear!$B$8:$AO$8,0)),"")</f>
        <v/>
      </c>
      <c r="R140" s="16" t="str">
        <f>IFERROR($O140/INDEX(IMFYear!$B$9:$AO$400,MATCH($F140,IMFYear!$B$9:$B$400,0),MATCH(R$5,IMFYear!$B$8:$AO$8,0)),"")</f>
        <v/>
      </c>
      <c r="S140" s="16" t="str">
        <f>IFERROR($O140/INDEX(IMFYear!$B$9:$AO$400,MATCH($F140,IMFYear!$B$9:$B$400,0),MATCH(S$5,IMFYear!$B$8:$AO$8,0)),"")</f>
        <v/>
      </c>
      <c r="T140" s="16" t="str">
        <f>IFERROR($O140/INDEX(IMFYear!$B$9:$AO$400,MATCH($F140,IMFYear!$B$9:$B$400,0),MATCH(T$5,IMFYear!$B$8:$AO$8,0)),"")</f>
        <v/>
      </c>
      <c r="V140" s="3" t="str">
        <f t="array" ref="V140">IFERROR(IF($V$4="IMF",INDEX(F:F,SMALL($N$6:$N$405,ROW(U140)-ROW($U$5)),1),INDEX(F:F,SMALL($E$6:$E$405,ROW(U140)-ROW($U$5)),1)),"")</f>
        <v/>
      </c>
      <c r="W140" s="16" t="str">
        <f t="shared" si="27"/>
        <v/>
      </c>
      <c r="X140" s="16" t="str">
        <f t="shared" si="28"/>
        <v/>
      </c>
      <c r="Y140" s="16" t="str">
        <f t="shared" si="29"/>
        <v/>
      </c>
      <c r="Z140" s="16" t="str">
        <f t="shared" si="30"/>
        <v/>
      </c>
      <c r="AA140" s="16" t="str">
        <f t="shared" si="31"/>
        <v/>
      </c>
      <c r="AE140" s="1"/>
      <c r="AF140" s="4"/>
      <c r="AG140" s="29"/>
      <c r="AH140" s="29"/>
      <c r="AI140" s="29"/>
      <c r="AJ140" s="29"/>
      <c r="AL140" s="4"/>
      <c r="AM140" s="52"/>
      <c r="AN140" s="52"/>
    </row>
    <row r="141" spans="6:45" x14ac:dyDescent="0.25">
      <c r="F141" s="3" t="str">
        <f t="shared" si="32"/>
        <v/>
      </c>
      <c r="G141" s="29"/>
      <c r="H141" s="29"/>
      <c r="I141" s="29"/>
      <c r="J141" s="29"/>
      <c r="K141" s="29"/>
      <c r="L141" s="29"/>
      <c r="N141" s="2" t="str">
        <f t="shared" si="26"/>
        <v/>
      </c>
      <c r="O141" s="16" t="str">
        <f>IFERROR(IF(INDEX(IMFYear!$B$9:$AO$400,MATCH($F141,IMFYear!$B$9:$B$400,0),MATCH(O$5,IMFYear!$B$8:$AO$8,0))=0,"",INDEX(IMFYear!$B$9:$AO$400,MATCH($F141,IMFYear!$B$9:$B$400,0),MATCH(O$5,IMFYear!$B$8:$AO$8,0))),"")</f>
        <v/>
      </c>
      <c r="P141" s="16" t="str">
        <f>IFERROR($O141/INDEX(IMFYear!$B$9:$AO$400,MATCH($F141,IMFYear!$B$9:$B$400,0),MATCH(P$5,IMFYear!$B$8:$AO$8,0)),"")</f>
        <v/>
      </c>
      <c r="Q141" s="16" t="str">
        <f>IFERROR($O141/INDEX(IMFYear!$B$9:$AO$400,MATCH($F141,IMFYear!$B$9:$B$400,0),MATCH(Q$5,IMFYear!$B$8:$AO$8,0)),"")</f>
        <v/>
      </c>
      <c r="R141" s="16" t="str">
        <f>IFERROR($O141/INDEX(IMFYear!$B$9:$AO$400,MATCH($F141,IMFYear!$B$9:$B$400,0),MATCH(R$5,IMFYear!$B$8:$AO$8,0)),"")</f>
        <v/>
      </c>
      <c r="S141" s="16" t="str">
        <f>IFERROR($O141/INDEX(IMFYear!$B$9:$AO$400,MATCH($F141,IMFYear!$B$9:$B$400,0),MATCH(S$5,IMFYear!$B$8:$AO$8,0)),"")</f>
        <v/>
      </c>
      <c r="T141" s="16" t="str">
        <f>IFERROR($O141/INDEX(IMFYear!$B$9:$AO$400,MATCH($F141,IMFYear!$B$9:$B$400,0),MATCH(T$5,IMFYear!$B$8:$AO$8,0)),"")</f>
        <v/>
      </c>
      <c r="V141" s="3" t="str">
        <f t="array" ref="V141">IFERROR(IF($V$4="IMF",INDEX(F:F,SMALL($N$6:$N$405,ROW(U141)-ROW($U$5)),1),INDEX(F:F,SMALL($E$6:$E$405,ROW(U141)-ROW($U$5)),1)),"")</f>
        <v/>
      </c>
      <c r="W141" s="16" t="str">
        <f t="shared" si="27"/>
        <v/>
      </c>
      <c r="X141" s="16" t="str">
        <f t="shared" si="28"/>
        <v/>
      </c>
      <c r="Y141" s="16" t="str">
        <f t="shared" si="29"/>
        <v/>
      </c>
      <c r="Z141" s="16" t="str">
        <f t="shared" si="30"/>
        <v/>
      </c>
      <c r="AA141" s="16" t="str">
        <f t="shared" si="31"/>
        <v/>
      </c>
      <c r="AE141" s="1"/>
      <c r="AF141" s="4"/>
      <c r="AG141" s="29"/>
      <c r="AH141" s="29"/>
      <c r="AI141" s="29"/>
      <c r="AJ141" s="29"/>
      <c r="AL141" s="4"/>
      <c r="AM141" s="52"/>
      <c r="AN141" s="52"/>
    </row>
    <row r="142" spans="6:45" x14ac:dyDescent="0.25">
      <c r="F142" s="3" t="str">
        <f t="shared" si="32"/>
        <v/>
      </c>
      <c r="G142" s="29"/>
      <c r="H142" s="29"/>
      <c r="I142" s="29"/>
      <c r="J142" s="29"/>
      <c r="K142" s="29"/>
      <c r="L142" s="29"/>
      <c r="N142" s="2" t="str">
        <f t="shared" si="26"/>
        <v/>
      </c>
      <c r="O142" s="16" t="str">
        <f>IFERROR(IF(INDEX(IMFYear!$B$9:$AO$400,MATCH($F142,IMFYear!$B$9:$B$400,0),MATCH(O$5,IMFYear!$B$8:$AO$8,0))=0,"",INDEX(IMFYear!$B$9:$AO$400,MATCH($F142,IMFYear!$B$9:$B$400,0),MATCH(O$5,IMFYear!$B$8:$AO$8,0))),"")</f>
        <v/>
      </c>
      <c r="P142" s="16" t="str">
        <f>IFERROR($O142/INDEX(IMFYear!$B$9:$AO$400,MATCH($F142,IMFYear!$B$9:$B$400,0),MATCH(P$5,IMFYear!$B$8:$AO$8,0)),"")</f>
        <v/>
      </c>
      <c r="Q142" s="16" t="str">
        <f>IFERROR($O142/INDEX(IMFYear!$B$9:$AO$400,MATCH($F142,IMFYear!$B$9:$B$400,0),MATCH(Q$5,IMFYear!$B$8:$AO$8,0)),"")</f>
        <v/>
      </c>
      <c r="R142" s="16" t="str">
        <f>IFERROR($O142/INDEX(IMFYear!$B$9:$AO$400,MATCH($F142,IMFYear!$B$9:$B$400,0),MATCH(R$5,IMFYear!$B$8:$AO$8,0)),"")</f>
        <v/>
      </c>
      <c r="S142" s="16" t="str">
        <f>IFERROR($O142/INDEX(IMFYear!$B$9:$AO$400,MATCH($F142,IMFYear!$B$9:$B$400,0),MATCH(S$5,IMFYear!$B$8:$AO$8,0)),"")</f>
        <v/>
      </c>
      <c r="T142" s="16" t="str">
        <f>IFERROR($O142/INDEX(IMFYear!$B$9:$AO$400,MATCH($F142,IMFYear!$B$9:$B$400,0),MATCH(T$5,IMFYear!$B$8:$AO$8,0)),"")</f>
        <v/>
      </c>
      <c r="V142" s="3" t="str">
        <f t="array" ref="V142">IFERROR(IF($V$4="IMF",INDEX(F:F,SMALL($N$6:$N$405,ROW(U142)-ROW($U$5)),1),INDEX(F:F,SMALL($E$6:$E$405,ROW(U142)-ROW($U$5)),1)),"")</f>
        <v/>
      </c>
      <c r="W142" s="16" t="str">
        <f t="shared" si="27"/>
        <v/>
      </c>
      <c r="X142" s="16" t="str">
        <f t="shared" si="28"/>
        <v/>
      </c>
      <c r="Y142" s="16" t="str">
        <f t="shared" si="29"/>
        <v/>
      </c>
      <c r="Z142" s="16" t="str">
        <f t="shared" si="30"/>
        <v/>
      </c>
      <c r="AA142" s="16" t="str">
        <f t="shared" si="31"/>
        <v/>
      </c>
      <c r="AE142" s="1"/>
      <c r="AF142" s="4"/>
      <c r="AG142" s="29"/>
      <c r="AH142" s="29"/>
      <c r="AI142" s="29"/>
      <c r="AJ142" s="29"/>
      <c r="AL142" s="4"/>
      <c r="AM142" s="52"/>
      <c r="AN142" s="52"/>
    </row>
    <row r="143" spans="6:45" x14ac:dyDescent="0.25">
      <c r="F143" s="3" t="str">
        <f t="shared" si="32"/>
        <v/>
      </c>
      <c r="G143" s="29"/>
      <c r="H143" s="29"/>
      <c r="I143" s="29"/>
      <c r="J143" s="29"/>
      <c r="K143" s="29"/>
      <c r="L143" s="29"/>
      <c r="N143" s="2" t="str">
        <f t="shared" si="26"/>
        <v/>
      </c>
      <c r="O143" s="16" t="str">
        <f>IFERROR(IF(INDEX(IMFYear!$B$9:$AO$400,MATCH($F143,IMFYear!$B$9:$B$400,0),MATCH(O$5,IMFYear!$B$8:$AO$8,0))=0,"",INDEX(IMFYear!$B$9:$AO$400,MATCH($F143,IMFYear!$B$9:$B$400,0),MATCH(O$5,IMFYear!$B$8:$AO$8,0))),"")</f>
        <v/>
      </c>
      <c r="P143" s="16" t="str">
        <f>IFERROR($O143/INDEX(IMFYear!$B$9:$AO$400,MATCH($F143,IMFYear!$B$9:$B$400,0),MATCH(P$5,IMFYear!$B$8:$AO$8,0)),"")</f>
        <v/>
      </c>
      <c r="Q143" s="16" t="str">
        <f>IFERROR($O143/INDEX(IMFYear!$B$9:$AO$400,MATCH($F143,IMFYear!$B$9:$B$400,0),MATCH(Q$5,IMFYear!$B$8:$AO$8,0)),"")</f>
        <v/>
      </c>
      <c r="R143" s="16" t="str">
        <f>IFERROR($O143/INDEX(IMFYear!$B$9:$AO$400,MATCH($F143,IMFYear!$B$9:$B$400,0),MATCH(R$5,IMFYear!$B$8:$AO$8,0)),"")</f>
        <v/>
      </c>
      <c r="S143" s="16" t="str">
        <f>IFERROR($O143/INDEX(IMFYear!$B$9:$AO$400,MATCH($F143,IMFYear!$B$9:$B$400,0),MATCH(S$5,IMFYear!$B$8:$AO$8,0)),"")</f>
        <v/>
      </c>
      <c r="T143" s="16" t="str">
        <f>IFERROR($O143/INDEX(IMFYear!$B$9:$AO$400,MATCH($F143,IMFYear!$B$9:$B$400,0),MATCH(T$5,IMFYear!$B$8:$AO$8,0)),"")</f>
        <v/>
      </c>
      <c r="V143" s="3" t="str">
        <f t="array" ref="V143">IFERROR(IF($V$4="IMF",INDEX(F:F,SMALL($N$6:$N$405,ROW(U143)-ROW($U$5)),1),INDEX(F:F,SMALL($E$6:$E$405,ROW(U143)-ROW($U$5)),1)),"")</f>
        <v/>
      </c>
      <c r="W143" s="16" t="str">
        <f t="shared" si="27"/>
        <v/>
      </c>
      <c r="X143" s="16" t="str">
        <f t="shared" si="28"/>
        <v/>
      </c>
      <c r="Y143" s="16" t="str">
        <f t="shared" si="29"/>
        <v/>
      </c>
      <c r="Z143" s="16" t="str">
        <f t="shared" si="30"/>
        <v/>
      </c>
      <c r="AA143" s="16" t="str">
        <f t="shared" si="31"/>
        <v/>
      </c>
      <c r="AE143" s="1"/>
      <c r="AF143" s="4"/>
      <c r="AG143" s="29"/>
      <c r="AH143" s="29"/>
      <c r="AI143" s="29"/>
      <c r="AJ143" s="29"/>
      <c r="AL143" s="4"/>
      <c r="AM143" s="52"/>
      <c r="AN143" s="52"/>
    </row>
    <row r="144" spans="6:45" x14ac:dyDescent="0.25">
      <c r="F144" s="3" t="str">
        <f t="shared" si="32"/>
        <v/>
      </c>
      <c r="G144" s="29"/>
      <c r="H144" s="29"/>
      <c r="I144" s="29"/>
      <c r="J144" s="29"/>
      <c r="K144" s="29"/>
      <c r="L144" s="29"/>
      <c r="N144" s="2" t="str">
        <f t="shared" si="26"/>
        <v/>
      </c>
      <c r="O144" s="16" t="str">
        <f>IFERROR(IF(INDEX(IMFYear!$B$9:$AO$400,MATCH($F144,IMFYear!$B$9:$B$400,0),MATCH(O$5,IMFYear!$B$8:$AO$8,0))=0,"",INDEX(IMFYear!$B$9:$AO$400,MATCH($F144,IMFYear!$B$9:$B$400,0),MATCH(O$5,IMFYear!$B$8:$AO$8,0))),"")</f>
        <v/>
      </c>
      <c r="P144" s="16" t="str">
        <f>IFERROR($O144/INDEX(IMFYear!$B$9:$AO$400,MATCH($F144,IMFYear!$B$9:$B$400,0),MATCH(P$5,IMFYear!$B$8:$AO$8,0)),"")</f>
        <v/>
      </c>
      <c r="Q144" s="16" t="str">
        <f>IFERROR($O144/INDEX(IMFYear!$B$9:$AO$400,MATCH($F144,IMFYear!$B$9:$B$400,0),MATCH(Q$5,IMFYear!$B$8:$AO$8,0)),"")</f>
        <v/>
      </c>
      <c r="R144" s="16" t="str">
        <f>IFERROR($O144/INDEX(IMFYear!$B$9:$AO$400,MATCH($F144,IMFYear!$B$9:$B$400,0),MATCH(R$5,IMFYear!$B$8:$AO$8,0)),"")</f>
        <v/>
      </c>
      <c r="S144" s="16" t="str">
        <f>IFERROR($O144/INDEX(IMFYear!$B$9:$AO$400,MATCH($F144,IMFYear!$B$9:$B$400,0),MATCH(S$5,IMFYear!$B$8:$AO$8,0)),"")</f>
        <v/>
      </c>
      <c r="T144" s="16" t="str">
        <f>IFERROR($O144/INDEX(IMFYear!$B$9:$AO$400,MATCH($F144,IMFYear!$B$9:$B$400,0),MATCH(T$5,IMFYear!$B$8:$AO$8,0)),"")</f>
        <v/>
      </c>
      <c r="V144" s="3" t="str">
        <f t="array" ref="V144">IFERROR(IF($V$4="IMF",INDEX(F:F,SMALL($N$6:$N$405,ROW(U144)-ROW($U$5)),1),INDEX(F:F,SMALL($E$6:$E$405,ROW(U144)-ROW($U$5)),1)),"")</f>
        <v/>
      </c>
      <c r="W144" s="16" t="str">
        <f t="shared" si="27"/>
        <v/>
      </c>
      <c r="X144" s="16" t="str">
        <f t="shared" si="28"/>
        <v/>
      </c>
      <c r="Y144" s="16" t="str">
        <f t="shared" si="29"/>
        <v/>
      </c>
      <c r="Z144" s="16" t="str">
        <f t="shared" si="30"/>
        <v/>
      </c>
      <c r="AA144" s="16" t="str">
        <f t="shared" si="31"/>
        <v/>
      </c>
      <c r="AE144" s="1"/>
      <c r="AF144" s="4"/>
      <c r="AG144" s="29"/>
      <c r="AH144" s="29"/>
      <c r="AI144" s="29"/>
      <c r="AJ144" s="29"/>
      <c r="AL144" s="4"/>
      <c r="AM144" s="52"/>
      <c r="AN144" s="52"/>
    </row>
    <row r="145" spans="6:40" x14ac:dyDescent="0.25">
      <c r="F145" s="3" t="str">
        <f t="shared" si="32"/>
        <v/>
      </c>
      <c r="G145" s="29"/>
      <c r="H145" s="29"/>
      <c r="I145" s="29"/>
      <c r="J145" s="29"/>
      <c r="K145" s="29"/>
      <c r="L145" s="29"/>
      <c r="N145" s="2" t="str">
        <f t="shared" si="26"/>
        <v/>
      </c>
      <c r="O145" s="16" t="str">
        <f>IFERROR(IF(INDEX(IMFYear!$B$9:$AO$400,MATCH($F145,IMFYear!$B$9:$B$400,0),MATCH(O$5,IMFYear!$B$8:$AO$8,0))=0,"",INDEX(IMFYear!$B$9:$AO$400,MATCH($F145,IMFYear!$B$9:$B$400,0),MATCH(O$5,IMFYear!$B$8:$AO$8,0))),"")</f>
        <v/>
      </c>
      <c r="P145" s="16" t="str">
        <f>IFERROR($O145/INDEX(IMFYear!$B$9:$AO$400,MATCH($F145,IMFYear!$B$9:$B$400,0),MATCH(P$5,IMFYear!$B$8:$AO$8,0)),"")</f>
        <v/>
      </c>
      <c r="Q145" s="16" t="str">
        <f>IFERROR($O145/INDEX(IMFYear!$B$9:$AO$400,MATCH($F145,IMFYear!$B$9:$B$400,0),MATCH(Q$5,IMFYear!$B$8:$AO$8,0)),"")</f>
        <v/>
      </c>
      <c r="R145" s="16" t="str">
        <f>IFERROR($O145/INDEX(IMFYear!$B$9:$AO$400,MATCH($F145,IMFYear!$B$9:$B$400,0),MATCH(R$5,IMFYear!$B$8:$AO$8,0)),"")</f>
        <v/>
      </c>
      <c r="S145" s="16" t="str">
        <f>IFERROR($O145/INDEX(IMFYear!$B$9:$AO$400,MATCH($F145,IMFYear!$B$9:$B$400,0),MATCH(S$5,IMFYear!$B$8:$AO$8,0)),"")</f>
        <v/>
      </c>
      <c r="T145" s="16" t="str">
        <f>IFERROR($O145/INDEX(IMFYear!$B$9:$AO$400,MATCH($F145,IMFYear!$B$9:$B$400,0),MATCH(T$5,IMFYear!$B$8:$AO$8,0)),"")</f>
        <v/>
      </c>
      <c r="V145" s="3" t="str">
        <f t="array" ref="V145">IFERROR(IF($V$4="IMF",INDEX(F:F,SMALL($N$6:$N$405,ROW(U145)-ROW($U$5)),1),INDEX(F:F,SMALL($E$6:$E$405,ROW(U145)-ROW($U$5)),1)),"")</f>
        <v/>
      </c>
      <c r="W145" s="16" t="str">
        <f t="shared" si="27"/>
        <v/>
      </c>
      <c r="X145" s="16" t="str">
        <f t="shared" si="28"/>
        <v/>
      </c>
      <c r="Y145" s="16" t="str">
        <f t="shared" si="29"/>
        <v/>
      </c>
      <c r="Z145" s="16" t="str">
        <f t="shared" si="30"/>
        <v/>
      </c>
      <c r="AA145" s="16" t="str">
        <f t="shared" si="31"/>
        <v/>
      </c>
      <c r="AE145" s="1"/>
      <c r="AF145" s="4"/>
      <c r="AG145" s="29"/>
      <c r="AH145" s="29"/>
      <c r="AI145" s="29"/>
      <c r="AJ145" s="29"/>
      <c r="AL145" s="4"/>
      <c r="AM145" s="52"/>
      <c r="AN145" s="52"/>
    </row>
    <row r="146" spans="6:40" x14ac:dyDescent="0.25">
      <c r="F146" s="3" t="str">
        <f t="shared" si="32"/>
        <v/>
      </c>
      <c r="G146" s="29"/>
      <c r="H146" s="29"/>
      <c r="I146" s="29"/>
      <c r="J146" s="29"/>
      <c r="K146" s="29"/>
      <c r="L146" s="29"/>
      <c r="N146" s="2" t="str">
        <f t="shared" si="26"/>
        <v/>
      </c>
      <c r="O146" s="16" t="str">
        <f>IFERROR(IF(INDEX(IMFYear!$B$9:$AO$400,MATCH($F146,IMFYear!$B$9:$B$400,0),MATCH(O$5,IMFYear!$B$8:$AO$8,0))=0,"",INDEX(IMFYear!$B$9:$AO$400,MATCH($F146,IMFYear!$B$9:$B$400,0),MATCH(O$5,IMFYear!$B$8:$AO$8,0))),"")</f>
        <v/>
      </c>
      <c r="P146" s="16" t="str">
        <f>IFERROR($O146/INDEX(IMFYear!$B$9:$AO$400,MATCH($F146,IMFYear!$B$9:$B$400,0),MATCH(P$5,IMFYear!$B$8:$AO$8,0)),"")</f>
        <v/>
      </c>
      <c r="Q146" s="16" t="str">
        <f>IFERROR($O146/INDEX(IMFYear!$B$9:$AO$400,MATCH($F146,IMFYear!$B$9:$B$400,0),MATCH(Q$5,IMFYear!$B$8:$AO$8,0)),"")</f>
        <v/>
      </c>
      <c r="R146" s="16" t="str">
        <f>IFERROR($O146/INDEX(IMFYear!$B$9:$AO$400,MATCH($F146,IMFYear!$B$9:$B$400,0),MATCH(R$5,IMFYear!$B$8:$AO$8,0)),"")</f>
        <v/>
      </c>
      <c r="S146" s="16" t="str">
        <f>IFERROR($O146/INDEX(IMFYear!$B$9:$AO$400,MATCH($F146,IMFYear!$B$9:$B$400,0),MATCH(S$5,IMFYear!$B$8:$AO$8,0)),"")</f>
        <v/>
      </c>
      <c r="T146" s="16" t="str">
        <f>IFERROR($O146/INDEX(IMFYear!$B$9:$AO$400,MATCH($F146,IMFYear!$B$9:$B$400,0),MATCH(T$5,IMFYear!$B$8:$AO$8,0)),"")</f>
        <v/>
      </c>
      <c r="V146" s="3" t="str">
        <f t="array" ref="V146">IFERROR(IF($V$4="IMF",INDEX(F:F,SMALL($N$6:$N$405,ROW(U146)-ROW($U$5)),1),INDEX(F:F,SMALL($E$6:$E$405,ROW(U146)-ROW($U$5)),1)),"")</f>
        <v/>
      </c>
      <c r="W146" s="16" t="str">
        <f t="shared" si="27"/>
        <v/>
      </c>
      <c r="X146" s="16" t="str">
        <f t="shared" si="28"/>
        <v/>
      </c>
      <c r="Y146" s="16" t="str">
        <f t="shared" si="29"/>
        <v/>
      </c>
      <c r="Z146" s="16" t="str">
        <f t="shared" si="30"/>
        <v/>
      </c>
      <c r="AA146" s="16" t="str">
        <f t="shared" si="31"/>
        <v/>
      </c>
      <c r="AE146" s="1"/>
      <c r="AF146" s="4"/>
      <c r="AG146" s="29"/>
      <c r="AH146" s="29"/>
      <c r="AI146" s="29"/>
      <c r="AJ146" s="29"/>
      <c r="AL146" s="4"/>
      <c r="AM146" s="52"/>
      <c r="AN146" s="52"/>
    </row>
    <row r="147" spans="6:40" x14ac:dyDescent="0.25">
      <c r="F147" s="3" t="str">
        <f t="shared" si="32"/>
        <v/>
      </c>
      <c r="G147" s="29"/>
      <c r="H147" s="29"/>
      <c r="I147" s="29"/>
      <c r="J147" s="29"/>
      <c r="K147" s="29"/>
      <c r="L147" s="29"/>
      <c r="N147" s="2" t="str">
        <f t="shared" si="26"/>
        <v/>
      </c>
      <c r="O147" s="16" t="str">
        <f>IFERROR(IF(INDEX(IMFYear!$B$9:$AO$400,MATCH($F147,IMFYear!$B$9:$B$400,0),MATCH(O$5,IMFYear!$B$8:$AO$8,0))=0,"",INDEX(IMFYear!$B$9:$AO$400,MATCH($F147,IMFYear!$B$9:$B$400,0),MATCH(O$5,IMFYear!$B$8:$AO$8,0))),"")</f>
        <v/>
      </c>
      <c r="P147" s="16" t="str">
        <f>IFERROR($O147/INDEX(IMFYear!$B$9:$AO$400,MATCH($F147,IMFYear!$B$9:$B$400,0),MATCH(P$5,IMFYear!$B$8:$AO$8,0)),"")</f>
        <v/>
      </c>
      <c r="Q147" s="16" t="str">
        <f>IFERROR($O147/INDEX(IMFYear!$B$9:$AO$400,MATCH($F147,IMFYear!$B$9:$B$400,0),MATCH(Q$5,IMFYear!$B$8:$AO$8,0)),"")</f>
        <v/>
      </c>
      <c r="R147" s="16" t="str">
        <f>IFERROR($O147/INDEX(IMFYear!$B$9:$AO$400,MATCH($F147,IMFYear!$B$9:$B$400,0),MATCH(R$5,IMFYear!$B$8:$AO$8,0)),"")</f>
        <v/>
      </c>
      <c r="S147" s="16" t="str">
        <f>IFERROR($O147/INDEX(IMFYear!$B$9:$AO$400,MATCH($F147,IMFYear!$B$9:$B$400,0),MATCH(S$5,IMFYear!$B$8:$AO$8,0)),"")</f>
        <v/>
      </c>
      <c r="T147" s="16" t="str">
        <f>IFERROR($O147/INDEX(IMFYear!$B$9:$AO$400,MATCH($F147,IMFYear!$B$9:$B$400,0),MATCH(T$5,IMFYear!$B$8:$AO$8,0)),"")</f>
        <v/>
      </c>
      <c r="V147" s="3" t="str">
        <f t="array" ref="V147">IFERROR(IF($V$4="IMF",INDEX(F:F,SMALL($N$6:$N$405,ROW(U147)-ROW($U$5)),1),INDEX(F:F,SMALL($E$6:$E$405,ROW(U147)-ROW($U$5)),1)),"")</f>
        <v/>
      </c>
      <c r="W147" s="16" t="str">
        <f t="shared" si="27"/>
        <v/>
      </c>
      <c r="X147" s="16" t="str">
        <f t="shared" si="28"/>
        <v/>
      </c>
      <c r="Y147" s="16" t="str">
        <f t="shared" si="29"/>
        <v/>
      </c>
      <c r="Z147" s="16" t="str">
        <f t="shared" si="30"/>
        <v/>
      </c>
      <c r="AA147" s="16" t="str">
        <f t="shared" si="31"/>
        <v/>
      </c>
      <c r="AE147" s="1"/>
      <c r="AF147" s="4"/>
      <c r="AG147" s="29"/>
      <c r="AH147" s="29"/>
      <c r="AI147" s="29"/>
      <c r="AJ147" s="29"/>
      <c r="AL147" s="4"/>
      <c r="AM147" s="52"/>
      <c r="AN147" s="52"/>
    </row>
    <row r="148" spans="6:40" x14ac:dyDescent="0.25">
      <c r="F148" s="3" t="str">
        <f t="shared" si="32"/>
        <v/>
      </c>
      <c r="G148" s="29"/>
      <c r="H148" s="29"/>
      <c r="I148" s="29"/>
      <c r="J148" s="29"/>
      <c r="K148" s="29"/>
      <c r="L148" s="29"/>
      <c r="N148" s="2" t="str">
        <f t="shared" si="26"/>
        <v/>
      </c>
      <c r="O148" s="16" t="str">
        <f>IFERROR(IF(INDEX(IMFYear!$B$9:$AO$400,MATCH($F148,IMFYear!$B$9:$B$400,0),MATCH(O$5,IMFYear!$B$8:$AO$8,0))=0,"",INDEX(IMFYear!$B$9:$AO$400,MATCH($F148,IMFYear!$B$9:$B$400,0),MATCH(O$5,IMFYear!$B$8:$AO$8,0))),"")</f>
        <v/>
      </c>
      <c r="P148" s="16" t="str">
        <f>IFERROR($O148/INDEX(IMFYear!$B$9:$AO$400,MATCH($F148,IMFYear!$B$9:$B$400,0),MATCH(P$5,IMFYear!$B$8:$AO$8,0)),"")</f>
        <v/>
      </c>
      <c r="Q148" s="16" t="str">
        <f>IFERROR($O148/INDEX(IMFYear!$B$9:$AO$400,MATCH($F148,IMFYear!$B$9:$B$400,0),MATCH(Q$5,IMFYear!$B$8:$AO$8,0)),"")</f>
        <v/>
      </c>
      <c r="R148" s="16" t="str">
        <f>IFERROR($O148/INDEX(IMFYear!$B$9:$AO$400,MATCH($F148,IMFYear!$B$9:$B$400,0),MATCH(R$5,IMFYear!$B$8:$AO$8,0)),"")</f>
        <v/>
      </c>
      <c r="S148" s="16" t="str">
        <f>IFERROR($O148/INDEX(IMFYear!$B$9:$AO$400,MATCH($F148,IMFYear!$B$9:$B$400,0),MATCH(S$5,IMFYear!$B$8:$AO$8,0)),"")</f>
        <v/>
      </c>
      <c r="T148" s="16" t="str">
        <f>IFERROR($O148/INDEX(IMFYear!$B$9:$AO$400,MATCH($F148,IMFYear!$B$9:$B$400,0),MATCH(T$5,IMFYear!$B$8:$AO$8,0)),"")</f>
        <v/>
      </c>
      <c r="V148" s="3" t="str">
        <f t="array" ref="V148">IFERROR(IF($V$4="IMF",INDEX(F:F,SMALL($N$6:$N$405,ROW(U148)-ROW($U$5)),1),INDEX(F:F,SMALL($E$6:$E$405,ROW(U148)-ROW($U$5)),1)),"")</f>
        <v/>
      </c>
      <c r="W148" s="16" t="str">
        <f t="shared" si="27"/>
        <v/>
      </c>
      <c r="X148" s="16" t="str">
        <f t="shared" si="28"/>
        <v/>
      </c>
      <c r="Y148" s="16" t="str">
        <f t="shared" si="29"/>
        <v/>
      </c>
      <c r="Z148" s="16" t="str">
        <f t="shared" si="30"/>
        <v/>
      </c>
      <c r="AA148" s="16" t="str">
        <f t="shared" si="31"/>
        <v/>
      </c>
      <c r="AE148" s="1"/>
      <c r="AF148" s="4"/>
      <c r="AG148" s="29"/>
      <c r="AH148" s="29"/>
      <c r="AI148" s="29"/>
      <c r="AJ148" s="29"/>
      <c r="AL148" s="4"/>
      <c r="AM148" s="52"/>
      <c r="AN148" s="52"/>
    </row>
    <row r="149" spans="6:40" x14ac:dyDescent="0.25">
      <c r="F149" s="3" t="str">
        <f t="shared" si="32"/>
        <v/>
      </c>
      <c r="G149" s="29"/>
      <c r="H149" s="29"/>
      <c r="I149" s="29"/>
      <c r="J149" s="29"/>
      <c r="K149" s="29"/>
      <c r="L149" s="29"/>
      <c r="N149" s="2" t="str">
        <f t="shared" si="26"/>
        <v/>
      </c>
      <c r="O149" s="16" t="str">
        <f>IFERROR(IF(INDEX(IMFYear!$B$9:$AO$400,MATCH($F149,IMFYear!$B$9:$B$400,0),MATCH(O$5,IMFYear!$B$8:$AO$8,0))=0,"",INDEX(IMFYear!$B$9:$AO$400,MATCH($F149,IMFYear!$B$9:$B$400,0),MATCH(O$5,IMFYear!$B$8:$AO$8,0))),"")</f>
        <v/>
      </c>
      <c r="P149" s="16" t="str">
        <f>IFERROR($O149/INDEX(IMFYear!$B$9:$AO$400,MATCH($F149,IMFYear!$B$9:$B$400,0),MATCH(P$5,IMFYear!$B$8:$AO$8,0)),"")</f>
        <v/>
      </c>
      <c r="Q149" s="16" t="str">
        <f>IFERROR($O149/INDEX(IMFYear!$B$9:$AO$400,MATCH($F149,IMFYear!$B$9:$B$400,0),MATCH(Q$5,IMFYear!$B$8:$AO$8,0)),"")</f>
        <v/>
      </c>
      <c r="R149" s="16" t="str">
        <f>IFERROR($O149/INDEX(IMFYear!$B$9:$AO$400,MATCH($F149,IMFYear!$B$9:$B$400,0),MATCH(R$5,IMFYear!$B$8:$AO$8,0)),"")</f>
        <v/>
      </c>
      <c r="S149" s="16" t="str">
        <f>IFERROR($O149/INDEX(IMFYear!$B$9:$AO$400,MATCH($F149,IMFYear!$B$9:$B$400,0),MATCH(S$5,IMFYear!$B$8:$AO$8,0)),"")</f>
        <v/>
      </c>
      <c r="T149" s="16" t="str">
        <f>IFERROR($O149/INDEX(IMFYear!$B$9:$AO$400,MATCH($F149,IMFYear!$B$9:$B$400,0),MATCH(T$5,IMFYear!$B$8:$AO$8,0)),"")</f>
        <v/>
      </c>
      <c r="V149" s="3" t="str">
        <f t="array" ref="V149">IFERROR(IF($V$4="IMF",INDEX(F:F,SMALL($N$6:$N$405,ROW(U149)-ROW($U$5)),1),INDEX(F:F,SMALL($E$6:$E$405,ROW(U149)-ROW($U$5)),1)),"")</f>
        <v/>
      </c>
      <c r="W149" s="16" t="str">
        <f t="shared" si="27"/>
        <v/>
      </c>
      <c r="X149" s="16" t="str">
        <f t="shared" si="28"/>
        <v/>
      </c>
      <c r="Y149" s="16" t="str">
        <f t="shared" si="29"/>
        <v/>
      </c>
      <c r="Z149" s="16" t="str">
        <f t="shared" si="30"/>
        <v/>
      </c>
      <c r="AA149" s="16" t="str">
        <f t="shared" si="31"/>
        <v/>
      </c>
      <c r="AE149" s="1"/>
      <c r="AF149" s="4"/>
      <c r="AG149" s="29"/>
      <c r="AH149" s="29"/>
      <c r="AI149" s="29"/>
      <c r="AJ149" s="29"/>
      <c r="AL149" s="4"/>
      <c r="AM149" s="52"/>
      <c r="AN149" s="52"/>
    </row>
    <row r="150" spans="6:40" x14ac:dyDescent="0.25">
      <c r="F150" s="3" t="str">
        <f t="shared" si="32"/>
        <v/>
      </c>
      <c r="G150" s="29"/>
      <c r="H150" s="29"/>
      <c r="I150" s="29"/>
      <c r="J150" s="29"/>
      <c r="K150" s="29"/>
      <c r="L150" s="29"/>
      <c r="N150" s="2" t="str">
        <f t="shared" si="26"/>
        <v/>
      </c>
      <c r="O150" s="16" t="str">
        <f>IFERROR(IF(INDEX(IMFYear!$B$9:$AO$400,MATCH($F150,IMFYear!$B$9:$B$400,0),MATCH(O$5,IMFYear!$B$8:$AO$8,0))=0,"",INDEX(IMFYear!$B$9:$AO$400,MATCH($F150,IMFYear!$B$9:$B$400,0),MATCH(O$5,IMFYear!$B$8:$AO$8,0))),"")</f>
        <v/>
      </c>
      <c r="P150" s="16" t="str">
        <f>IFERROR($O150/INDEX(IMFYear!$B$9:$AO$400,MATCH($F150,IMFYear!$B$9:$B$400,0),MATCH(P$5,IMFYear!$B$8:$AO$8,0)),"")</f>
        <v/>
      </c>
      <c r="Q150" s="16" t="str">
        <f>IFERROR($O150/INDEX(IMFYear!$B$9:$AO$400,MATCH($F150,IMFYear!$B$9:$B$400,0),MATCH(Q$5,IMFYear!$B$8:$AO$8,0)),"")</f>
        <v/>
      </c>
      <c r="R150" s="16" t="str">
        <f>IFERROR($O150/INDEX(IMFYear!$B$9:$AO$400,MATCH($F150,IMFYear!$B$9:$B$400,0),MATCH(R$5,IMFYear!$B$8:$AO$8,0)),"")</f>
        <v/>
      </c>
      <c r="S150" s="16" t="str">
        <f>IFERROR($O150/INDEX(IMFYear!$B$9:$AO$400,MATCH($F150,IMFYear!$B$9:$B$400,0),MATCH(S$5,IMFYear!$B$8:$AO$8,0)),"")</f>
        <v/>
      </c>
      <c r="T150" s="16" t="str">
        <f>IFERROR($O150/INDEX(IMFYear!$B$9:$AO$400,MATCH($F150,IMFYear!$B$9:$B$400,0),MATCH(T$5,IMFYear!$B$8:$AO$8,0)),"")</f>
        <v/>
      </c>
      <c r="V150" s="3" t="str">
        <f t="array" ref="V150">IFERROR(IF($V$4="IMF",INDEX(F:F,SMALL($N$6:$N$405,ROW(U150)-ROW($U$5)),1),INDEX(F:F,SMALL($E$6:$E$405,ROW(U150)-ROW($U$5)),1)),"")</f>
        <v/>
      </c>
      <c r="W150" s="16" t="str">
        <f t="shared" si="27"/>
        <v/>
      </c>
      <c r="X150" s="16" t="str">
        <f t="shared" si="28"/>
        <v/>
      </c>
      <c r="Y150" s="16" t="str">
        <f t="shared" si="29"/>
        <v/>
      </c>
      <c r="Z150" s="16" t="str">
        <f t="shared" si="30"/>
        <v/>
      </c>
      <c r="AA150" s="16" t="str">
        <f t="shared" si="31"/>
        <v/>
      </c>
      <c r="AE150" s="1"/>
      <c r="AF150" s="4"/>
      <c r="AG150" s="29"/>
      <c r="AH150" s="29"/>
      <c r="AI150" s="29"/>
      <c r="AJ150" s="29"/>
      <c r="AL150" s="4"/>
      <c r="AM150" s="52"/>
      <c r="AN150" s="52"/>
    </row>
    <row r="151" spans="6:40" x14ac:dyDescent="0.25">
      <c r="F151" s="3" t="str">
        <f t="shared" si="32"/>
        <v/>
      </c>
      <c r="G151" s="29"/>
      <c r="H151" s="29"/>
      <c r="I151" s="29"/>
      <c r="J151" s="29"/>
      <c r="K151" s="29"/>
      <c r="L151" s="29"/>
      <c r="N151" s="2" t="str">
        <f t="shared" si="26"/>
        <v/>
      </c>
      <c r="O151" s="16" t="str">
        <f>IFERROR(IF(INDEX(IMFYear!$B$9:$AO$400,MATCH($F151,IMFYear!$B$9:$B$400,0),MATCH(O$5,IMFYear!$B$8:$AO$8,0))=0,"",INDEX(IMFYear!$B$9:$AO$400,MATCH($F151,IMFYear!$B$9:$B$400,0),MATCH(O$5,IMFYear!$B$8:$AO$8,0))),"")</f>
        <v/>
      </c>
      <c r="P151" s="16" t="str">
        <f>IFERROR($O151/INDEX(IMFYear!$B$9:$AO$400,MATCH($F151,IMFYear!$B$9:$B$400,0),MATCH(P$5,IMFYear!$B$8:$AO$8,0)),"")</f>
        <v/>
      </c>
      <c r="Q151" s="16" t="str">
        <f>IFERROR($O151/INDEX(IMFYear!$B$9:$AO$400,MATCH($F151,IMFYear!$B$9:$B$400,0),MATCH(Q$5,IMFYear!$B$8:$AO$8,0)),"")</f>
        <v/>
      </c>
      <c r="R151" s="16" t="str">
        <f>IFERROR($O151/INDEX(IMFYear!$B$9:$AO$400,MATCH($F151,IMFYear!$B$9:$B$400,0),MATCH(R$5,IMFYear!$B$8:$AO$8,0)),"")</f>
        <v/>
      </c>
      <c r="S151" s="16" t="str">
        <f>IFERROR($O151/INDEX(IMFYear!$B$9:$AO$400,MATCH($F151,IMFYear!$B$9:$B$400,0),MATCH(S$5,IMFYear!$B$8:$AO$8,0)),"")</f>
        <v/>
      </c>
      <c r="T151" s="16" t="str">
        <f>IFERROR($O151/INDEX(IMFYear!$B$9:$AO$400,MATCH($F151,IMFYear!$B$9:$B$400,0),MATCH(T$5,IMFYear!$B$8:$AO$8,0)),"")</f>
        <v/>
      </c>
      <c r="V151" s="3" t="str">
        <f t="array" ref="V151">IFERROR(IF($V$4="IMF",INDEX(F:F,SMALL($N$6:$N$405,ROW(U151)-ROW($U$5)),1),INDEX(F:F,SMALL($E$6:$E$405,ROW(U151)-ROW($U$5)),1)),"")</f>
        <v/>
      </c>
      <c r="W151" s="16" t="str">
        <f t="shared" si="27"/>
        <v/>
      </c>
      <c r="X151" s="16" t="str">
        <f t="shared" si="28"/>
        <v/>
      </c>
      <c r="Y151" s="16" t="str">
        <f t="shared" si="29"/>
        <v/>
      </c>
      <c r="Z151" s="16" t="str">
        <f t="shared" si="30"/>
        <v/>
      </c>
      <c r="AA151" s="16" t="str">
        <f t="shared" si="31"/>
        <v/>
      </c>
      <c r="AE151" s="1"/>
      <c r="AF151" s="4"/>
      <c r="AG151" s="29"/>
      <c r="AH151" s="29"/>
      <c r="AI151" s="29"/>
      <c r="AJ151" s="29"/>
      <c r="AL151" s="4"/>
      <c r="AM151" s="52"/>
      <c r="AN151" s="52"/>
    </row>
    <row r="152" spans="6:40" x14ac:dyDescent="0.25">
      <c r="F152" s="3" t="str">
        <f t="shared" si="32"/>
        <v/>
      </c>
      <c r="G152" s="29"/>
      <c r="H152" s="29"/>
      <c r="I152" s="29"/>
      <c r="J152" s="29"/>
      <c r="K152" s="29"/>
      <c r="L152" s="29"/>
      <c r="N152" s="2" t="str">
        <f t="shared" si="26"/>
        <v/>
      </c>
      <c r="O152" s="16" t="str">
        <f>IFERROR(IF(INDEX(IMFYear!$B$9:$AO$400,MATCH($F152,IMFYear!$B$9:$B$400,0),MATCH(O$5,IMFYear!$B$8:$AO$8,0))=0,"",INDEX(IMFYear!$B$9:$AO$400,MATCH($F152,IMFYear!$B$9:$B$400,0),MATCH(O$5,IMFYear!$B$8:$AO$8,0))),"")</f>
        <v/>
      </c>
      <c r="P152" s="16" t="str">
        <f>IFERROR($O152/INDEX(IMFYear!$B$9:$AO$400,MATCH($F152,IMFYear!$B$9:$B$400,0),MATCH(P$5,IMFYear!$B$8:$AO$8,0)),"")</f>
        <v/>
      </c>
      <c r="Q152" s="16" t="str">
        <f>IFERROR($O152/INDEX(IMFYear!$B$9:$AO$400,MATCH($F152,IMFYear!$B$9:$B$400,0),MATCH(Q$5,IMFYear!$B$8:$AO$8,0)),"")</f>
        <v/>
      </c>
      <c r="R152" s="16" t="str">
        <f>IFERROR($O152/INDEX(IMFYear!$B$9:$AO$400,MATCH($F152,IMFYear!$B$9:$B$400,0),MATCH(R$5,IMFYear!$B$8:$AO$8,0)),"")</f>
        <v/>
      </c>
      <c r="S152" s="16" t="str">
        <f>IFERROR($O152/INDEX(IMFYear!$B$9:$AO$400,MATCH($F152,IMFYear!$B$9:$B$400,0),MATCH(S$5,IMFYear!$B$8:$AO$8,0)),"")</f>
        <v/>
      </c>
      <c r="T152" s="16" t="str">
        <f>IFERROR($O152/INDEX(IMFYear!$B$9:$AO$400,MATCH($F152,IMFYear!$B$9:$B$400,0),MATCH(T$5,IMFYear!$B$8:$AO$8,0)),"")</f>
        <v/>
      </c>
      <c r="V152" s="3" t="str">
        <f t="array" ref="V152">IFERROR(IF($V$4="IMF",INDEX(F:F,SMALL($N$6:$N$405,ROW(U152)-ROW($U$5)),1),INDEX(F:F,SMALL($E$6:$E$405,ROW(U152)-ROW($U$5)),1)),"")</f>
        <v/>
      </c>
      <c r="W152" s="16" t="str">
        <f t="shared" si="27"/>
        <v/>
      </c>
      <c r="X152" s="16" t="str">
        <f t="shared" si="28"/>
        <v/>
      </c>
      <c r="Y152" s="16" t="str">
        <f t="shared" si="29"/>
        <v/>
      </c>
      <c r="Z152" s="16" t="str">
        <f t="shared" si="30"/>
        <v/>
      </c>
      <c r="AA152" s="16" t="str">
        <f t="shared" si="31"/>
        <v/>
      </c>
      <c r="AE152" s="1"/>
      <c r="AF152" s="4"/>
      <c r="AG152" s="29"/>
      <c r="AH152" s="29"/>
      <c r="AI152" s="29"/>
      <c r="AJ152" s="29"/>
      <c r="AL152" s="4"/>
      <c r="AM152" s="52"/>
      <c r="AN152" s="52"/>
    </row>
    <row r="153" spans="6:40" x14ac:dyDescent="0.25">
      <c r="F153" s="3" t="str">
        <f t="shared" si="32"/>
        <v/>
      </c>
      <c r="G153" s="29"/>
      <c r="H153" s="29"/>
      <c r="I153" s="29"/>
      <c r="J153" s="29"/>
      <c r="K153" s="29"/>
      <c r="L153" s="29"/>
      <c r="N153" s="2" t="str">
        <f t="shared" si="26"/>
        <v/>
      </c>
      <c r="O153" s="16" t="str">
        <f>IFERROR(IF(INDEX(IMFYear!$B$9:$AO$400,MATCH($F153,IMFYear!$B$9:$B$400,0),MATCH(O$5,IMFYear!$B$8:$AO$8,0))=0,"",INDEX(IMFYear!$B$9:$AO$400,MATCH($F153,IMFYear!$B$9:$B$400,0),MATCH(O$5,IMFYear!$B$8:$AO$8,0))),"")</f>
        <v/>
      </c>
      <c r="P153" s="16" t="str">
        <f>IFERROR($O153/INDEX(IMFYear!$B$9:$AO$400,MATCH($F153,IMFYear!$B$9:$B$400,0),MATCH(P$5,IMFYear!$B$8:$AO$8,0)),"")</f>
        <v/>
      </c>
      <c r="Q153" s="16" t="str">
        <f>IFERROR($O153/INDEX(IMFYear!$B$9:$AO$400,MATCH($F153,IMFYear!$B$9:$B$400,0),MATCH(Q$5,IMFYear!$B$8:$AO$8,0)),"")</f>
        <v/>
      </c>
      <c r="R153" s="16" t="str">
        <f>IFERROR($O153/INDEX(IMFYear!$B$9:$AO$400,MATCH($F153,IMFYear!$B$9:$B$400,0),MATCH(R$5,IMFYear!$B$8:$AO$8,0)),"")</f>
        <v/>
      </c>
      <c r="S153" s="16" t="str">
        <f>IFERROR($O153/INDEX(IMFYear!$B$9:$AO$400,MATCH($F153,IMFYear!$B$9:$B$400,0),MATCH(S$5,IMFYear!$B$8:$AO$8,0)),"")</f>
        <v/>
      </c>
      <c r="T153" s="16" t="str">
        <f>IFERROR($O153/INDEX(IMFYear!$B$9:$AO$400,MATCH($F153,IMFYear!$B$9:$B$400,0),MATCH(T$5,IMFYear!$B$8:$AO$8,0)),"")</f>
        <v/>
      </c>
      <c r="V153" s="3" t="str">
        <f t="array" ref="V153">IFERROR(IF($V$4="IMF",INDEX(F:F,SMALL($N$6:$N$405,ROW(U153)-ROW($U$5)),1),INDEX(F:F,SMALL($E$6:$E$405,ROW(U153)-ROW($U$5)),1)),"")</f>
        <v/>
      </c>
      <c r="W153" s="16" t="str">
        <f t="shared" si="27"/>
        <v/>
      </c>
      <c r="X153" s="16" t="str">
        <f t="shared" si="28"/>
        <v/>
      </c>
      <c r="Y153" s="16" t="str">
        <f t="shared" si="29"/>
        <v/>
      </c>
      <c r="Z153" s="16" t="str">
        <f t="shared" si="30"/>
        <v/>
      </c>
      <c r="AA153" s="16" t="str">
        <f t="shared" si="31"/>
        <v/>
      </c>
      <c r="AE153" s="1"/>
      <c r="AF153" s="4"/>
      <c r="AG153" s="29"/>
      <c r="AH153" s="29"/>
      <c r="AI153" s="29"/>
      <c r="AJ153" s="29"/>
      <c r="AL153" s="4"/>
      <c r="AM153" s="52"/>
      <c r="AN153" s="52"/>
    </row>
    <row r="154" spans="6:40" x14ac:dyDescent="0.25">
      <c r="F154" s="3" t="str">
        <f t="shared" si="32"/>
        <v/>
      </c>
      <c r="G154" s="29"/>
      <c r="H154" s="29"/>
      <c r="I154" s="29"/>
      <c r="J154" s="29"/>
      <c r="K154" s="29"/>
      <c r="L154" s="29"/>
      <c r="N154" s="2" t="str">
        <f t="shared" si="26"/>
        <v/>
      </c>
      <c r="O154" s="16" t="str">
        <f>IFERROR(IF(INDEX(IMFYear!$B$9:$AO$400,MATCH($F154,IMFYear!$B$9:$B$400,0),MATCH(O$5,IMFYear!$B$8:$AO$8,0))=0,"",INDEX(IMFYear!$B$9:$AO$400,MATCH($F154,IMFYear!$B$9:$B$400,0),MATCH(O$5,IMFYear!$B$8:$AO$8,0))),"")</f>
        <v/>
      </c>
      <c r="P154" s="16" t="str">
        <f>IFERROR($O154/INDEX(IMFYear!$B$9:$AO$400,MATCH($F154,IMFYear!$B$9:$B$400,0),MATCH(P$5,IMFYear!$B$8:$AO$8,0)),"")</f>
        <v/>
      </c>
      <c r="Q154" s="16" t="str">
        <f>IFERROR($O154/INDEX(IMFYear!$B$9:$AO$400,MATCH($F154,IMFYear!$B$9:$B$400,0),MATCH(Q$5,IMFYear!$B$8:$AO$8,0)),"")</f>
        <v/>
      </c>
      <c r="R154" s="16" t="str">
        <f>IFERROR($O154/INDEX(IMFYear!$B$9:$AO$400,MATCH($F154,IMFYear!$B$9:$B$400,0),MATCH(R$5,IMFYear!$B$8:$AO$8,0)),"")</f>
        <v/>
      </c>
      <c r="S154" s="16" t="str">
        <f>IFERROR($O154/INDEX(IMFYear!$B$9:$AO$400,MATCH($F154,IMFYear!$B$9:$B$400,0),MATCH(S$5,IMFYear!$B$8:$AO$8,0)),"")</f>
        <v/>
      </c>
      <c r="T154" s="16" t="str">
        <f>IFERROR($O154/INDEX(IMFYear!$B$9:$AO$400,MATCH($F154,IMFYear!$B$9:$B$400,0),MATCH(T$5,IMFYear!$B$8:$AO$8,0)),"")</f>
        <v/>
      </c>
      <c r="V154" s="3" t="str">
        <f t="array" ref="V154">IFERROR(IF($V$4="IMF",INDEX(F:F,SMALL($N$6:$N$405,ROW(U154)-ROW($U$5)),1),INDEX(F:F,SMALL($E$6:$E$405,ROW(U154)-ROW($U$5)),1)),"")</f>
        <v/>
      </c>
      <c r="W154" s="16" t="str">
        <f t="shared" si="27"/>
        <v/>
      </c>
      <c r="X154" s="16" t="str">
        <f t="shared" si="28"/>
        <v/>
      </c>
      <c r="Y154" s="16" t="str">
        <f t="shared" si="29"/>
        <v/>
      </c>
      <c r="Z154" s="16" t="str">
        <f t="shared" si="30"/>
        <v/>
      </c>
      <c r="AA154" s="16" t="str">
        <f t="shared" si="31"/>
        <v/>
      </c>
      <c r="AE154" s="1"/>
      <c r="AF154" s="4"/>
      <c r="AG154" s="29"/>
      <c r="AH154" s="29"/>
      <c r="AI154" s="29"/>
      <c r="AJ154" s="29"/>
      <c r="AL154" s="4"/>
      <c r="AM154" s="52"/>
      <c r="AN154" s="52"/>
    </row>
    <row r="155" spans="6:40" x14ac:dyDescent="0.25">
      <c r="F155" s="3" t="str">
        <f t="shared" si="32"/>
        <v/>
      </c>
      <c r="G155" s="29"/>
      <c r="H155" s="29"/>
      <c r="I155" s="29"/>
      <c r="J155" s="29"/>
      <c r="K155" s="29"/>
      <c r="L155" s="29"/>
      <c r="N155" s="2" t="str">
        <f t="shared" si="26"/>
        <v/>
      </c>
      <c r="O155" s="16" t="str">
        <f>IFERROR(IF(INDEX(IMFYear!$B$9:$AO$400,MATCH($F155,IMFYear!$B$9:$B$400,0),MATCH(O$5,IMFYear!$B$8:$AO$8,0))=0,"",INDEX(IMFYear!$B$9:$AO$400,MATCH($F155,IMFYear!$B$9:$B$400,0),MATCH(O$5,IMFYear!$B$8:$AO$8,0))),"")</f>
        <v/>
      </c>
      <c r="P155" s="16" t="str">
        <f>IFERROR($O155/INDEX(IMFYear!$B$9:$AO$400,MATCH($F155,IMFYear!$B$9:$B$400,0),MATCH(P$5,IMFYear!$B$8:$AO$8,0)),"")</f>
        <v/>
      </c>
      <c r="Q155" s="16" t="str">
        <f>IFERROR($O155/INDEX(IMFYear!$B$9:$AO$400,MATCH($F155,IMFYear!$B$9:$B$400,0),MATCH(Q$5,IMFYear!$B$8:$AO$8,0)),"")</f>
        <v/>
      </c>
      <c r="R155" s="16" t="str">
        <f>IFERROR($O155/INDEX(IMFYear!$B$9:$AO$400,MATCH($F155,IMFYear!$B$9:$B$400,0),MATCH(R$5,IMFYear!$B$8:$AO$8,0)),"")</f>
        <v/>
      </c>
      <c r="S155" s="16" t="str">
        <f>IFERROR($O155/INDEX(IMFYear!$B$9:$AO$400,MATCH($F155,IMFYear!$B$9:$B$400,0),MATCH(S$5,IMFYear!$B$8:$AO$8,0)),"")</f>
        <v/>
      </c>
      <c r="T155" s="16" t="str">
        <f>IFERROR($O155/INDEX(IMFYear!$B$9:$AO$400,MATCH($F155,IMFYear!$B$9:$B$400,0),MATCH(T$5,IMFYear!$B$8:$AO$8,0)),"")</f>
        <v/>
      </c>
      <c r="V155" s="3" t="str">
        <f t="array" ref="V155">IFERROR(IF($V$4="IMF",INDEX(F:F,SMALL($N$6:$N$405,ROW(U155)-ROW($U$5)),1),INDEX(F:F,SMALL($E$6:$E$405,ROW(U155)-ROW($U$5)),1)),"")</f>
        <v/>
      </c>
      <c r="W155" s="16" t="str">
        <f t="shared" si="27"/>
        <v/>
      </c>
      <c r="X155" s="16" t="str">
        <f t="shared" si="28"/>
        <v/>
      </c>
      <c r="Y155" s="16" t="str">
        <f t="shared" si="29"/>
        <v/>
      </c>
      <c r="Z155" s="16" t="str">
        <f t="shared" si="30"/>
        <v/>
      </c>
      <c r="AA155" s="16" t="str">
        <f t="shared" si="31"/>
        <v/>
      </c>
      <c r="AE155" s="1"/>
      <c r="AF155" s="4"/>
      <c r="AG155" s="29"/>
      <c r="AH155" s="29"/>
      <c r="AI155" s="29"/>
      <c r="AJ155" s="29"/>
      <c r="AL155" s="4"/>
      <c r="AM155" s="52"/>
      <c r="AN155" s="52"/>
    </row>
    <row r="156" spans="6:40" x14ac:dyDescent="0.25">
      <c r="F156" s="3" t="str">
        <f t="shared" si="32"/>
        <v/>
      </c>
      <c r="G156" s="29"/>
      <c r="H156" s="29"/>
      <c r="I156" s="29"/>
      <c r="J156" s="29"/>
      <c r="K156" s="29"/>
      <c r="L156" s="29"/>
      <c r="N156" s="2" t="str">
        <f t="shared" si="26"/>
        <v/>
      </c>
      <c r="O156" s="16" t="str">
        <f>IFERROR(IF(INDEX(IMFYear!$B$9:$AO$400,MATCH($F156,IMFYear!$B$9:$B$400,0),MATCH(O$5,IMFYear!$B$8:$AO$8,0))=0,"",INDEX(IMFYear!$B$9:$AO$400,MATCH($F156,IMFYear!$B$9:$B$400,0),MATCH(O$5,IMFYear!$B$8:$AO$8,0))),"")</f>
        <v/>
      </c>
      <c r="P156" s="16" t="str">
        <f>IFERROR($O156/INDEX(IMFYear!$B$9:$AO$400,MATCH($F156,IMFYear!$B$9:$B$400,0),MATCH(P$5,IMFYear!$B$8:$AO$8,0)),"")</f>
        <v/>
      </c>
      <c r="Q156" s="16" t="str">
        <f>IFERROR($O156/INDEX(IMFYear!$B$9:$AO$400,MATCH($F156,IMFYear!$B$9:$B$400,0),MATCH(Q$5,IMFYear!$B$8:$AO$8,0)),"")</f>
        <v/>
      </c>
      <c r="R156" s="16" t="str">
        <f>IFERROR($O156/INDEX(IMFYear!$B$9:$AO$400,MATCH($F156,IMFYear!$B$9:$B$400,0),MATCH(R$5,IMFYear!$B$8:$AO$8,0)),"")</f>
        <v/>
      </c>
      <c r="S156" s="16" t="str">
        <f>IFERROR($O156/INDEX(IMFYear!$B$9:$AO$400,MATCH($F156,IMFYear!$B$9:$B$400,0),MATCH(S$5,IMFYear!$B$8:$AO$8,0)),"")</f>
        <v/>
      </c>
      <c r="T156" s="16" t="str">
        <f>IFERROR($O156/INDEX(IMFYear!$B$9:$AO$400,MATCH($F156,IMFYear!$B$9:$B$400,0),MATCH(T$5,IMFYear!$B$8:$AO$8,0)),"")</f>
        <v/>
      </c>
      <c r="V156" s="3" t="str">
        <f t="array" ref="V156">IFERROR(IF($V$4="IMF",INDEX(F:F,SMALL($N$6:$N$405,ROW(U156)-ROW($U$5)),1),INDEX(F:F,SMALL($E$6:$E$405,ROW(U156)-ROW($U$5)),1)),"")</f>
        <v/>
      </c>
      <c r="W156" s="16" t="str">
        <f t="shared" si="27"/>
        <v/>
      </c>
      <c r="X156" s="16" t="str">
        <f t="shared" si="28"/>
        <v/>
      </c>
      <c r="Y156" s="16" t="str">
        <f t="shared" si="29"/>
        <v/>
      </c>
      <c r="Z156" s="16" t="str">
        <f t="shared" si="30"/>
        <v/>
      </c>
      <c r="AA156" s="16" t="str">
        <f t="shared" si="31"/>
        <v/>
      </c>
      <c r="AE156" s="1"/>
      <c r="AF156" s="4"/>
      <c r="AG156" s="29"/>
      <c r="AH156" s="29"/>
      <c r="AI156" s="29"/>
      <c r="AJ156" s="29"/>
      <c r="AL156" s="4"/>
      <c r="AM156" s="52"/>
      <c r="AN156" s="52"/>
    </row>
    <row r="157" spans="6:40" x14ac:dyDescent="0.25">
      <c r="F157" s="3" t="str">
        <f t="shared" si="32"/>
        <v/>
      </c>
      <c r="G157" s="29"/>
      <c r="H157" s="29"/>
      <c r="I157" s="29"/>
      <c r="J157" s="29"/>
      <c r="K157" s="29"/>
      <c r="L157" s="29"/>
      <c r="N157" s="2" t="str">
        <f t="shared" si="26"/>
        <v/>
      </c>
      <c r="O157" s="16" t="str">
        <f>IFERROR(IF(INDEX(IMFYear!$B$9:$AO$400,MATCH($F157,IMFYear!$B$9:$B$400,0),MATCH(O$5,IMFYear!$B$8:$AO$8,0))=0,"",INDEX(IMFYear!$B$9:$AO$400,MATCH($F157,IMFYear!$B$9:$B$400,0),MATCH(O$5,IMFYear!$B$8:$AO$8,0))),"")</f>
        <v/>
      </c>
      <c r="P157" s="16" t="str">
        <f>IFERROR($O157/INDEX(IMFYear!$B$9:$AO$400,MATCH($F157,IMFYear!$B$9:$B$400,0),MATCH(P$5,IMFYear!$B$8:$AO$8,0)),"")</f>
        <v/>
      </c>
      <c r="Q157" s="16" t="str">
        <f>IFERROR($O157/INDEX(IMFYear!$B$9:$AO$400,MATCH($F157,IMFYear!$B$9:$B$400,0),MATCH(Q$5,IMFYear!$B$8:$AO$8,0)),"")</f>
        <v/>
      </c>
      <c r="R157" s="16" t="str">
        <f>IFERROR($O157/INDEX(IMFYear!$B$9:$AO$400,MATCH($F157,IMFYear!$B$9:$B$400,0),MATCH(R$5,IMFYear!$B$8:$AO$8,0)),"")</f>
        <v/>
      </c>
      <c r="S157" s="16" t="str">
        <f>IFERROR($O157/INDEX(IMFYear!$B$9:$AO$400,MATCH($F157,IMFYear!$B$9:$B$400,0),MATCH(S$5,IMFYear!$B$8:$AO$8,0)),"")</f>
        <v/>
      </c>
      <c r="T157" s="16" t="str">
        <f>IFERROR($O157/INDEX(IMFYear!$B$9:$AO$400,MATCH($F157,IMFYear!$B$9:$B$400,0),MATCH(T$5,IMFYear!$B$8:$AO$8,0)),"")</f>
        <v/>
      </c>
      <c r="V157" s="3" t="str">
        <f t="array" ref="V157">IFERROR(IF($V$4="IMF",INDEX(F:F,SMALL($N$6:$N$405,ROW(U157)-ROW($U$5)),1),INDEX(F:F,SMALL($E$6:$E$405,ROW(U157)-ROW($U$5)),1)),"")</f>
        <v/>
      </c>
      <c r="W157" s="16" t="str">
        <f t="shared" si="27"/>
        <v/>
      </c>
      <c r="X157" s="16" t="str">
        <f t="shared" si="28"/>
        <v/>
      </c>
      <c r="Y157" s="16" t="str">
        <f t="shared" si="29"/>
        <v/>
      </c>
      <c r="Z157" s="16" t="str">
        <f t="shared" si="30"/>
        <v/>
      </c>
      <c r="AA157" s="16" t="str">
        <f t="shared" si="31"/>
        <v/>
      </c>
      <c r="AE157" s="1"/>
      <c r="AF157" s="4"/>
      <c r="AG157" s="29"/>
      <c r="AH157" s="29"/>
      <c r="AI157" s="29"/>
      <c r="AJ157" s="29"/>
      <c r="AL157" s="4"/>
      <c r="AM157" s="52"/>
      <c r="AN157" s="52"/>
    </row>
    <row r="158" spans="6:40" x14ac:dyDescent="0.25">
      <c r="F158" s="3" t="str">
        <f t="shared" si="32"/>
        <v/>
      </c>
      <c r="G158" s="29"/>
      <c r="H158" s="29"/>
      <c r="I158" s="29"/>
      <c r="J158" s="29"/>
      <c r="K158" s="29"/>
      <c r="L158" s="29"/>
      <c r="N158" s="2" t="str">
        <f t="shared" si="26"/>
        <v/>
      </c>
      <c r="O158" s="16" t="str">
        <f>IFERROR(IF(INDEX(IMFYear!$B$9:$AO$400,MATCH($F158,IMFYear!$B$9:$B$400,0),MATCH(O$5,IMFYear!$B$8:$AO$8,0))=0,"",INDEX(IMFYear!$B$9:$AO$400,MATCH($F158,IMFYear!$B$9:$B$400,0),MATCH(O$5,IMFYear!$B$8:$AO$8,0))),"")</f>
        <v/>
      </c>
      <c r="P158" s="16" t="str">
        <f>IFERROR($O158/INDEX(IMFYear!$B$9:$AO$400,MATCH($F158,IMFYear!$B$9:$B$400,0),MATCH(P$5,IMFYear!$B$8:$AO$8,0)),"")</f>
        <v/>
      </c>
      <c r="Q158" s="16" t="str">
        <f>IFERROR($O158/INDEX(IMFYear!$B$9:$AO$400,MATCH($F158,IMFYear!$B$9:$B$400,0),MATCH(Q$5,IMFYear!$B$8:$AO$8,0)),"")</f>
        <v/>
      </c>
      <c r="R158" s="16" t="str">
        <f>IFERROR($O158/INDEX(IMFYear!$B$9:$AO$400,MATCH($F158,IMFYear!$B$9:$B$400,0),MATCH(R$5,IMFYear!$B$8:$AO$8,0)),"")</f>
        <v/>
      </c>
      <c r="S158" s="16" t="str">
        <f>IFERROR($O158/INDEX(IMFYear!$B$9:$AO$400,MATCH($F158,IMFYear!$B$9:$B$400,0),MATCH(S$5,IMFYear!$B$8:$AO$8,0)),"")</f>
        <v/>
      </c>
      <c r="T158" s="16" t="str">
        <f>IFERROR($O158/INDEX(IMFYear!$B$9:$AO$400,MATCH($F158,IMFYear!$B$9:$B$400,0),MATCH(T$5,IMFYear!$B$8:$AO$8,0)),"")</f>
        <v/>
      </c>
      <c r="V158" s="3" t="str">
        <f t="array" ref="V158">IFERROR(IF($V$4="IMF",INDEX(F:F,SMALL($N$6:$N$405,ROW(U158)-ROW($U$5)),1),INDEX(F:F,SMALL($E$6:$E$405,ROW(U158)-ROW($U$5)),1)),"")</f>
        <v/>
      </c>
      <c r="W158" s="16" t="str">
        <f t="shared" si="27"/>
        <v/>
      </c>
      <c r="X158" s="16" t="str">
        <f t="shared" si="28"/>
        <v/>
      </c>
      <c r="Y158" s="16" t="str">
        <f t="shared" si="29"/>
        <v/>
      </c>
      <c r="Z158" s="16" t="str">
        <f t="shared" si="30"/>
        <v/>
      </c>
      <c r="AA158" s="16" t="str">
        <f t="shared" si="31"/>
        <v/>
      </c>
      <c r="AE158" s="1"/>
      <c r="AF158" s="4"/>
      <c r="AG158" s="29"/>
      <c r="AH158" s="29"/>
      <c r="AI158" s="29"/>
      <c r="AJ158" s="29"/>
      <c r="AL158" s="4"/>
      <c r="AM158" s="52"/>
      <c r="AN158" s="52"/>
    </row>
    <row r="159" spans="6:40" x14ac:dyDescent="0.25">
      <c r="F159" s="3" t="str">
        <f t="shared" si="32"/>
        <v/>
      </c>
      <c r="G159" s="29"/>
      <c r="H159" s="29"/>
      <c r="I159" s="29"/>
      <c r="J159" s="29"/>
      <c r="K159" s="29"/>
      <c r="L159" s="29"/>
      <c r="N159" s="2" t="str">
        <f t="shared" si="26"/>
        <v/>
      </c>
      <c r="O159" s="16" t="str">
        <f>IFERROR(IF(INDEX(IMFYear!$B$9:$AO$400,MATCH($F159,IMFYear!$B$9:$B$400,0),MATCH(O$5,IMFYear!$B$8:$AO$8,0))=0,"",INDEX(IMFYear!$B$9:$AO$400,MATCH($F159,IMFYear!$B$9:$B$400,0),MATCH(O$5,IMFYear!$B$8:$AO$8,0))),"")</f>
        <v/>
      </c>
      <c r="P159" s="16" t="str">
        <f>IFERROR($O159/INDEX(IMFYear!$B$9:$AO$400,MATCH($F159,IMFYear!$B$9:$B$400,0),MATCH(P$5,IMFYear!$B$8:$AO$8,0)),"")</f>
        <v/>
      </c>
      <c r="Q159" s="16" t="str">
        <f>IFERROR($O159/INDEX(IMFYear!$B$9:$AO$400,MATCH($F159,IMFYear!$B$9:$B$400,0),MATCH(Q$5,IMFYear!$B$8:$AO$8,0)),"")</f>
        <v/>
      </c>
      <c r="R159" s="16" t="str">
        <f>IFERROR($O159/INDEX(IMFYear!$B$9:$AO$400,MATCH($F159,IMFYear!$B$9:$B$400,0),MATCH(R$5,IMFYear!$B$8:$AO$8,0)),"")</f>
        <v/>
      </c>
      <c r="S159" s="16" t="str">
        <f>IFERROR($O159/INDEX(IMFYear!$B$9:$AO$400,MATCH($F159,IMFYear!$B$9:$B$400,0),MATCH(S$5,IMFYear!$B$8:$AO$8,0)),"")</f>
        <v/>
      </c>
      <c r="T159" s="16" t="str">
        <f>IFERROR($O159/INDEX(IMFYear!$B$9:$AO$400,MATCH($F159,IMFYear!$B$9:$B$400,0),MATCH(T$5,IMFYear!$B$8:$AO$8,0)),"")</f>
        <v/>
      </c>
      <c r="V159" s="3" t="str">
        <f t="array" ref="V159">IFERROR(IF($V$4="IMF",INDEX(F:F,SMALL($N$6:$N$405,ROW(U159)-ROW($U$5)),1),INDEX(F:F,SMALL($E$6:$E$405,ROW(U159)-ROW($U$5)),1)),"")</f>
        <v/>
      </c>
      <c r="W159" s="16" t="str">
        <f t="shared" si="27"/>
        <v/>
      </c>
      <c r="X159" s="16" t="str">
        <f t="shared" si="28"/>
        <v/>
      </c>
      <c r="Y159" s="16" t="str">
        <f t="shared" si="29"/>
        <v/>
      </c>
      <c r="Z159" s="16" t="str">
        <f t="shared" si="30"/>
        <v/>
      </c>
      <c r="AA159" s="16" t="str">
        <f t="shared" si="31"/>
        <v/>
      </c>
      <c r="AE159" s="1"/>
      <c r="AF159" s="4"/>
      <c r="AG159" s="29"/>
      <c r="AH159" s="29"/>
      <c r="AI159" s="29"/>
      <c r="AJ159" s="29"/>
      <c r="AL159" s="4"/>
      <c r="AM159" s="52"/>
      <c r="AN159" s="52"/>
    </row>
    <row r="160" spans="6:40" x14ac:dyDescent="0.25">
      <c r="F160" s="3" t="str">
        <f t="shared" si="32"/>
        <v/>
      </c>
      <c r="G160" s="29"/>
      <c r="H160" s="29"/>
      <c r="I160" s="29"/>
      <c r="J160" s="29"/>
      <c r="K160" s="29"/>
      <c r="L160" s="29"/>
      <c r="N160" s="2" t="str">
        <f t="shared" si="26"/>
        <v/>
      </c>
      <c r="O160" s="16" t="str">
        <f>IFERROR(IF(INDEX(IMFYear!$B$9:$AO$400,MATCH($F160,IMFYear!$B$9:$B$400,0),MATCH(O$5,IMFYear!$B$8:$AO$8,0))=0,"",INDEX(IMFYear!$B$9:$AO$400,MATCH($F160,IMFYear!$B$9:$B$400,0),MATCH(O$5,IMFYear!$B$8:$AO$8,0))),"")</f>
        <v/>
      </c>
      <c r="P160" s="16" t="str">
        <f>IFERROR($O160/INDEX(IMFYear!$B$9:$AO$400,MATCH($F160,IMFYear!$B$9:$B$400,0),MATCH(P$5,IMFYear!$B$8:$AO$8,0)),"")</f>
        <v/>
      </c>
      <c r="Q160" s="16" t="str">
        <f>IFERROR($O160/INDEX(IMFYear!$B$9:$AO$400,MATCH($F160,IMFYear!$B$9:$B$400,0),MATCH(Q$5,IMFYear!$B$8:$AO$8,0)),"")</f>
        <v/>
      </c>
      <c r="R160" s="16" t="str">
        <f>IFERROR($O160/INDEX(IMFYear!$B$9:$AO$400,MATCH($F160,IMFYear!$B$9:$B$400,0),MATCH(R$5,IMFYear!$B$8:$AO$8,0)),"")</f>
        <v/>
      </c>
      <c r="S160" s="16" t="str">
        <f>IFERROR($O160/INDEX(IMFYear!$B$9:$AO$400,MATCH($F160,IMFYear!$B$9:$B$400,0),MATCH(S$5,IMFYear!$B$8:$AO$8,0)),"")</f>
        <v/>
      </c>
      <c r="T160" s="16" t="str">
        <f>IFERROR($O160/INDEX(IMFYear!$B$9:$AO$400,MATCH($F160,IMFYear!$B$9:$B$400,0),MATCH(T$5,IMFYear!$B$8:$AO$8,0)),"")</f>
        <v/>
      </c>
      <c r="V160" s="3" t="str">
        <f t="array" ref="V160">IFERROR(IF($V$4="IMF",INDEX(F:F,SMALL($N$6:$N$405,ROW(U160)-ROW($U$5)),1),INDEX(F:F,SMALL($E$6:$E$405,ROW(U160)-ROW($U$5)),1)),"")</f>
        <v/>
      </c>
      <c r="W160" s="16" t="str">
        <f t="shared" si="27"/>
        <v/>
      </c>
      <c r="X160" s="16" t="str">
        <f t="shared" si="28"/>
        <v/>
      </c>
      <c r="Y160" s="16" t="str">
        <f t="shared" si="29"/>
        <v/>
      </c>
      <c r="Z160" s="16" t="str">
        <f t="shared" si="30"/>
        <v/>
      </c>
      <c r="AA160" s="16" t="str">
        <f t="shared" si="31"/>
        <v/>
      </c>
      <c r="AE160" s="1"/>
      <c r="AF160" s="4"/>
      <c r="AG160" s="29"/>
      <c r="AH160" s="29"/>
      <c r="AI160" s="29"/>
      <c r="AJ160" s="29"/>
      <c r="AL160" s="4"/>
      <c r="AM160" s="52"/>
      <c r="AN160" s="52"/>
    </row>
    <row r="161" spans="6:40" x14ac:dyDescent="0.25">
      <c r="F161" s="3" t="str">
        <f t="shared" si="32"/>
        <v/>
      </c>
      <c r="G161" s="29"/>
      <c r="H161" s="29"/>
      <c r="I161" s="29"/>
      <c r="J161" s="29"/>
      <c r="K161" s="29"/>
      <c r="L161" s="29"/>
      <c r="N161" s="2" t="str">
        <f t="shared" si="26"/>
        <v/>
      </c>
      <c r="O161" s="16" t="str">
        <f>IFERROR(IF(INDEX(IMFYear!$B$9:$AO$400,MATCH($F161,IMFYear!$B$9:$B$400,0),MATCH(O$5,IMFYear!$B$8:$AO$8,0))=0,"",INDEX(IMFYear!$B$9:$AO$400,MATCH($F161,IMFYear!$B$9:$B$400,0),MATCH(O$5,IMFYear!$B$8:$AO$8,0))),"")</f>
        <v/>
      </c>
      <c r="P161" s="16" t="str">
        <f>IFERROR($O161/INDEX(IMFYear!$B$9:$AO$400,MATCH($F161,IMFYear!$B$9:$B$400,0),MATCH(P$5,IMFYear!$B$8:$AO$8,0)),"")</f>
        <v/>
      </c>
      <c r="Q161" s="16" t="str">
        <f>IFERROR($O161/INDEX(IMFYear!$B$9:$AO$400,MATCH($F161,IMFYear!$B$9:$B$400,0),MATCH(Q$5,IMFYear!$B$8:$AO$8,0)),"")</f>
        <v/>
      </c>
      <c r="R161" s="16" t="str">
        <f>IFERROR($O161/INDEX(IMFYear!$B$9:$AO$400,MATCH($F161,IMFYear!$B$9:$B$400,0),MATCH(R$5,IMFYear!$B$8:$AO$8,0)),"")</f>
        <v/>
      </c>
      <c r="S161" s="16" t="str">
        <f>IFERROR($O161/INDEX(IMFYear!$B$9:$AO$400,MATCH($F161,IMFYear!$B$9:$B$400,0),MATCH(S$5,IMFYear!$B$8:$AO$8,0)),"")</f>
        <v/>
      </c>
      <c r="T161" s="16" t="str">
        <f>IFERROR($O161/INDEX(IMFYear!$B$9:$AO$400,MATCH($F161,IMFYear!$B$9:$B$400,0),MATCH(T$5,IMFYear!$B$8:$AO$8,0)),"")</f>
        <v/>
      </c>
      <c r="V161" s="3" t="str">
        <f t="array" ref="V161">IFERROR(IF($V$4="IMF",INDEX(F:F,SMALL($N$6:$N$405,ROW(U161)-ROW($U$5)),1),INDEX(F:F,SMALL($E$6:$E$405,ROW(U161)-ROW($U$5)),1)),"")</f>
        <v/>
      </c>
      <c r="W161" s="16" t="str">
        <f t="shared" si="27"/>
        <v/>
      </c>
      <c r="X161" s="16" t="str">
        <f t="shared" si="28"/>
        <v/>
      </c>
      <c r="Y161" s="16" t="str">
        <f t="shared" si="29"/>
        <v/>
      </c>
      <c r="Z161" s="16" t="str">
        <f t="shared" si="30"/>
        <v/>
      </c>
      <c r="AA161" s="16" t="str">
        <f t="shared" si="31"/>
        <v/>
      </c>
      <c r="AE161" s="1"/>
      <c r="AF161" s="4"/>
      <c r="AG161" s="29"/>
      <c r="AH161" s="29"/>
      <c r="AI161" s="29"/>
      <c r="AJ161" s="29"/>
      <c r="AL161" s="4"/>
      <c r="AM161" s="52"/>
      <c r="AN161" s="52"/>
    </row>
    <row r="162" spans="6:40" x14ac:dyDescent="0.25">
      <c r="F162" s="3" t="str">
        <f t="shared" si="32"/>
        <v/>
      </c>
      <c r="G162" s="29"/>
      <c r="H162" s="29"/>
      <c r="I162" s="29"/>
      <c r="J162" s="29"/>
      <c r="K162" s="29"/>
      <c r="L162" s="29"/>
      <c r="N162" s="2" t="str">
        <f t="shared" si="26"/>
        <v/>
      </c>
      <c r="O162" s="16" t="str">
        <f>IFERROR(IF(INDEX(IMFYear!$B$9:$AO$400,MATCH($F162,IMFYear!$B$9:$B$400,0),MATCH(O$5,IMFYear!$B$8:$AO$8,0))=0,"",INDEX(IMFYear!$B$9:$AO$400,MATCH($F162,IMFYear!$B$9:$B$400,0),MATCH(O$5,IMFYear!$B$8:$AO$8,0))),"")</f>
        <v/>
      </c>
      <c r="P162" s="16" t="str">
        <f>IFERROR($O162/INDEX(IMFYear!$B$9:$AO$400,MATCH($F162,IMFYear!$B$9:$B$400,0),MATCH(P$5,IMFYear!$B$8:$AO$8,0)),"")</f>
        <v/>
      </c>
      <c r="Q162" s="16" t="str">
        <f>IFERROR($O162/INDEX(IMFYear!$B$9:$AO$400,MATCH($F162,IMFYear!$B$9:$B$400,0),MATCH(Q$5,IMFYear!$B$8:$AO$8,0)),"")</f>
        <v/>
      </c>
      <c r="R162" s="16" t="str">
        <f>IFERROR($O162/INDEX(IMFYear!$B$9:$AO$400,MATCH($F162,IMFYear!$B$9:$B$400,0),MATCH(R$5,IMFYear!$B$8:$AO$8,0)),"")</f>
        <v/>
      </c>
      <c r="S162" s="16" t="str">
        <f>IFERROR($O162/INDEX(IMFYear!$B$9:$AO$400,MATCH($F162,IMFYear!$B$9:$B$400,0),MATCH(S$5,IMFYear!$B$8:$AO$8,0)),"")</f>
        <v/>
      </c>
      <c r="T162" s="16" t="str">
        <f>IFERROR($O162/INDEX(IMFYear!$B$9:$AO$400,MATCH($F162,IMFYear!$B$9:$B$400,0),MATCH(T$5,IMFYear!$B$8:$AO$8,0)),"")</f>
        <v/>
      </c>
      <c r="V162" s="3" t="str">
        <f t="array" ref="V162">IFERROR(IF($V$4="IMF",INDEX(F:F,SMALL($N$6:$N$405,ROW(U162)-ROW($U$5)),1),INDEX(F:F,SMALL($E$6:$E$405,ROW(U162)-ROW($U$5)),1)),"")</f>
        <v/>
      </c>
      <c r="W162" s="16" t="str">
        <f t="shared" si="27"/>
        <v/>
      </c>
      <c r="X162" s="16" t="str">
        <f t="shared" si="28"/>
        <v/>
      </c>
      <c r="Y162" s="16" t="str">
        <f t="shared" si="29"/>
        <v/>
      </c>
      <c r="Z162" s="16" t="str">
        <f t="shared" si="30"/>
        <v/>
      </c>
      <c r="AA162" s="16" t="str">
        <f t="shared" si="31"/>
        <v/>
      </c>
      <c r="AE162" s="1"/>
      <c r="AF162" s="4"/>
      <c r="AG162" s="29"/>
      <c r="AH162" s="29"/>
      <c r="AI162" s="29"/>
      <c r="AJ162" s="29"/>
      <c r="AL162" s="4"/>
      <c r="AM162" s="52"/>
      <c r="AN162" s="52"/>
    </row>
    <row r="163" spans="6:40" x14ac:dyDescent="0.25">
      <c r="F163" s="3" t="str">
        <f t="shared" si="32"/>
        <v/>
      </c>
      <c r="G163" s="29"/>
      <c r="H163" s="29"/>
      <c r="I163" s="29"/>
      <c r="J163" s="29"/>
      <c r="K163" s="29"/>
      <c r="L163" s="29"/>
      <c r="N163" s="2" t="str">
        <f t="shared" si="26"/>
        <v/>
      </c>
      <c r="O163" s="16" t="str">
        <f>IFERROR(IF(INDEX(IMFYear!$B$9:$AO$400,MATCH($F163,IMFYear!$B$9:$B$400,0),MATCH(O$5,IMFYear!$B$8:$AO$8,0))=0,"",INDEX(IMFYear!$B$9:$AO$400,MATCH($F163,IMFYear!$B$9:$B$400,0),MATCH(O$5,IMFYear!$B$8:$AO$8,0))),"")</f>
        <v/>
      </c>
      <c r="P163" s="16" t="str">
        <f>IFERROR($O163/INDEX(IMFYear!$B$9:$AO$400,MATCH($F163,IMFYear!$B$9:$B$400,0),MATCH(P$5,IMFYear!$B$8:$AO$8,0)),"")</f>
        <v/>
      </c>
      <c r="Q163" s="16" t="str">
        <f>IFERROR($O163/INDEX(IMFYear!$B$9:$AO$400,MATCH($F163,IMFYear!$B$9:$B$400,0),MATCH(Q$5,IMFYear!$B$8:$AO$8,0)),"")</f>
        <v/>
      </c>
      <c r="R163" s="16" t="str">
        <f>IFERROR($O163/INDEX(IMFYear!$B$9:$AO$400,MATCH($F163,IMFYear!$B$9:$B$400,0),MATCH(R$5,IMFYear!$B$8:$AO$8,0)),"")</f>
        <v/>
      </c>
      <c r="S163" s="16" t="str">
        <f>IFERROR($O163/INDEX(IMFYear!$B$9:$AO$400,MATCH($F163,IMFYear!$B$9:$B$400,0),MATCH(S$5,IMFYear!$B$8:$AO$8,0)),"")</f>
        <v/>
      </c>
      <c r="T163" s="16" t="str">
        <f>IFERROR($O163/INDEX(IMFYear!$B$9:$AO$400,MATCH($F163,IMFYear!$B$9:$B$400,0),MATCH(T$5,IMFYear!$B$8:$AO$8,0)),"")</f>
        <v/>
      </c>
      <c r="V163" s="3" t="str">
        <f t="array" ref="V163">IFERROR(IF($V$4="IMF",INDEX(F:F,SMALL($N$6:$N$405,ROW(U163)-ROW($U$5)),1),INDEX(F:F,SMALL($E$6:$E$405,ROW(U163)-ROW($U$5)),1)),"")</f>
        <v/>
      </c>
      <c r="W163" s="16" t="str">
        <f t="shared" si="27"/>
        <v/>
      </c>
      <c r="X163" s="16" t="str">
        <f t="shared" si="28"/>
        <v/>
      </c>
      <c r="Y163" s="16" t="str">
        <f t="shared" si="29"/>
        <v/>
      </c>
      <c r="Z163" s="16" t="str">
        <f t="shared" si="30"/>
        <v/>
      </c>
      <c r="AA163" s="16" t="str">
        <f t="shared" si="31"/>
        <v/>
      </c>
      <c r="AE163" s="1"/>
      <c r="AF163" s="4"/>
      <c r="AG163" s="29"/>
      <c r="AH163" s="29"/>
      <c r="AI163" s="29"/>
      <c r="AJ163" s="29"/>
      <c r="AL163" s="4"/>
      <c r="AM163" s="52"/>
      <c r="AN163" s="52"/>
    </row>
    <row r="164" spans="6:40" x14ac:dyDescent="0.25">
      <c r="F164" s="3" t="str">
        <f t="shared" si="32"/>
        <v/>
      </c>
      <c r="G164" s="29"/>
      <c r="H164" s="29"/>
      <c r="I164" s="29"/>
      <c r="J164" s="29"/>
      <c r="K164" s="29"/>
      <c r="L164" s="29"/>
      <c r="N164" s="2" t="str">
        <f t="shared" si="26"/>
        <v/>
      </c>
      <c r="O164" s="16" t="str">
        <f>IFERROR(IF(INDEX(IMFYear!$B$9:$AO$400,MATCH($F164,IMFYear!$B$9:$B$400,0),MATCH(O$5,IMFYear!$B$8:$AO$8,0))=0,"",INDEX(IMFYear!$B$9:$AO$400,MATCH($F164,IMFYear!$B$9:$B$400,0),MATCH(O$5,IMFYear!$B$8:$AO$8,0))),"")</f>
        <v/>
      </c>
      <c r="P164" s="16" t="str">
        <f>IFERROR($O164/INDEX(IMFYear!$B$9:$AO$400,MATCH($F164,IMFYear!$B$9:$B$400,0),MATCH(P$5,IMFYear!$B$8:$AO$8,0)),"")</f>
        <v/>
      </c>
      <c r="Q164" s="16" t="str">
        <f>IFERROR($O164/INDEX(IMFYear!$B$9:$AO$400,MATCH($F164,IMFYear!$B$9:$B$400,0),MATCH(Q$5,IMFYear!$B$8:$AO$8,0)),"")</f>
        <v/>
      </c>
      <c r="R164" s="16" t="str">
        <f>IFERROR($O164/INDEX(IMFYear!$B$9:$AO$400,MATCH($F164,IMFYear!$B$9:$B$400,0),MATCH(R$5,IMFYear!$B$8:$AO$8,0)),"")</f>
        <v/>
      </c>
      <c r="S164" s="16" t="str">
        <f>IFERROR($O164/INDEX(IMFYear!$B$9:$AO$400,MATCH($F164,IMFYear!$B$9:$B$400,0),MATCH(S$5,IMFYear!$B$8:$AO$8,0)),"")</f>
        <v/>
      </c>
      <c r="T164" s="16" t="str">
        <f>IFERROR($O164/INDEX(IMFYear!$B$9:$AO$400,MATCH($F164,IMFYear!$B$9:$B$400,0),MATCH(T$5,IMFYear!$B$8:$AO$8,0)),"")</f>
        <v/>
      </c>
      <c r="V164" s="3" t="str">
        <f t="array" ref="V164">IFERROR(IF($V$4="IMF",INDEX(F:F,SMALL($N$6:$N$405,ROW(U164)-ROW($U$5)),1),INDEX(F:F,SMALL($E$6:$E$405,ROW(U164)-ROW($U$5)),1)),"")</f>
        <v/>
      </c>
      <c r="W164" s="16" t="str">
        <f t="shared" si="27"/>
        <v/>
      </c>
      <c r="X164" s="16" t="str">
        <f t="shared" si="28"/>
        <v/>
      </c>
      <c r="Y164" s="16" t="str">
        <f t="shared" si="29"/>
        <v/>
      </c>
      <c r="Z164" s="16" t="str">
        <f t="shared" si="30"/>
        <v/>
      </c>
      <c r="AA164" s="16" t="str">
        <f t="shared" si="31"/>
        <v/>
      </c>
      <c r="AE164" s="1"/>
      <c r="AF164" s="4"/>
      <c r="AG164" s="29"/>
      <c r="AH164" s="29"/>
      <c r="AI164" s="29"/>
      <c r="AJ164" s="29"/>
      <c r="AL164" s="4"/>
      <c r="AM164" s="52"/>
      <c r="AN164" s="52"/>
    </row>
    <row r="165" spans="6:40" x14ac:dyDescent="0.25">
      <c r="F165" s="3" t="str">
        <f t="shared" si="32"/>
        <v/>
      </c>
      <c r="G165" s="29"/>
      <c r="H165" s="29"/>
      <c r="I165" s="29"/>
      <c r="J165" s="29"/>
      <c r="K165" s="29"/>
      <c r="L165" s="29"/>
      <c r="N165" s="2" t="str">
        <f t="shared" si="26"/>
        <v/>
      </c>
      <c r="O165" s="16" t="str">
        <f>IFERROR(IF(INDEX(IMFYear!$B$9:$AO$400,MATCH($F165,IMFYear!$B$9:$B$400,0),MATCH(O$5,IMFYear!$B$8:$AO$8,0))=0,"",INDEX(IMFYear!$B$9:$AO$400,MATCH($F165,IMFYear!$B$9:$B$400,0),MATCH(O$5,IMFYear!$B$8:$AO$8,0))),"")</f>
        <v/>
      </c>
      <c r="P165" s="16" t="str">
        <f>IFERROR($O165/INDEX(IMFYear!$B$9:$AO$400,MATCH($F165,IMFYear!$B$9:$B$400,0),MATCH(P$5,IMFYear!$B$8:$AO$8,0)),"")</f>
        <v/>
      </c>
      <c r="Q165" s="16" t="str">
        <f>IFERROR($O165/INDEX(IMFYear!$B$9:$AO$400,MATCH($F165,IMFYear!$B$9:$B$400,0),MATCH(Q$5,IMFYear!$B$8:$AO$8,0)),"")</f>
        <v/>
      </c>
      <c r="R165" s="16" t="str">
        <f>IFERROR($O165/INDEX(IMFYear!$B$9:$AO$400,MATCH($F165,IMFYear!$B$9:$B$400,0),MATCH(R$5,IMFYear!$B$8:$AO$8,0)),"")</f>
        <v/>
      </c>
      <c r="S165" s="16" t="str">
        <f>IFERROR($O165/INDEX(IMFYear!$B$9:$AO$400,MATCH($F165,IMFYear!$B$9:$B$400,0),MATCH(S$5,IMFYear!$B$8:$AO$8,0)),"")</f>
        <v/>
      </c>
      <c r="T165" s="16" t="str">
        <f>IFERROR($O165/INDEX(IMFYear!$B$9:$AO$400,MATCH($F165,IMFYear!$B$9:$B$400,0),MATCH(T$5,IMFYear!$B$8:$AO$8,0)),"")</f>
        <v/>
      </c>
      <c r="V165" s="3" t="str">
        <f t="array" ref="V165">IFERROR(IF($V$4="IMF",INDEX(F:F,SMALL($N$6:$N$405,ROW(U165)-ROW($U$5)),1),INDEX(F:F,SMALL($E$6:$E$405,ROW(U165)-ROW($U$5)),1)),"")</f>
        <v/>
      </c>
      <c r="W165" s="16" t="str">
        <f t="shared" si="27"/>
        <v/>
      </c>
      <c r="X165" s="16" t="str">
        <f t="shared" si="28"/>
        <v/>
      </c>
      <c r="Y165" s="16" t="str">
        <f t="shared" si="29"/>
        <v/>
      </c>
      <c r="Z165" s="16" t="str">
        <f t="shared" si="30"/>
        <v/>
      </c>
      <c r="AA165" s="16" t="str">
        <f t="shared" si="31"/>
        <v/>
      </c>
      <c r="AE165" s="1"/>
      <c r="AF165" s="4"/>
      <c r="AG165" s="29"/>
      <c r="AH165" s="29"/>
      <c r="AI165" s="29"/>
      <c r="AJ165" s="29"/>
      <c r="AL165" s="4"/>
      <c r="AM165" s="52"/>
      <c r="AN165" s="52"/>
    </row>
    <row r="166" spans="6:40" x14ac:dyDescent="0.25">
      <c r="F166" s="3" t="str">
        <f t="shared" si="32"/>
        <v/>
      </c>
      <c r="G166" s="29"/>
      <c r="H166" s="29"/>
      <c r="I166" s="29"/>
      <c r="J166" s="29"/>
      <c r="K166" s="29"/>
      <c r="L166" s="29"/>
      <c r="N166" s="2" t="str">
        <f t="shared" si="26"/>
        <v/>
      </c>
      <c r="O166" s="16" t="str">
        <f>IFERROR(IF(INDEX(IMFYear!$B$9:$AO$400,MATCH($F166,IMFYear!$B$9:$B$400,0),MATCH(O$5,IMFYear!$B$8:$AO$8,0))=0,"",INDEX(IMFYear!$B$9:$AO$400,MATCH($F166,IMFYear!$B$9:$B$400,0),MATCH(O$5,IMFYear!$B$8:$AO$8,0))),"")</f>
        <v/>
      </c>
      <c r="P166" s="16" t="str">
        <f>IFERROR($O166/INDEX(IMFYear!$B$9:$AO$400,MATCH($F166,IMFYear!$B$9:$B$400,0),MATCH(P$5,IMFYear!$B$8:$AO$8,0)),"")</f>
        <v/>
      </c>
      <c r="Q166" s="16" t="str">
        <f>IFERROR($O166/INDEX(IMFYear!$B$9:$AO$400,MATCH($F166,IMFYear!$B$9:$B$400,0),MATCH(Q$5,IMFYear!$B$8:$AO$8,0)),"")</f>
        <v/>
      </c>
      <c r="R166" s="16" t="str">
        <f>IFERROR($O166/INDEX(IMFYear!$B$9:$AO$400,MATCH($F166,IMFYear!$B$9:$B$400,0),MATCH(R$5,IMFYear!$B$8:$AO$8,0)),"")</f>
        <v/>
      </c>
      <c r="S166" s="16" t="str">
        <f>IFERROR($O166/INDEX(IMFYear!$B$9:$AO$400,MATCH($F166,IMFYear!$B$9:$B$400,0),MATCH(S$5,IMFYear!$B$8:$AO$8,0)),"")</f>
        <v/>
      </c>
      <c r="T166" s="16" t="str">
        <f>IFERROR($O166/INDEX(IMFYear!$B$9:$AO$400,MATCH($F166,IMFYear!$B$9:$B$400,0),MATCH(T$5,IMFYear!$B$8:$AO$8,0)),"")</f>
        <v/>
      </c>
      <c r="V166" s="3" t="str">
        <f t="array" ref="V166">IFERROR(IF($V$4="IMF",INDEX(F:F,SMALL($N$6:$N$405,ROW(U166)-ROW($U$5)),1),INDEX(F:F,SMALL($E$6:$E$405,ROW(U166)-ROW($U$5)),1)),"")</f>
        <v/>
      </c>
      <c r="W166" s="16" t="str">
        <f t="shared" si="27"/>
        <v/>
      </c>
      <c r="X166" s="16" t="str">
        <f t="shared" si="28"/>
        <v/>
      </c>
      <c r="Y166" s="16" t="str">
        <f t="shared" si="29"/>
        <v/>
      </c>
      <c r="Z166" s="16" t="str">
        <f t="shared" si="30"/>
        <v/>
      </c>
      <c r="AA166" s="16" t="str">
        <f t="shared" si="31"/>
        <v/>
      </c>
      <c r="AE166" s="1"/>
      <c r="AF166" s="4"/>
      <c r="AG166" s="29"/>
      <c r="AH166" s="29"/>
      <c r="AI166" s="29"/>
      <c r="AJ166" s="29"/>
      <c r="AL166" s="4"/>
      <c r="AM166" s="52"/>
      <c r="AN166" s="52"/>
    </row>
    <row r="167" spans="6:40" x14ac:dyDescent="0.25">
      <c r="F167" s="3" t="str">
        <f t="shared" si="32"/>
        <v/>
      </c>
      <c r="G167" s="29"/>
      <c r="H167" s="29"/>
      <c r="I167" s="29"/>
      <c r="J167" s="29"/>
      <c r="K167" s="29"/>
      <c r="L167" s="29"/>
      <c r="N167" s="2" t="str">
        <f t="shared" si="26"/>
        <v/>
      </c>
      <c r="O167" s="16" t="str">
        <f>IFERROR(IF(INDEX(IMFYear!$B$9:$AO$400,MATCH($F167,IMFYear!$B$9:$B$400,0),MATCH(O$5,IMFYear!$B$8:$AO$8,0))=0,"",INDEX(IMFYear!$B$9:$AO$400,MATCH($F167,IMFYear!$B$9:$B$400,0),MATCH(O$5,IMFYear!$B$8:$AO$8,0))),"")</f>
        <v/>
      </c>
      <c r="P167" s="16" t="str">
        <f>IFERROR($O167/INDEX(IMFYear!$B$9:$AO$400,MATCH($F167,IMFYear!$B$9:$B$400,0),MATCH(P$5,IMFYear!$B$8:$AO$8,0)),"")</f>
        <v/>
      </c>
      <c r="Q167" s="16" t="str">
        <f>IFERROR($O167/INDEX(IMFYear!$B$9:$AO$400,MATCH($F167,IMFYear!$B$9:$B$400,0),MATCH(Q$5,IMFYear!$B$8:$AO$8,0)),"")</f>
        <v/>
      </c>
      <c r="R167" s="16" t="str">
        <f>IFERROR($O167/INDEX(IMFYear!$B$9:$AO$400,MATCH($F167,IMFYear!$B$9:$B$400,0),MATCH(R$5,IMFYear!$B$8:$AO$8,0)),"")</f>
        <v/>
      </c>
      <c r="S167" s="16" t="str">
        <f>IFERROR($O167/INDEX(IMFYear!$B$9:$AO$400,MATCH($F167,IMFYear!$B$9:$B$400,0),MATCH(S$5,IMFYear!$B$8:$AO$8,0)),"")</f>
        <v/>
      </c>
      <c r="T167" s="16" t="str">
        <f>IFERROR($O167/INDEX(IMFYear!$B$9:$AO$400,MATCH($F167,IMFYear!$B$9:$B$400,0),MATCH(T$5,IMFYear!$B$8:$AO$8,0)),"")</f>
        <v/>
      </c>
      <c r="V167" s="3" t="str">
        <f t="array" ref="V167">IFERROR(IF($V$4="IMF",INDEX(F:F,SMALL($N$6:$N$405,ROW(U167)-ROW($U$5)),1),INDEX(F:F,SMALL($E$6:$E$405,ROW(U167)-ROW($U$5)),1)),"")</f>
        <v/>
      </c>
      <c r="W167" s="16" t="str">
        <f t="shared" si="27"/>
        <v/>
      </c>
      <c r="X167" s="16" t="str">
        <f t="shared" si="28"/>
        <v/>
      </c>
      <c r="Y167" s="16" t="str">
        <f t="shared" si="29"/>
        <v/>
      </c>
      <c r="Z167" s="16" t="str">
        <f t="shared" si="30"/>
        <v/>
      </c>
      <c r="AA167" s="16" t="str">
        <f t="shared" si="31"/>
        <v/>
      </c>
      <c r="AE167" s="1"/>
      <c r="AF167" s="4"/>
      <c r="AG167" s="29"/>
      <c r="AH167" s="29"/>
      <c r="AI167" s="29"/>
      <c r="AJ167" s="29"/>
      <c r="AL167" s="4"/>
      <c r="AM167" s="52"/>
      <c r="AN167" s="52"/>
    </row>
    <row r="168" spans="6:40" x14ac:dyDescent="0.25">
      <c r="F168" s="3" t="str">
        <f t="shared" si="32"/>
        <v/>
      </c>
      <c r="G168" s="29"/>
      <c r="H168" s="29"/>
      <c r="I168" s="29"/>
      <c r="J168" s="29"/>
      <c r="K168" s="29"/>
      <c r="L168" s="29"/>
      <c r="N168" s="2" t="str">
        <f t="shared" si="26"/>
        <v/>
      </c>
      <c r="O168" s="16" t="str">
        <f>IFERROR(IF(INDEX(IMFYear!$B$9:$AO$400,MATCH($F168,IMFYear!$B$9:$B$400,0),MATCH(O$5,IMFYear!$B$8:$AO$8,0))=0,"",INDEX(IMFYear!$B$9:$AO$400,MATCH($F168,IMFYear!$B$9:$B$400,0),MATCH(O$5,IMFYear!$B$8:$AO$8,0))),"")</f>
        <v/>
      </c>
      <c r="P168" s="16" t="str">
        <f>IFERROR($O168/INDEX(IMFYear!$B$9:$AO$400,MATCH($F168,IMFYear!$B$9:$B$400,0),MATCH(P$5,IMFYear!$B$8:$AO$8,0)),"")</f>
        <v/>
      </c>
      <c r="Q168" s="16" t="str">
        <f>IFERROR($O168/INDEX(IMFYear!$B$9:$AO$400,MATCH($F168,IMFYear!$B$9:$B$400,0),MATCH(Q$5,IMFYear!$B$8:$AO$8,0)),"")</f>
        <v/>
      </c>
      <c r="R168" s="16" t="str">
        <f>IFERROR($O168/INDEX(IMFYear!$B$9:$AO$400,MATCH($F168,IMFYear!$B$9:$B$400,0),MATCH(R$5,IMFYear!$B$8:$AO$8,0)),"")</f>
        <v/>
      </c>
      <c r="S168" s="16" t="str">
        <f>IFERROR($O168/INDEX(IMFYear!$B$9:$AO$400,MATCH($F168,IMFYear!$B$9:$B$400,0),MATCH(S$5,IMFYear!$B$8:$AO$8,0)),"")</f>
        <v/>
      </c>
      <c r="T168" s="16" t="str">
        <f>IFERROR($O168/INDEX(IMFYear!$B$9:$AO$400,MATCH($F168,IMFYear!$B$9:$B$400,0),MATCH(T$5,IMFYear!$B$8:$AO$8,0)),"")</f>
        <v/>
      </c>
      <c r="V168" s="3" t="str">
        <f t="array" ref="V168">IFERROR(IF($V$4="IMF",INDEX(F:F,SMALL($N$6:$N$405,ROW(U168)-ROW($U$5)),1),INDEX(F:F,SMALL($E$6:$E$405,ROW(U168)-ROW($U$5)),1)),"")</f>
        <v/>
      </c>
      <c r="W168" s="16" t="str">
        <f t="shared" si="27"/>
        <v/>
      </c>
      <c r="X168" s="16" t="str">
        <f t="shared" si="28"/>
        <v/>
      </c>
      <c r="Y168" s="16" t="str">
        <f t="shared" si="29"/>
        <v/>
      </c>
      <c r="Z168" s="16" t="str">
        <f t="shared" si="30"/>
        <v/>
      </c>
      <c r="AA168" s="16" t="str">
        <f t="shared" si="31"/>
        <v/>
      </c>
      <c r="AE168" s="1"/>
      <c r="AF168" s="4"/>
      <c r="AG168" s="29"/>
      <c r="AH168" s="29"/>
      <c r="AI168" s="29"/>
      <c r="AJ168" s="29"/>
      <c r="AL168" s="4"/>
      <c r="AM168" s="52"/>
      <c r="AN168" s="52"/>
    </row>
    <row r="169" spans="6:40" x14ac:dyDescent="0.25">
      <c r="F169" s="3" t="str">
        <f t="shared" si="32"/>
        <v/>
      </c>
      <c r="G169" s="29"/>
      <c r="H169" s="29"/>
      <c r="I169" s="29"/>
      <c r="J169" s="29"/>
      <c r="K169" s="29"/>
      <c r="L169" s="29"/>
      <c r="N169" s="2" t="str">
        <f t="shared" si="26"/>
        <v/>
      </c>
      <c r="O169" s="16" t="str">
        <f>IFERROR(IF(INDEX(IMFYear!$B$9:$AO$400,MATCH($F169,IMFYear!$B$9:$B$400,0),MATCH(O$5,IMFYear!$B$8:$AO$8,0))=0,"",INDEX(IMFYear!$B$9:$AO$400,MATCH($F169,IMFYear!$B$9:$B$400,0),MATCH(O$5,IMFYear!$B$8:$AO$8,0))),"")</f>
        <v/>
      </c>
      <c r="P169" s="16" t="str">
        <f>IFERROR($O169/INDEX(IMFYear!$B$9:$AO$400,MATCH($F169,IMFYear!$B$9:$B$400,0),MATCH(P$5,IMFYear!$B$8:$AO$8,0)),"")</f>
        <v/>
      </c>
      <c r="Q169" s="16" t="str">
        <f>IFERROR($O169/INDEX(IMFYear!$B$9:$AO$400,MATCH($F169,IMFYear!$B$9:$B$400,0),MATCH(Q$5,IMFYear!$B$8:$AO$8,0)),"")</f>
        <v/>
      </c>
      <c r="R169" s="16" t="str">
        <f>IFERROR($O169/INDEX(IMFYear!$B$9:$AO$400,MATCH($F169,IMFYear!$B$9:$B$400,0),MATCH(R$5,IMFYear!$B$8:$AO$8,0)),"")</f>
        <v/>
      </c>
      <c r="S169" s="16" t="str">
        <f>IFERROR($O169/INDEX(IMFYear!$B$9:$AO$400,MATCH($F169,IMFYear!$B$9:$B$400,0),MATCH(S$5,IMFYear!$B$8:$AO$8,0)),"")</f>
        <v/>
      </c>
      <c r="T169" s="16" t="str">
        <f>IFERROR($O169/INDEX(IMFYear!$B$9:$AO$400,MATCH($F169,IMFYear!$B$9:$B$400,0),MATCH(T$5,IMFYear!$B$8:$AO$8,0)),"")</f>
        <v/>
      </c>
      <c r="V169" s="3" t="str">
        <f t="array" ref="V169">IFERROR(IF($V$4="IMF",INDEX(F:F,SMALL($N$6:$N$405,ROW(U169)-ROW($U$5)),1),INDEX(F:F,SMALL($E$6:$E$405,ROW(U169)-ROW($U$5)),1)),"")</f>
        <v/>
      </c>
      <c r="W169" s="16" t="str">
        <f t="shared" si="27"/>
        <v/>
      </c>
      <c r="X169" s="16" t="str">
        <f t="shared" si="28"/>
        <v/>
      </c>
      <c r="Y169" s="16" t="str">
        <f t="shared" si="29"/>
        <v/>
      </c>
      <c r="Z169" s="16" t="str">
        <f t="shared" si="30"/>
        <v/>
      </c>
      <c r="AA169" s="16" t="str">
        <f t="shared" si="31"/>
        <v/>
      </c>
      <c r="AE169" s="1"/>
      <c r="AF169" s="4"/>
      <c r="AG169" s="29"/>
      <c r="AH169" s="29"/>
      <c r="AI169" s="29"/>
      <c r="AJ169" s="29"/>
      <c r="AL169" s="4"/>
      <c r="AM169" s="52"/>
      <c r="AN169" s="52"/>
    </row>
    <row r="170" spans="6:40" x14ac:dyDescent="0.25">
      <c r="F170" s="3" t="str">
        <f t="shared" si="32"/>
        <v/>
      </c>
      <c r="G170" s="29"/>
      <c r="H170" s="29"/>
      <c r="I170" s="29"/>
      <c r="J170" s="29"/>
      <c r="K170" s="29"/>
      <c r="L170" s="29"/>
      <c r="N170" s="2" t="str">
        <f t="shared" si="26"/>
        <v/>
      </c>
      <c r="O170" s="16" t="str">
        <f>IFERROR(IF(INDEX(IMFYear!$B$9:$AO$400,MATCH($F170,IMFYear!$B$9:$B$400,0),MATCH(O$5,IMFYear!$B$8:$AO$8,0))=0,"",INDEX(IMFYear!$B$9:$AO$400,MATCH($F170,IMFYear!$B$9:$B$400,0),MATCH(O$5,IMFYear!$B$8:$AO$8,0))),"")</f>
        <v/>
      </c>
      <c r="P170" s="16" t="str">
        <f>IFERROR($O170/INDEX(IMFYear!$B$9:$AO$400,MATCH($F170,IMFYear!$B$9:$B$400,0),MATCH(P$5,IMFYear!$B$8:$AO$8,0)),"")</f>
        <v/>
      </c>
      <c r="Q170" s="16" t="str">
        <f>IFERROR($O170/INDEX(IMFYear!$B$9:$AO$400,MATCH($F170,IMFYear!$B$9:$B$400,0),MATCH(Q$5,IMFYear!$B$8:$AO$8,0)),"")</f>
        <v/>
      </c>
      <c r="R170" s="16" t="str">
        <f>IFERROR($O170/INDEX(IMFYear!$B$9:$AO$400,MATCH($F170,IMFYear!$B$9:$B$400,0),MATCH(R$5,IMFYear!$B$8:$AO$8,0)),"")</f>
        <v/>
      </c>
      <c r="S170" s="16" t="str">
        <f>IFERROR($O170/INDEX(IMFYear!$B$9:$AO$400,MATCH($F170,IMFYear!$B$9:$B$400,0),MATCH(S$5,IMFYear!$B$8:$AO$8,0)),"")</f>
        <v/>
      </c>
      <c r="T170" s="16" t="str">
        <f>IFERROR($O170/INDEX(IMFYear!$B$9:$AO$400,MATCH($F170,IMFYear!$B$9:$B$400,0),MATCH(T$5,IMFYear!$B$8:$AO$8,0)),"")</f>
        <v/>
      </c>
      <c r="V170" s="3" t="str">
        <f t="array" ref="V170">IFERROR(IF($V$4="IMF",INDEX(F:F,SMALL($N$6:$N$405,ROW(U170)-ROW($U$5)),1),INDEX(F:F,SMALL($E$6:$E$405,ROW(U170)-ROW($U$5)),1)),"")</f>
        <v/>
      </c>
      <c r="W170" s="16" t="str">
        <f t="shared" si="27"/>
        <v/>
      </c>
      <c r="X170" s="16" t="str">
        <f t="shared" si="28"/>
        <v/>
      </c>
      <c r="Y170" s="16" t="str">
        <f t="shared" si="29"/>
        <v/>
      </c>
      <c r="Z170" s="16" t="str">
        <f t="shared" si="30"/>
        <v/>
      </c>
      <c r="AA170" s="16" t="str">
        <f t="shared" si="31"/>
        <v/>
      </c>
      <c r="AE170" s="1"/>
      <c r="AF170" s="4"/>
      <c r="AG170" s="29"/>
      <c r="AH170" s="29"/>
      <c r="AI170" s="29"/>
      <c r="AJ170" s="29"/>
      <c r="AL170" s="4"/>
      <c r="AM170" s="52"/>
      <c r="AN170" s="52"/>
    </row>
    <row r="171" spans="6:40" x14ac:dyDescent="0.25">
      <c r="F171" s="3" t="str">
        <f t="shared" si="32"/>
        <v/>
      </c>
      <c r="G171" s="29"/>
      <c r="H171" s="29"/>
      <c r="I171" s="29"/>
      <c r="J171" s="29"/>
      <c r="K171" s="29"/>
      <c r="L171" s="29"/>
      <c r="N171" s="2" t="str">
        <f t="shared" si="26"/>
        <v/>
      </c>
      <c r="O171" s="16" t="str">
        <f>IFERROR(IF(INDEX(IMFYear!$B$9:$AO$400,MATCH($F171,IMFYear!$B$9:$B$400,0),MATCH(O$5,IMFYear!$B$8:$AO$8,0))=0,"",INDEX(IMFYear!$B$9:$AO$400,MATCH($F171,IMFYear!$B$9:$B$400,0),MATCH(O$5,IMFYear!$B$8:$AO$8,0))),"")</f>
        <v/>
      </c>
      <c r="P171" s="16" t="str">
        <f>IFERROR($O171/INDEX(IMFYear!$B$9:$AO$400,MATCH($F171,IMFYear!$B$9:$B$400,0),MATCH(P$5,IMFYear!$B$8:$AO$8,0)),"")</f>
        <v/>
      </c>
      <c r="Q171" s="16" t="str">
        <f>IFERROR($O171/INDEX(IMFYear!$B$9:$AO$400,MATCH($F171,IMFYear!$B$9:$B$400,0),MATCH(Q$5,IMFYear!$B$8:$AO$8,0)),"")</f>
        <v/>
      </c>
      <c r="R171" s="16" t="str">
        <f>IFERROR($O171/INDEX(IMFYear!$B$9:$AO$400,MATCH($F171,IMFYear!$B$9:$B$400,0),MATCH(R$5,IMFYear!$B$8:$AO$8,0)),"")</f>
        <v/>
      </c>
      <c r="S171" s="16" t="str">
        <f>IFERROR($O171/INDEX(IMFYear!$B$9:$AO$400,MATCH($F171,IMFYear!$B$9:$B$400,0),MATCH(S$5,IMFYear!$B$8:$AO$8,0)),"")</f>
        <v/>
      </c>
      <c r="T171" s="16" t="str">
        <f>IFERROR($O171/INDEX(IMFYear!$B$9:$AO$400,MATCH($F171,IMFYear!$B$9:$B$400,0),MATCH(T$5,IMFYear!$B$8:$AO$8,0)),"")</f>
        <v/>
      </c>
      <c r="V171" s="3" t="str">
        <f t="array" ref="V171">IFERROR(IF($V$4="IMF",INDEX(F:F,SMALL($N$6:$N$405,ROW(U171)-ROW($U$5)),1),INDEX(F:F,SMALL($E$6:$E$405,ROW(U171)-ROW($U$5)),1)),"")</f>
        <v/>
      </c>
      <c r="W171" s="16" t="str">
        <f t="shared" si="27"/>
        <v/>
      </c>
      <c r="X171" s="16" t="str">
        <f t="shared" si="28"/>
        <v/>
      </c>
      <c r="Y171" s="16" t="str">
        <f t="shared" si="29"/>
        <v/>
      </c>
      <c r="Z171" s="16" t="str">
        <f t="shared" si="30"/>
        <v/>
      </c>
      <c r="AA171" s="16" t="str">
        <f t="shared" si="31"/>
        <v/>
      </c>
      <c r="AE171" s="1"/>
      <c r="AF171" s="4"/>
      <c r="AG171" s="29"/>
      <c r="AH171" s="29"/>
      <c r="AI171" s="29"/>
      <c r="AJ171" s="29"/>
      <c r="AL171" s="4"/>
      <c r="AM171" s="52"/>
      <c r="AN171" s="52"/>
    </row>
    <row r="172" spans="6:40" x14ac:dyDescent="0.25">
      <c r="F172" s="3" t="str">
        <f t="shared" si="32"/>
        <v/>
      </c>
      <c r="G172" s="29"/>
      <c r="H172" s="29"/>
      <c r="I172" s="29"/>
      <c r="J172" s="29"/>
      <c r="K172" s="29"/>
      <c r="L172" s="29"/>
      <c r="N172" s="2" t="str">
        <f t="shared" si="26"/>
        <v/>
      </c>
      <c r="O172" s="16" t="str">
        <f>IFERROR(IF(INDEX(IMFYear!$B$9:$AO$400,MATCH($F172,IMFYear!$B$9:$B$400,0),MATCH(O$5,IMFYear!$B$8:$AO$8,0))=0,"",INDEX(IMFYear!$B$9:$AO$400,MATCH($F172,IMFYear!$B$9:$B$400,0),MATCH(O$5,IMFYear!$B$8:$AO$8,0))),"")</f>
        <v/>
      </c>
      <c r="P172" s="16" t="str">
        <f>IFERROR($O172/INDEX(IMFYear!$B$9:$AO$400,MATCH($F172,IMFYear!$B$9:$B$400,0),MATCH(P$5,IMFYear!$B$8:$AO$8,0)),"")</f>
        <v/>
      </c>
      <c r="Q172" s="16" t="str">
        <f>IFERROR($O172/INDEX(IMFYear!$B$9:$AO$400,MATCH($F172,IMFYear!$B$9:$B$400,0),MATCH(Q$5,IMFYear!$B$8:$AO$8,0)),"")</f>
        <v/>
      </c>
      <c r="R172" s="16" t="str">
        <f>IFERROR($O172/INDEX(IMFYear!$B$9:$AO$400,MATCH($F172,IMFYear!$B$9:$B$400,0),MATCH(R$5,IMFYear!$B$8:$AO$8,0)),"")</f>
        <v/>
      </c>
      <c r="S172" s="16" t="str">
        <f>IFERROR($O172/INDEX(IMFYear!$B$9:$AO$400,MATCH($F172,IMFYear!$B$9:$B$400,0),MATCH(S$5,IMFYear!$B$8:$AO$8,0)),"")</f>
        <v/>
      </c>
      <c r="T172" s="16" t="str">
        <f>IFERROR($O172/INDEX(IMFYear!$B$9:$AO$400,MATCH($F172,IMFYear!$B$9:$B$400,0),MATCH(T$5,IMFYear!$B$8:$AO$8,0)),"")</f>
        <v/>
      </c>
      <c r="V172" s="3" t="str">
        <f t="array" ref="V172">IFERROR(IF($V$4="IMF",INDEX(F:F,SMALL($N$6:$N$405,ROW(U172)-ROW($U$5)),1),INDEX(F:F,SMALL($E$6:$E$405,ROW(U172)-ROW($U$5)),1)),"")</f>
        <v/>
      </c>
      <c r="W172" s="16" t="str">
        <f t="shared" si="27"/>
        <v/>
      </c>
      <c r="X172" s="16" t="str">
        <f t="shared" si="28"/>
        <v/>
      </c>
      <c r="Y172" s="16" t="str">
        <f t="shared" si="29"/>
        <v/>
      </c>
      <c r="Z172" s="16" t="str">
        <f t="shared" si="30"/>
        <v/>
      </c>
      <c r="AA172" s="16" t="str">
        <f t="shared" si="31"/>
        <v/>
      </c>
      <c r="AE172" s="1"/>
      <c r="AF172" s="4"/>
      <c r="AG172" s="29"/>
      <c r="AH172" s="29"/>
      <c r="AI172" s="29"/>
      <c r="AJ172" s="29"/>
      <c r="AL172" s="4"/>
      <c r="AM172" s="52"/>
      <c r="AN172" s="52"/>
    </row>
    <row r="173" spans="6:40" x14ac:dyDescent="0.25">
      <c r="F173" s="3" t="str">
        <f t="shared" si="32"/>
        <v/>
      </c>
      <c r="G173" s="29"/>
      <c r="H173" s="29"/>
      <c r="I173" s="29"/>
      <c r="J173" s="29"/>
      <c r="K173" s="29"/>
      <c r="L173" s="29"/>
      <c r="N173" s="2" t="str">
        <f t="shared" si="26"/>
        <v/>
      </c>
      <c r="O173" s="16" t="str">
        <f>IFERROR(IF(INDEX(IMFYear!$B$9:$AO$400,MATCH($F173,IMFYear!$B$9:$B$400,0),MATCH(O$5,IMFYear!$B$8:$AO$8,0))=0,"",INDEX(IMFYear!$B$9:$AO$400,MATCH($F173,IMFYear!$B$9:$B$400,0),MATCH(O$5,IMFYear!$B$8:$AO$8,0))),"")</f>
        <v/>
      </c>
      <c r="P173" s="16" t="str">
        <f>IFERROR($O173/INDEX(IMFYear!$B$9:$AO$400,MATCH($F173,IMFYear!$B$9:$B$400,0),MATCH(P$5,IMFYear!$B$8:$AO$8,0)),"")</f>
        <v/>
      </c>
      <c r="Q173" s="16" t="str">
        <f>IFERROR($O173/INDEX(IMFYear!$B$9:$AO$400,MATCH($F173,IMFYear!$B$9:$B$400,0),MATCH(Q$5,IMFYear!$B$8:$AO$8,0)),"")</f>
        <v/>
      </c>
      <c r="R173" s="16" t="str">
        <f>IFERROR($O173/INDEX(IMFYear!$B$9:$AO$400,MATCH($F173,IMFYear!$B$9:$B$400,0),MATCH(R$5,IMFYear!$B$8:$AO$8,0)),"")</f>
        <v/>
      </c>
      <c r="S173" s="16" t="str">
        <f>IFERROR($O173/INDEX(IMFYear!$B$9:$AO$400,MATCH($F173,IMFYear!$B$9:$B$400,0),MATCH(S$5,IMFYear!$B$8:$AO$8,0)),"")</f>
        <v/>
      </c>
      <c r="T173" s="16" t="str">
        <f>IFERROR($O173/INDEX(IMFYear!$B$9:$AO$400,MATCH($F173,IMFYear!$B$9:$B$400,0),MATCH(T$5,IMFYear!$B$8:$AO$8,0)),"")</f>
        <v/>
      </c>
      <c r="V173" s="3" t="str">
        <f t="array" ref="V173">IFERROR(IF($V$4="IMF",INDEX(F:F,SMALL($N$6:$N$405,ROW(U173)-ROW($U$5)),1),INDEX(F:F,SMALL($E$6:$E$405,ROW(U173)-ROW($U$5)),1)),"")</f>
        <v/>
      </c>
      <c r="W173" s="16" t="str">
        <f t="shared" si="27"/>
        <v/>
      </c>
      <c r="X173" s="16" t="str">
        <f t="shared" si="28"/>
        <v/>
      </c>
      <c r="Y173" s="16" t="str">
        <f t="shared" si="29"/>
        <v/>
      </c>
      <c r="Z173" s="16" t="str">
        <f t="shared" si="30"/>
        <v/>
      </c>
      <c r="AA173" s="16" t="str">
        <f t="shared" si="31"/>
        <v/>
      </c>
      <c r="AE173" s="1"/>
      <c r="AF173" s="4"/>
      <c r="AG173" s="29"/>
      <c r="AH173" s="29"/>
      <c r="AI173" s="29"/>
      <c r="AJ173" s="29"/>
      <c r="AL173" s="4"/>
      <c r="AM173" s="52"/>
      <c r="AN173" s="52"/>
    </row>
    <row r="174" spans="6:40" x14ac:dyDescent="0.25">
      <c r="F174" s="3" t="str">
        <f t="shared" si="32"/>
        <v/>
      </c>
      <c r="G174" s="29"/>
      <c r="H174" s="29"/>
      <c r="I174" s="29"/>
      <c r="J174" s="29"/>
      <c r="K174" s="29"/>
      <c r="L174" s="29"/>
      <c r="N174" s="2" t="str">
        <f t="shared" si="26"/>
        <v/>
      </c>
      <c r="O174" s="16" t="str">
        <f>IFERROR(IF(INDEX(IMFYear!$B$9:$AO$400,MATCH($F174,IMFYear!$B$9:$B$400,0),MATCH(O$5,IMFYear!$B$8:$AO$8,0))=0,"",INDEX(IMFYear!$B$9:$AO$400,MATCH($F174,IMFYear!$B$9:$B$400,0),MATCH(O$5,IMFYear!$B$8:$AO$8,0))),"")</f>
        <v/>
      </c>
      <c r="P174" s="16" t="str">
        <f>IFERROR($O174/INDEX(IMFYear!$B$9:$AO$400,MATCH($F174,IMFYear!$B$9:$B$400,0),MATCH(P$5,IMFYear!$B$8:$AO$8,0)),"")</f>
        <v/>
      </c>
      <c r="Q174" s="16" t="str">
        <f>IFERROR($O174/INDEX(IMFYear!$B$9:$AO$400,MATCH($F174,IMFYear!$B$9:$B$400,0),MATCH(Q$5,IMFYear!$B$8:$AO$8,0)),"")</f>
        <v/>
      </c>
      <c r="R174" s="16" t="str">
        <f>IFERROR($O174/INDEX(IMFYear!$B$9:$AO$400,MATCH($F174,IMFYear!$B$9:$B$400,0),MATCH(R$5,IMFYear!$B$8:$AO$8,0)),"")</f>
        <v/>
      </c>
      <c r="S174" s="16" t="str">
        <f>IFERROR($O174/INDEX(IMFYear!$B$9:$AO$400,MATCH($F174,IMFYear!$B$9:$B$400,0),MATCH(S$5,IMFYear!$B$8:$AO$8,0)),"")</f>
        <v/>
      </c>
      <c r="T174" s="16" t="str">
        <f>IFERROR($O174/INDEX(IMFYear!$B$9:$AO$400,MATCH($F174,IMFYear!$B$9:$B$400,0),MATCH(T$5,IMFYear!$B$8:$AO$8,0)),"")</f>
        <v/>
      </c>
      <c r="V174" s="3" t="str">
        <f t="array" ref="V174">IFERROR(IF($V$4="IMF",INDEX(F:F,SMALL($N$6:$N$405,ROW(U174)-ROW($U$5)),1),INDEX(F:F,SMALL($E$6:$E$405,ROW(U174)-ROW($U$5)),1)),"")</f>
        <v/>
      </c>
      <c r="W174" s="16" t="str">
        <f t="shared" si="27"/>
        <v/>
      </c>
      <c r="X174" s="16" t="str">
        <f t="shared" si="28"/>
        <v/>
      </c>
      <c r="Y174" s="16" t="str">
        <f t="shared" si="29"/>
        <v/>
      </c>
      <c r="Z174" s="16" t="str">
        <f t="shared" si="30"/>
        <v/>
      </c>
      <c r="AA174" s="16" t="str">
        <f t="shared" si="31"/>
        <v/>
      </c>
      <c r="AE174" s="1"/>
      <c r="AF174" s="4"/>
      <c r="AG174" s="29"/>
      <c r="AH174" s="29"/>
      <c r="AI174" s="29"/>
      <c r="AJ174" s="29"/>
      <c r="AL174" s="4"/>
      <c r="AM174" s="52"/>
      <c r="AN174" s="52"/>
    </row>
    <row r="175" spans="6:40" x14ac:dyDescent="0.25">
      <c r="F175" s="3" t="str">
        <f t="shared" si="32"/>
        <v/>
      </c>
      <c r="G175" s="29"/>
      <c r="H175" s="29"/>
      <c r="I175" s="29"/>
      <c r="J175" s="29"/>
      <c r="K175" s="29"/>
      <c r="L175" s="29"/>
      <c r="N175" s="2" t="str">
        <f t="shared" si="26"/>
        <v/>
      </c>
      <c r="O175" s="16" t="str">
        <f>IFERROR(IF(INDEX(IMFYear!$B$9:$AO$400,MATCH($F175,IMFYear!$B$9:$B$400,0),MATCH(O$5,IMFYear!$B$8:$AO$8,0))=0,"",INDEX(IMFYear!$B$9:$AO$400,MATCH($F175,IMFYear!$B$9:$B$400,0),MATCH(O$5,IMFYear!$B$8:$AO$8,0))),"")</f>
        <v/>
      </c>
      <c r="P175" s="16" t="str">
        <f>IFERROR($O175/INDEX(IMFYear!$B$9:$AO$400,MATCH($F175,IMFYear!$B$9:$B$400,0),MATCH(P$5,IMFYear!$B$8:$AO$8,0)),"")</f>
        <v/>
      </c>
      <c r="Q175" s="16" t="str">
        <f>IFERROR($O175/INDEX(IMFYear!$B$9:$AO$400,MATCH($F175,IMFYear!$B$9:$B$400,0),MATCH(Q$5,IMFYear!$B$8:$AO$8,0)),"")</f>
        <v/>
      </c>
      <c r="R175" s="16" t="str">
        <f>IFERROR($O175/INDEX(IMFYear!$B$9:$AO$400,MATCH($F175,IMFYear!$B$9:$B$400,0),MATCH(R$5,IMFYear!$B$8:$AO$8,0)),"")</f>
        <v/>
      </c>
      <c r="S175" s="16" t="str">
        <f>IFERROR($O175/INDEX(IMFYear!$B$9:$AO$400,MATCH($F175,IMFYear!$B$9:$B$400,0),MATCH(S$5,IMFYear!$B$8:$AO$8,0)),"")</f>
        <v/>
      </c>
      <c r="T175" s="16" t="str">
        <f>IFERROR($O175/INDEX(IMFYear!$B$9:$AO$400,MATCH($F175,IMFYear!$B$9:$B$400,0),MATCH(T$5,IMFYear!$B$8:$AO$8,0)),"")</f>
        <v/>
      </c>
      <c r="V175" s="3" t="str">
        <f t="array" ref="V175">IFERROR(IF($V$4="IMF",INDEX(F:F,SMALL($N$6:$N$405,ROW(U175)-ROW($U$5)),1),INDEX(F:F,SMALL($E$6:$E$405,ROW(U175)-ROW($U$5)),1)),"")</f>
        <v/>
      </c>
      <c r="W175" s="16" t="str">
        <f t="shared" si="27"/>
        <v/>
      </c>
      <c r="X175" s="16" t="str">
        <f t="shared" si="28"/>
        <v/>
      </c>
      <c r="Y175" s="16" t="str">
        <f t="shared" si="29"/>
        <v/>
      </c>
      <c r="Z175" s="16" t="str">
        <f t="shared" si="30"/>
        <v/>
      </c>
      <c r="AA175" s="16" t="str">
        <f t="shared" si="31"/>
        <v/>
      </c>
      <c r="AE175" s="1"/>
      <c r="AF175" s="4"/>
      <c r="AG175" s="29"/>
      <c r="AH175" s="29"/>
      <c r="AI175" s="29"/>
      <c r="AJ175" s="29"/>
      <c r="AL175" s="4"/>
      <c r="AM175" s="52"/>
      <c r="AN175" s="52"/>
    </row>
    <row r="176" spans="6:40" x14ac:dyDescent="0.25">
      <c r="F176" s="3" t="str">
        <f t="shared" si="32"/>
        <v/>
      </c>
      <c r="G176" s="29"/>
      <c r="H176" s="29"/>
      <c r="I176" s="29"/>
      <c r="J176" s="29"/>
      <c r="K176" s="29"/>
      <c r="L176" s="29"/>
      <c r="N176" s="2" t="str">
        <f t="shared" si="26"/>
        <v/>
      </c>
      <c r="O176" s="16" t="str">
        <f>IFERROR(IF(INDEX(IMFYear!$B$9:$AO$400,MATCH($F176,IMFYear!$B$9:$B$400,0),MATCH(O$5,IMFYear!$B$8:$AO$8,0))=0,"",INDEX(IMFYear!$B$9:$AO$400,MATCH($F176,IMFYear!$B$9:$B$400,0),MATCH(O$5,IMFYear!$B$8:$AO$8,0))),"")</f>
        <v/>
      </c>
      <c r="P176" s="16" t="str">
        <f>IFERROR($O176/INDEX(IMFYear!$B$9:$AO$400,MATCH($F176,IMFYear!$B$9:$B$400,0),MATCH(P$5,IMFYear!$B$8:$AO$8,0)),"")</f>
        <v/>
      </c>
      <c r="Q176" s="16" t="str">
        <f>IFERROR($O176/INDEX(IMFYear!$B$9:$AO$400,MATCH($F176,IMFYear!$B$9:$B$400,0),MATCH(Q$5,IMFYear!$B$8:$AO$8,0)),"")</f>
        <v/>
      </c>
      <c r="R176" s="16" t="str">
        <f>IFERROR($O176/INDEX(IMFYear!$B$9:$AO$400,MATCH($F176,IMFYear!$B$9:$B$400,0),MATCH(R$5,IMFYear!$B$8:$AO$8,0)),"")</f>
        <v/>
      </c>
      <c r="S176" s="16" t="str">
        <f>IFERROR($O176/INDEX(IMFYear!$B$9:$AO$400,MATCH($F176,IMFYear!$B$9:$B$400,0),MATCH(S$5,IMFYear!$B$8:$AO$8,0)),"")</f>
        <v/>
      </c>
      <c r="T176" s="16" t="str">
        <f>IFERROR($O176/INDEX(IMFYear!$B$9:$AO$400,MATCH($F176,IMFYear!$B$9:$B$400,0),MATCH(T$5,IMFYear!$B$8:$AO$8,0)),"")</f>
        <v/>
      </c>
      <c r="V176" s="3" t="str">
        <f t="array" ref="V176">IFERROR(IF($V$4="IMF",INDEX(F:F,SMALL($N$6:$N$405,ROW(U176)-ROW($U$5)),1),INDEX(F:F,SMALL($E$6:$E$405,ROW(U176)-ROW($U$5)),1)),"")</f>
        <v/>
      </c>
      <c r="W176" s="16" t="str">
        <f t="shared" si="27"/>
        <v/>
      </c>
      <c r="X176" s="16" t="str">
        <f t="shared" si="28"/>
        <v/>
      </c>
      <c r="Y176" s="16" t="str">
        <f t="shared" si="29"/>
        <v/>
      </c>
      <c r="Z176" s="16" t="str">
        <f t="shared" si="30"/>
        <v/>
      </c>
      <c r="AA176" s="16" t="str">
        <f t="shared" si="31"/>
        <v/>
      </c>
      <c r="AE176" s="1"/>
      <c r="AF176" s="4"/>
      <c r="AG176" s="29"/>
      <c r="AH176" s="29"/>
      <c r="AI176" s="29"/>
      <c r="AJ176" s="29"/>
      <c r="AL176" s="4"/>
      <c r="AM176" s="52"/>
      <c r="AN176" s="52"/>
    </row>
    <row r="177" spans="6:40" x14ac:dyDescent="0.25">
      <c r="F177" s="3" t="str">
        <f t="shared" si="32"/>
        <v/>
      </c>
      <c r="G177" s="29"/>
      <c r="H177" s="29"/>
      <c r="I177" s="29"/>
      <c r="J177" s="29"/>
      <c r="K177" s="29"/>
      <c r="L177" s="29"/>
      <c r="N177" s="2" t="str">
        <f t="shared" si="26"/>
        <v/>
      </c>
      <c r="O177" s="16" t="str">
        <f>IFERROR(IF(INDEX(IMFYear!$B$9:$AO$400,MATCH($F177,IMFYear!$B$9:$B$400,0),MATCH(O$5,IMFYear!$B$8:$AO$8,0))=0,"",INDEX(IMFYear!$B$9:$AO$400,MATCH($F177,IMFYear!$B$9:$B$400,0),MATCH(O$5,IMFYear!$B$8:$AO$8,0))),"")</f>
        <v/>
      </c>
      <c r="P177" s="16" t="str">
        <f>IFERROR($O177/INDEX(IMFYear!$B$9:$AO$400,MATCH($F177,IMFYear!$B$9:$B$400,0),MATCH(P$5,IMFYear!$B$8:$AO$8,0)),"")</f>
        <v/>
      </c>
      <c r="Q177" s="16" t="str">
        <f>IFERROR($O177/INDEX(IMFYear!$B$9:$AO$400,MATCH($F177,IMFYear!$B$9:$B$400,0),MATCH(Q$5,IMFYear!$B$8:$AO$8,0)),"")</f>
        <v/>
      </c>
      <c r="R177" s="16" t="str">
        <f>IFERROR($O177/INDEX(IMFYear!$B$9:$AO$400,MATCH($F177,IMFYear!$B$9:$B$400,0),MATCH(R$5,IMFYear!$B$8:$AO$8,0)),"")</f>
        <v/>
      </c>
      <c r="S177" s="16" t="str">
        <f>IFERROR($O177/INDEX(IMFYear!$B$9:$AO$400,MATCH($F177,IMFYear!$B$9:$B$400,0),MATCH(S$5,IMFYear!$B$8:$AO$8,0)),"")</f>
        <v/>
      </c>
      <c r="T177" s="16" t="str">
        <f>IFERROR($O177/INDEX(IMFYear!$B$9:$AO$400,MATCH($F177,IMFYear!$B$9:$B$400,0),MATCH(T$5,IMFYear!$B$8:$AO$8,0)),"")</f>
        <v/>
      </c>
      <c r="V177" s="3" t="str">
        <f t="array" ref="V177">IFERROR(IF($V$4="IMF",INDEX(F:F,SMALL($N$6:$N$405,ROW(U177)-ROW($U$5)),1),INDEX(F:F,SMALL($E$6:$E$405,ROW(U177)-ROW($U$5)),1)),"")</f>
        <v/>
      </c>
      <c r="W177" s="16" t="str">
        <f t="shared" si="27"/>
        <v/>
      </c>
      <c r="X177" s="16" t="str">
        <f t="shared" si="28"/>
        <v/>
      </c>
      <c r="Y177" s="16" t="str">
        <f t="shared" si="29"/>
        <v/>
      </c>
      <c r="Z177" s="16" t="str">
        <f t="shared" si="30"/>
        <v/>
      </c>
      <c r="AA177" s="16" t="str">
        <f t="shared" si="31"/>
        <v/>
      </c>
      <c r="AE177" s="1"/>
      <c r="AF177" s="4"/>
      <c r="AG177" s="29"/>
      <c r="AH177" s="29"/>
      <c r="AI177" s="29"/>
      <c r="AJ177" s="29"/>
      <c r="AL177" s="4"/>
      <c r="AM177" s="52"/>
      <c r="AN177" s="52"/>
    </row>
    <row r="178" spans="6:40" x14ac:dyDescent="0.25">
      <c r="F178" s="3" t="str">
        <f t="shared" si="32"/>
        <v/>
      </c>
      <c r="G178" s="29"/>
      <c r="H178" s="29"/>
      <c r="I178" s="29"/>
      <c r="J178" s="29"/>
      <c r="K178" s="29"/>
      <c r="L178" s="29"/>
      <c r="N178" s="2" t="str">
        <f t="shared" si="26"/>
        <v/>
      </c>
      <c r="O178" s="16" t="str">
        <f>IFERROR(IF(INDEX(IMFYear!$B$9:$AO$400,MATCH($F178,IMFYear!$B$9:$B$400,0),MATCH(O$5,IMFYear!$B$8:$AO$8,0))=0,"",INDEX(IMFYear!$B$9:$AO$400,MATCH($F178,IMFYear!$B$9:$B$400,0),MATCH(O$5,IMFYear!$B$8:$AO$8,0))),"")</f>
        <v/>
      </c>
      <c r="P178" s="16" t="str">
        <f>IFERROR($O178/INDEX(IMFYear!$B$9:$AO$400,MATCH($F178,IMFYear!$B$9:$B$400,0),MATCH(P$5,IMFYear!$B$8:$AO$8,0)),"")</f>
        <v/>
      </c>
      <c r="Q178" s="16" t="str">
        <f>IFERROR($O178/INDEX(IMFYear!$B$9:$AO$400,MATCH($F178,IMFYear!$B$9:$B$400,0),MATCH(Q$5,IMFYear!$B$8:$AO$8,0)),"")</f>
        <v/>
      </c>
      <c r="R178" s="16" t="str">
        <f>IFERROR($O178/INDEX(IMFYear!$B$9:$AO$400,MATCH($F178,IMFYear!$B$9:$B$400,0),MATCH(R$5,IMFYear!$B$8:$AO$8,0)),"")</f>
        <v/>
      </c>
      <c r="S178" s="16" t="str">
        <f>IFERROR($O178/INDEX(IMFYear!$B$9:$AO$400,MATCH($F178,IMFYear!$B$9:$B$400,0),MATCH(S$5,IMFYear!$B$8:$AO$8,0)),"")</f>
        <v/>
      </c>
      <c r="T178" s="16" t="str">
        <f>IFERROR($O178/INDEX(IMFYear!$B$9:$AO$400,MATCH($F178,IMFYear!$B$9:$B$400,0),MATCH(T$5,IMFYear!$B$8:$AO$8,0)),"")</f>
        <v/>
      </c>
      <c r="V178" s="3" t="str">
        <f t="array" ref="V178">IFERROR(IF($V$4="IMF",INDEX(F:F,SMALL($N$6:$N$405,ROW(U178)-ROW($U$5)),1),INDEX(F:F,SMALL($E$6:$E$405,ROW(U178)-ROW($U$5)),1)),"")</f>
        <v/>
      </c>
      <c r="W178" s="16" t="str">
        <f t="shared" si="27"/>
        <v/>
      </c>
      <c r="X178" s="16" t="str">
        <f t="shared" si="28"/>
        <v/>
      </c>
      <c r="Y178" s="16" t="str">
        <f t="shared" si="29"/>
        <v/>
      </c>
      <c r="Z178" s="16" t="str">
        <f t="shared" si="30"/>
        <v/>
      </c>
      <c r="AA178" s="16" t="str">
        <f t="shared" si="31"/>
        <v/>
      </c>
      <c r="AE178" s="1"/>
      <c r="AF178" s="4"/>
      <c r="AG178" s="29"/>
      <c r="AH178" s="29"/>
      <c r="AI178" s="29"/>
      <c r="AJ178" s="29"/>
      <c r="AL178" s="4"/>
      <c r="AM178" s="52"/>
      <c r="AN178" s="52"/>
    </row>
    <row r="179" spans="6:40" x14ac:dyDescent="0.25">
      <c r="F179" s="3" t="str">
        <f t="shared" si="32"/>
        <v/>
      </c>
      <c r="G179" s="29"/>
      <c r="H179" s="29"/>
      <c r="I179" s="29"/>
      <c r="J179" s="29"/>
      <c r="K179" s="29"/>
      <c r="L179" s="29"/>
      <c r="N179" s="2" t="str">
        <f t="shared" si="26"/>
        <v/>
      </c>
      <c r="O179" s="16" t="str">
        <f>IFERROR(IF(INDEX(IMFYear!$B$9:$AO$400,MATCH($F179,IMFYear!$B$9:$B$400,0),MATCH(O$5,IMFYear!$B$8:$AO$8,0))=0,"",INDEX(IMFYear!$B$9:$AO$400,MATCH($F179,IMFYear!$B$9:$B$400,0),MATCH(O$5,IMFYear!$B$8:$AO$8,0))),"")</f>
        <v/>
      </c>
      <c r="P179" s="16" t="str">
        <f>IFERROR($O179/INDEX(IMFYear!$B$9:$AO$400,MATCH($F179,IMFYear!$B$9:$B$400,0),MATCH(P$5,IMFYear!$B$8:$AO$8,0)),"")</f>
        <v/>
      </c>
      <c r="Q179" s="16" t="str">
        <f>IFERROR($O179/INDEX(IMFYear!$B$9:$AO$400,MATCH($F179,IMFYear!$B$9:$B$400,0),MATCH(Q$5,IMFYear!$B$8:$AO$8,0)),"")</f>
        <v/>
      </c>
      <c r="R179" s="16" t="str">
        <f>IFERROR($O179/INDEX(IMFYear!$B$9:$AO$400,MATCH($F179,IMFYear!$B$9:$B$400,0),MATCH(R$5,IMFYear!$B$8:$AO$8,0)),"")</f>
        <v/>
      </c>
      <c r="S179" s="16" t="str">
        <f>IFERROR($O179/INDEX(IMFYear!$B$9:$AO$400,MATCH($F179,IMFYear!$B$9:$B$400,0),MATCH(S$5,IMFYear!$B$8:$AO$8,0)),"")</f>
        <v/>
      </c>
      <c r="T179" s="16" t="str">
        <f>IFERROR($O179/INDEX(IMFYear!$B$9:$AO$400,MATCH($F179,IMFYear!$B$9:$B$400,0),MATCH(T$5,IMFYear!$B$8:$AO$8,0)),"")</f>
        <v/>
      </c>
      <c r="V179" s="3" t="str">
        <f t="array" ref="V179">IFERROR(IF($V$4="IMF",INDEX(F:F,SMALL($N$6:$N$405,ROW(U179)-ROW($U$5)),1),INDEX(F:F,SMALL($E$6:$E$405,ROW(U179)-ROW($U$5)),1)),"")</f>
        <v/>
      </c>
      <c r="W179" s="16" t="str">
        <f t="shared" si="27"/>
        <v/>
      </c>
      <c r="X179" s="16" t="str">
        <f t="shared" si="28"/>
        <v/>
      </c>
      <c r="Y179" s="16" t="str">
        <f t="shared" si="29"/>
        <v/>
      </c>
      <c r="Z179" s="16" t="str">
        <f t="shared" si="30"/>
        <v/>
      </c>
      <c r="AA179" s="16" t="str">
        <f t="shared" si="31"/>
        <v/>
      </c>
      <c r="AE179" s="1"/>
      <c r="AF179" s="4"/>
      <c r="AG179" s="29"/>
      <c r="AH179" s="29"/>
      <c r="AI179" s="29"/>
      <c r="AJ179" s="29"/>
      <c r="AL179" s="4"/>
      <c r="AM179" s="52"/>
      <c r="AN179" s="52"/>
    </row>
    <row r="180" spans="6:40" x14ac:dyDescent="0.25">
      <c r="F180" s="3" t="str">
        <f t="shared" si="32"/>
        <v/>
      </c>
      <c r="G180" s="29"/>
      <c r="H180" s="29"/>
      <c r="I180" s="29"/>
      <c r="J180" s="29"/>
      <c r="K180" s="29"/>
      <c r="L180" s="29"/>
      <c r="N180" s="2" t="str">
        <f t="shared" si="26"/>
        <v/>
      </c>
      <c r="O180" s="16" t="str">
        <f>IFERROR(IF(INDEX(IMFYear!$B$9:$AO$400,MATCH($F180,IMFYear!$B$9:$B$400,0),MATCH(O$5,IMFYear!$B$8:$AO$8,0))=0,"",INDEX(IMFYear!$B$9:$AO$400,MATCH($F180,IMFYear!$B$9:$B$400,0),MATCH(O$5,IMFYear!$B$8:$AO$8,0))),"")</f>
        <v/>
      </c>
      <c r="P180" s="16" t="str">
        <f>IFERROR($O180/INDEX(IMFYear!$B$9:$AO$400,MATCH($F180,IMFYear!$B$9:$B$400,0),MATCH(P$5,IMFYear!$B$8:$AO$8,0)),"")</f>
        <v/>
      </c>
      <c r="Q180" s="16" t="str">
        <f>IFERROR($O180/INDEX(IMFYear!$B$9:$AO$400,MATCH($F180,IMFYear!$B$9:$B$400,0),MATCH(Q$5,IMFYear!$B$8:$AO$8,0)),"")</f>
        <v/>
      </c>
      <c r="R180" s="16" t="str">
        <f>IFERROR($O180/INDEX(IMFYear!$B$9:$AO$400,MATCH($F180,IMFYear!$B$9:$B$400,0),MATCH(R$5,IMFYear!$B$8:$AO$8,0)),"")</f>
        <v/>
      </c>
      <c r="S180" s="16" t="str">
        <f>IFERROR($O180/INDEX(IMFYear!$B$9:$AO$400,MATCH($F180,IMFYear!$B$9:$B$400,0),MATCH(S$5,IMFYear!$B$8:$AO$8,0)),"")</f>
        <v/>
      </c>
      <c r="T180" s="16" t="str">
        <f>IFERROR($O180/INDEX(IMFYear!$B$9:$AO$400,MATCH($F180,IMFYear!$B$9:$B$400,0),MATCH(T$5,IMFYear!$B$8:$AO$8,0)),"")</f>
        <v/>
      </c>
      <c r="V180" s="3" t="str">
        <f t="array" ref="V180">IFERROR(IF($V$4="IMF",INDEX(F:F,SMALL($N$6:$N$405,ROW(U180)-ROW($U$5)),1),INDEX(F:F,SMALL($E$6:$E$405,ROW(U180)-ROW($U$5)),1)),"")</f>
        <v/>
      </c>
      <c r="W180" s="16" t="str">
        <f t="shared" si="27"/>
        <v/>
      </c>
      <c r="X180" s="16" t="str">
        <f t="shared" si="28"/>
        <v/>
      </c>
      <c r="Y180" s="16" t="str">
        <f t="shared" si="29"/>
        <v/>
      </c>
      <c r="Z180" s="16" t="str">
        <f t="shared" si="30"/>
        <v/>
      </c>
      <c r="AA180" s="16" t="str">
        <f t="shared" si="31"/>
        <v/>
      </c>
      <c r="AE180" s="1"/>
      <c r="AF180" s="4"/>
      <c r="AG180" s="29"/>
      <c r="AH180" s="29"/>
      <c r="AI180" s="29"/>
      <c r="AJ180" s="29"/>
      <c r="AL180" s="4"/>
      <c r="AM180" s="52"/>
      <c r="AN180" s="52"/>
    </row>
    <row r="181" spans="6:40" x14ac:dyDescent="0.25">
      <c r="F181" s="3" t="str">
        <f t="shared" si="32"/>
        <v/>
      </c>
      <c r="G181" s="29"/>
      <c r="H181" s="29"/>
      <c r="I181" s="29"/>
      <c r="J181" s="29"/>
      <c r="K181" s="29"/>
      <c r="L181" s="29"/>
      <c r="N181" s="2" t="str">
        <f t="shared" si="26"/>
        <v/>
      </c>
      <c r="O181" s="16" t="str">
        <f>IFERROR(IF(INDEX(IMFYear!$B$9:$AO$400,MATCH($F181,IMFYear!$B$9:$B$400,0),MATCH(O$5,IMFYear!$B$8:$AO$8,0))=0,"",INDEX(IMFYear!$B$9:$AO$400,MATCH($F181,IMFYear!$B$9:$B$400,0),MATCH(O$5,IMFYear!$B$8:$AO$8,0))),"")</f>
        <v/>
      </c>
      <c r="P181" s="16" t="str">
        <f>IFERROR($O181/INDEX(IMFYear!$B$9:$AO$400,MATCH($F181,IMFYear!$B$9:$B$400,0),MATCH(P$5,IMFYear!$B$8:$AO$8,0)),"")</f>
        <v/>
      </c>
      <c r="Q181" s="16" t="str">
        <f>IFERROR($O181/INDEX(IMFYear!$B$9:$AO$400,MATCH($F181,IMFYear!$B$9:$B$400,0),MATCH(Q$5,IMFYear!$B$8:$AO$8,0)),"")</f>
        <v/>
      </c>
      <c r="R181" s="16" t="str">
        <f>IFERROR($O181/INDEX(IMFYear!$B$9:$AO$400,MATCH($F181,IMFYear!$B$9:$B$400,0),MATCH(R$5,IMFYear!$B$8:$AO$8,0)),"")</f>
        <v/>
      </c>
      <c r="S181" s="16" t="str">
        <f>IFERROR($O181/INDEX(IMFYear!$B$9:$AO$400,MATCH($F181,IMFYear!$B$9:$B$400,0),MATCH(S$5,IMFYear!$B$8:$AO$8,0)),"")</f>
        <v/>
      </c>
      <c r="T181" s="16" t="str">
        <f>IFERROR($O181/INDEX(IMFYear!$B$9:$AO$400,MATCH($F181,IMFYear!$B$9:$B$400,0),MATCH(T$5,IMFYear!$B$8:$AO$8,0)),"")</f>
        <v/>
      </c>
      <c r="V181" s="3" t="str">
        <f t="array" ref="V181">IFERROR(IF($V$4="IMF",INDEX(F:F,SMALL($N$6:$N$405,ROW(U181)-ROW($U$5)),1),INDEX(F:F,SMALL($E$6:$E$405,ROW(U181)-ROW($U$5)),1)),"")</f>
        <v/>
      </c>
      <c r="W181" s="16" t="str">
        <f t="shared" si="27"/>
        <v/>
      </c>
      <c r="X181" s="16" t="str">
        <f t="shared" si="28"/>
        <v/>
      </c>
      <c r="Y181" s="16" t="str">
        <f t="shared" si="29"/>
        <v/>
      </c>
      <c r="Z181" s="16" t="str">
        <f t="shared" si="30"/>
        <v/>
      </c>
      <c r="AA181" s="16" t="str">
        <f t="shared" si="31"/>
        <v/>
      </c>
      <c r="AE181" s="1"/>
      <c r="AF181" s="4"/>
      <c r="AG181" s="29"/>
      <c r="AH181" s="29"/>
      <c r="AI181" s="29"/>
      <c r="AJ181" s="29"/>
      <c r="AL181" s="4"/>
      <c r="AM181" s="52"/>
      <c r="AN181" s="52"/>
    </row>
    <row r="182" spans="6:40" x14ac:dyDescent="0.25">
      <c r="F182" s="3" t="str">
        <f t="shared" si="32"/>
        <v/>
      </c>
      <c r="G182" s="29"/>
      <c r="H182" s="29"/>
      <c r="I182" s="29"/>
      <c r="J182" s="29"/>
      <c r="K182" s="29"/>
      <c r="L182" s="29"/>
      <c r="N182" s="2" t="str">
        <f t="shared" si="26"/>
        <v/>
      </c>
      <c r="O182" s="16" t="str">
        <f>IFERROR(IF(INDEX(IMFYear!$B$9:$AO$400,MATCH($F182,IMFYear!$B$9:$B$400,0),MATCH(O$5,IMFYear!$B$8:$AO$8,0))=0,"",INDEX(IMFYear!$B$9:$AO$400,MATCH($F182,IMFYear!$B$9:$B$400,0),MATCH(O$5,IMFYear!$B$8:$AO$8,0))),"")</f>
        <v/>
      </c>
      <c r="P182" s="16" t="str">
        <f>IFERROR($O182/INDEX(IMFYear!$B$9:$AO$400,MATCH($F182,IMFYear!$B$9:$B$400,0),MATCH(P$5,IMFYear!$B$8:$AO$8,0)),"")</f>
        <v/>
      </c>
      <c r="Q182" s="16" t="str">
        <f>IFERROR($O182/INDEX(IMFYear!$B$9:$AO$400,MATCH($F182,IMFYear!$B$9:$B$400,0),MATCH(Q$5,IMFYear!$B$8:$AO$8,0)),"")</f>
        <v/>
      </c>
      <c r="R182" s="16" t="str">
        <f>IFERROR($O182/INDEX(IMFYear!$B$9:$AO$400,MATCH($F182,IMFYear!$B$9:$B$400,0),MATCH(R$5,IMFYear!$B$8:$AO$8,0)),"")</f>
        <v/>
      </c>
      <c r="S182" s="16" t="str">
        <f>IFERROR($O182/INDEX(IMFYear!$B$9:$AO$400,MATCH($F182,IMFYear!$B$9:$B$400,0),MATCH(S$5,IMFYear!$B$8:$AO$8,0)),"")</f>
        <v/>
      </c>
      <c r="T182" s="16" t="str">
        <f>IFERROR($O182/INDEX(IMFYear!$B$9:$AO$400,MATCH($F182,IMFYear!$B$9:$B$400,0),MATCH(T$5,IMFYear!$B$8:$AO$8,0)),"")</f>
        <v/>
      </c>
      <c r="V182" s="3" t="str">
        <f t="array" ref="V182">IFERROR(IF($V$4="IMF",INDEX(F:F,SMALL($N$6:$N$405,ROW(U182)-ROW($U$5)),1),INDEX(F:F,SMALL($E$6:$E$405,ROW(U182)-ROW($U$5)),1)),"")</f>
        <v/>
      </c>
      <c r="W182" s="16" t="str">
        <f t="shared" si="27"/>
        <v/>
      </c>
      <c r="X182" s="16" t="str">
        <f t="shared" si="28"/>
        <v/>
      </c>
      <c r="Y182" s="16" t="str">
        <f t="shared" si="29"/>
        <v/>
      </c>
      <c r="Z182" s="16" t="str">
        <f t="shared" si="30"/>
        <v/>
      </c>
      <c r="AA182" s="16" t="str">
        <f t="shared" si="31"/>
        <v/>
      </c>
      <c r="AE182" s="1"/>
      <c r="AF182" s="4"/>
      <c r="AG182" s="29"/>
      <c r="AH182" s="29"/>
      <c r="AI182" s="29"/>
      <c r="AJ182" s="29"/>
      <c r="AL182" s="4"/>
      <c r="AM182" s="52"/>
      <c r="AN182" s="52"/>
    </row>
    <row r="183" spans="6:40" x14ac:dyDescent="0.25">
      <c r="F183" s="3" t="str">
        <f t="shared" si="32"/>
        <v/>
      </c>
      <c r="G183" s="29"/>
      <c r="H183" s="29"/>
      <c r="I183" s="29"/>
      <c r="J183" s="29"/>
      <c r="K183" s="29"/>
      <c r="L183" s="29"/>
      <c r="N183" s="2" t="str">
        <f t="shared" si="26"/>
        <v/>
      </c>
      <c r="O183" s="16" t="str">
        <f>IFERROR(IF(INDEX(IMFYear!$B$9:$AO$400,MATCH($F183,IMFYear!$B$9:$B$400,0),MATCH(O$5,IMFYear!$B$8:$AO$8,0))=0,"",INDEX(IMFYear!$B$9:$AO$400,MATCH($F183,IMFYear!$B$9:$B$400,0),MATCH(O$5,IMFYear!$B$8:$AO$8,0))),"")</f>
        <v/>
      </c>
      <c r="P183" s="16" t="str">
        <f>IFERROR($O183/INDEX(IMFYear!$B$9:$AO$400,MATCH($F183,IMFYear!$B$9:$B$400,0),MATCH(P$5,IMFYear!$B$8:$AO$8,0)),"")</f>
        <v/>
      </c>
      <c r="Q183" s="16" t="str">
        <f>IFERROR($O183/INDEX(IMFYear!$B$9:$AO$400,MATCH($F183,IMFYear!$B$9:$B$400,0),MATCH(Q$5,IMFYear!$B$8:$AO$8,0)),"")</f>
        <v/>
      </c>
      <c r="R183" s="16" t="str">
        <f>IFERROR($O183/INDEX(IMFYear!$B$9:$AO$400,MATCH($F183,IMFYear!$B$9:$B$400,0),MATCH(R$5,IMFYear!$B$8:$AO$8,0)),"")</f>
        <v/>
      </c>
      <c r="S183" s="16" t="str">
        <f>IFERROR($O183/INDEX(IMFYear!$B$9:$AO$400,MATCH($F183,IMFYear!$B$9:$B$400,0),MATCH(S$5,IMFYear!$B$8:$AO$8,0)),"")</f>
        <v/>
      </c>
      <c r="T183" s="16" t="str">
        <f>IFERROR($O183/INDEX(IMFYear!$B$9:$AO$400,MATCH($F183,IMFYear!$B$9:$B$400,0),MATCH(T$5,IMFYear!$B$8:$AO$8,0)),"")</f>
        <v/>
      </c>
      <c r="V183" s="3" t="str">
        <f t="array" ref="V183">IFERROR(IF($V$4="IMF",INDEX(F:F,SMALL($N$6:$N$405,ROW(U183)-ROW($U$5)),1),INDEX(F:F,SMALL($E$6:$E$405,ROW(U183)-ROW($U$5)),1)),"")</f>
        <v/>
      </c>
      <c r="W183" s="16" t="str">
        <f t="shared" si="27"/>
        <v/>
      </c>
      <c r="X183" s="16" t="str">
        <f t="shared" si="28"/>
        <v/>
      </c>
      <c r="Y183" s="16" t="str">
        <f t="shared" si="29"/>
        <v/>
      </c>
      <c r="Z183" s="16" t="str">
        <f t="shared" si="30"/>
        <v/>
      </c>
      <c r="AA183" s="16" t="str">
        <f t="shared" si="31"/>
        <v/>
      </c>
      <c r="AE183" s="1"/>
      <c r="AF183" s="4"/>
      <c r="AG183" s="29"/>
      <c r="AH183" s="29"/>
      <c r="AI183" s="29"/>
      <c r="AJ183" s="29"/>
      <c r="AL183" s="4"/>
      <c r="AM183" s="52"/>
      <c r="AN183" s="52"/>
    </row>
    <row r="184" spans="6:40" x14ac:dyDescent="0.25">
      <c r="F184" s="3" t="str">
        <f t="shared" si="32"/>
        <v/>
      </c>
      <c r="G184" s="29"/>
      <c r="H184" s="29"/>
      <c r="I184" s="29"/>
      <c r="J184" s="29"/>
      <c r="K184" s="29"/>
      <c r="L184" s="29"/>
      <c r="N184" s="2" t="str">
        <f t="shared" si="26"/>
        <v/>
      </c>
      <c r="O184" s="16" t="str">
        <f>IFERROR(IF(INDEX(IMFYear!$B$9:$AO$400,MATCH($F184,IMFYear!$B$9:$B$400,0),MATCH(O$5,IMFYear!$B$8:$AO$8,0))=0,"",INDEX(IMFYear!$B$9:$AO$400,MATCH($F184,IMFYear!$B$9:$B$400,0),MATCH(O$5,IMFYear!$B$8:$AO$8,0))),"")</f>
        <v/>
      </c>
      <c r="P184" s="16" t="str">
        <f>IFERROR($O184/INDEX(IMFYear!$B$9:$AO$400,MATCH($F184,IMFYear!$B$9:$B$400,0),MATCH(P$5,IMFYear!$B$8:$AO$8,0)),"")</f>
        <v/>
      </c>
      <c r="Q184" s="16" t="str">
        <f>IFERROR($O184/INDEX(IMFYear!$B$9:$AO$400,MATCH($F184,IMFYear!$B$9:$B$400,0),MATCH(Q$5,IMFYear!$B$8:$AO$8,0)),"")</f>
        <v/>
      </c>
      <c r="R184" s="16" t="str">
        <f>IFERROR($O184/INDEX(IMFYear!$B$9:$AO$400,MATCH($F184,IMFYear!$B$9:$B$400,0),MATCH(R$5,IMFYear!$B$8:$AO$8,0)),"")</f>
        <v/>
      </c>
      <c r="S184" s="16" t="str">
        <f>IFERROR($O184/INDEX(IMFYear!$B$9:$AO$400,MATCH($F184,IMFYear!$B$9:$B$400,0),MATCH(S$5,IMFYear!$B$8:$AO$8,0)),"")</f>
        <v/>
      </c>
      <c r="T184" s="16" t="str">
        <f>IFERROR($O184/INDEX(IMFYear!$B$9:$AO$400,MATCH($F184,IMFYear!$B$9:$B$400,0),MATCH(T$5,IMFYear!$B$8:$AO$8,0)),"")</f>
        <v/>
      </c>
      <c r="V184" s="3" t="str">
        <f t="array" ref="V184">IFERROR(IF($V$4="IMF",INDEX(F:F,SMALL($N$6:$N$405,ROW(U184)-ROW($U$5)),1),INDEX(F:F,SMALL($E$6:$E$405,ROW(U184)-ROW($U$5)),1)),"")</f>
        <v/>
      </c>
      <c r="W184" s="16" t="str">
        <f t="shared" si="27"/>
        <v/>
      </c>
      <c r="X184" s="16" t="str">
        <f t="shared" si="28"/>
        <v/>
      </c>
      <c r="Y184" s="16" t="str">
        <f t="shared" si="29"/>
        <v/>
      </c>
      <c r="Z184" s="16" t="str">
        <f t="shared" si="30"/>
        <v/>
      </c>
      <c r="AA184" s="16" t="str">
        <f t="shared" si="31"/>
        <v/>
      </c>
      <c r="AE184" s="1"/>
      <c r="AF184" s="4"/>
      <c r="AG184" s="29"/>
      <c r="AH184" s="29"/>
      <c r="AI184" s="29"/>
      <c r="AJ184" s="29"/>
      <c r="AL184" s="4"/>
      <c r="AM184" s="52"/>
      <c r="AN184" s="52"/>
    </row>
    <row r="185" spans="6:40" x14ac:dyDescent="0.25">
      <c r="F185" s="3" t="str">
        <f t="shared" si="32"/>
        <v/>
      </c>
      <c r="G185" s="29"/>
      <c r="H185" s="29"/>
      <c r="I185" s="29"/>
      <c r="J185" s="29"/>
      <c r="K185" s="29"/>
      <c r="L185" s="29"/>
      <c r="N185" s="2" t="str">
        <f t="shared" ref="N185:N248" si="33">IF(LEN(F185)&gt;0,IF(OR(AND(LEN($P$5)&gt;0,LEN(P185)=0),AND(LEN($Q$5)&gt;0,LEN(Q185)=0),AND(LEN($R$5)&gt;0,LEN(R185)=0),AND(LEN($S$5)&gt;0,LEN(S185)=0),AND(LEN($T$5)&gt;0,LEN(T185)=0)),"",ROW(N185)),"")</f>
        <v/>
      </c>
      <c r="O185" s="16" t="str">
        <f>IFERROR(IF(INDEX(IMFYear!$B$9:$AO$400,MATCH($F185,IMFYear!$B$9:$B$400,0),MATCH(O$5,IMFYear!$B$8:$AO$8,0))=0,"",INDEX(IMFYear!$B$9:$AO$400,MATCH($F185,IMFYear!$B$9:$B$400,0),MATCH(O$5,IMFYear!$B$8:$AO$8,0))),"")</f>
        <v/>
      </c>
      <c r="P185" s="16" t="str">
        <f>IFERROR($O185/INDEX(IMFYear!$B$9:$AO$400,MATCH($F185,IMFYear!$B$9:$B$400,0),MATCH(P$5,IMFYear!$B$8:$AO$8,0)),"")</f>
        <v/>
      </c>
      <c r="Q185" s="16" t="str">
        <f>IFERROR($O185/INDEX(IMFYear!$B$9:$AO$400,MATCH($F185,IMFYear!$B$9:$B$400,0),MATCH(Q$5,IMFYear!$B$8:$AO$8,0)),"")</f>
        <v/>
      </c>
      <c r="R185" s="16" t="str">
        <f>IFERROR($O185/INDEX(IMFYear!$B$9:$AO$400,MATCH($F185,IMFYear!$B$9:$B$400,0),MATCH(R$5,IMFYear!$B$8:$AO$8,0)),"")</f>
        <v/>
      </c>
      <c r="S185" s="16" t="str">
        <f>IFERROR($O185/INDEX(IMFYear!$B$9:$AO$400,MATCH($F185,IMFYear!$B$9:$B$400,0),MATCH(S$5,IMFYear!$B$8:$AO$8,0)),"")</f>
        <v/>
      </c>
      <c r="T185" s="16" t="str">
        <f>IFERROR($O185/INDEX(IMFYear!$B$9:$AO$400,MATCH($F185,IMFYear!$B$9:$B$400,0),MATCH(T$5,IMFYear!$B$8:$AO$8,0)),"")</f>
        <v/>
      </c>
      <c r="V185" s="3" t="str">
        <f t="array" ref="V185">IFERROR(IF($V$4="IMF",INDEX(F:F,SMALL($N$6:$N$405,ROW(U185)-ROW($U$5)),1),INDEX(F:F,SMALL($E$6:$E$405,ROW(U185)-ROW($U$5)),1)),"")</f>
        <v/>
      </c>
      <c r="W185" s="16" t="str">
        <f t="shared" si="27"/>
        <v/>
      </c>
      <c r="X185" s="16" t="str">
        <f t="shared" si="28"/>
        <v/>
      </c>
      <c r="Y185" s="16" t="str">
        <f t="shared" si="29"/>
        <v/>
      </c>
      <c r="Z185" s="16" t="str">
        <f t="shared" si="30"/>
        <v/>
      </c>
      <c r="AA185" s="16" t="str">
        <f t="shared" si="31"/>
        <v/>
      </c>
      <c r="AE185" s="1"/>
      <c r="AF185" s="4"/>
      <c r="AG185" s="29"/>
      <c r="AH185" s="29"/>
      <c r="AI185" s="29"/>
      <c r="AJ185" s="29"/>
      <c r="AL185" s="4"/>
      <c r="AM185" s="52"/>
      <c r="AN185" s="52"/>
    </row>
    <row r="186" spans="6:40" x14ac:dyDescent="0.25">
      <c r="F186" s="3" t="str">
        <f t="shared" si="32"/>
        <v/>
      </c>
      <c r="G186" s="29"/>
      <c r="H186" s="29"/>
      <c r="I186" s="29"/>
      <c r="J186" s="29"/>
      <c r="K186" s="29"/>
      <c r="L186" s="29"/>
      <c r="N186" s="2" t="str">
        <f t="shared" si="33"/>
        <v/>
      </c>
      <c r="O186" s="16" t="str">
        <f>IFERROR(IF(INDEX(IMFYear!$B$9:$AO$400,MATCH($F186,IMFYear!$B$9:$B$400,0),MATCH(O$5,IMFYear!$B$8:$AO$8,0))=0,"",INDEX(IMFYear!$B$9:$AO$400,MATCH($F186,IMFYear!$B$9:$B$400,0),MATCH(O$5,IMFYear!$B$8:$AO$8,0))),"")</f>
        <v/>
      </c>
      <c r="P186" s="16" t="str">
        <f>IFERROR($O186/INDEX(IMFYear!$B$9:$AO$400,MATCH($F186,IMFYear!$B$9:$B$400,0),MATCH(P$5,IMFYear!$B$8:$AO$8,0)),"")</f>
        <v/>
      </c>
      <c r="Q186" s="16" t="str">
        <f>IFERROR($O186/INDEX(IMFYear!$B$9:$AO$400,MATCH($F186,IMFYear!$B$9:$B$400,0),MATCH(Q$5,IMFYear!$B$8:$AO$8,0)),"")</f>
        <v/>
      </c>
      <c r="R186" s="16" t="str">
        <f>IFERROR($O186/INDEX(IMFYear!$B$9:$AO$400,MATCH($F186,IMFYear!$B$9:$B$400,0),MATCH(R$5,IMFYear!$B$8:$AO$8,0)),"")</f>
        <v/>
      </c>
      <c r="S186" s="16" t="str">
        <f>IFERROR($O186/INDEX(IMFYear!$B$9:$AO$400,MATCH($F186,IMFYear!$B$9:$B$400,0),MATCH(S$5,IMFYear!$B$8:$AO$8,0)),"")</f>
        <v/>
      </c>
      <c r="T186" s="16" t="str">
        <f>IFERROR($O186/INDEX(IMFYear!$B$9:$AO$400,MATCH($F186,IMFYear!$B$9:$B$400,0),MATCH(T$5,IMFYear!$B$8:$AO$8,0)),"")</f>
        <v/>
      </c>
      <c r="V186" s="3" t="str">
        <f t="array" ref="V186">IFERROR(IF($V$4="IMF",INDEX(F:F,SMALL($N$6:$N$405,ROW(U186)-ROW($U$5)),1),INDEX(F:F,SMALL($E$6:$E$405,ROW(U186)-ROW($U$5)),1)),"")</f>
        <v/>
      </c>
      <c r="W186" s="16" t="str">
        <f t="shared" si="27"/>
        <v/>
      </c>
      <c r="X186" s="16" t="str">
        <f t="shared" si="28"/>
        <v/>
      </c>
      <c r="Y186" s="16" t="str">
        <f t="shared" si="29"/>
        <v/>
      </c>
      <c r="Z186" s="16" t="str">
        <f t="shared" si="30"/>
        <v/>
      </c>
      <c r="AA186" s="16" t="str">
        <f t="shared" si="31"/>
        <v/>
      </c>
      <c r="AE186" s="1"/>
      <c r="AF186" s="4"/>
      <c r="AG186" s="29"/>
      <c r="AH186" s="29"/>
      <c r="AI186" s="29"/>
      <c r="AJ186" s="29"/>
      <c r="AL186" s="4"/>
      <c r="AM186" s="52"/>
      <c r="AN186" s="52"/>
    </row>
    <row r="187" spans="6:40" x14ac:dyDescent="0.25">
      <c r="F187" s="3" t="str">
        <f t="shared" si="32"/>
        <v/>
      </c>
      <c r="G187" s="29"/>
      <c r="H187" s="29"/>
      <c r="I187" s="29"/>
      <c r="J187" s="29"/>
      <c r="K187" s="29"/>
      <c r="L187" s="29"/>
      <c r="N187" s="2" t="str">
        <f t="shared" si="33"/>
        <v/>
      </c>
      <c r="O187" s="16" t="str">
        <f>IFERROR(IF(INDEX(IMFYear!$B$9:$AO$400,MATCH($F187,IMFYear!$B$9:$B$400,0),MATCH(O$5,IMFYear!$B$8:$AO$8,0))=0,"",INDEX(IMFYear!$B$9:$AO$400,MATCH($F187,IMFYear!$B$9:$B$400,0),MATCH(O$5,IMFYear!$B$8:$AO$8,0))),"")</f>
        <v/>
      </c>
      <c r="P187" s="16" t="str">
        <f>IFERROR($O187/INDEX(IMFYear!$B$9:$AO$400,MATCH($F187,IMFYear!$B$9:$B$400,0),MATCH(P$5,IMFYear!$B$8:$AO$8,0)),"")</f>
        <v/>
      </c>
      <c r="Q187" s="16" t="str">
        <f>IFERROR($O187/INDEX(IMFYear!$B$9:$AO$400,MATCH($F187,IMFYear!$B$9:$B$400,0),MATCH(Q$5,IMFYear!$B$8:$AO$8,0)),"")</f>
        <v/>
      </c>
      <c r="R187" s="16" t="str">
        <f>IFERROR($O187/INDEX(IMFYear!$B$9:$AO$400,MATCH($F187,IMFYear!$B$9:$B$400,0),MATCH(R$5,IMFYear!$B$8:$AO$8,0)),"")</f>
        <v/>
      </c>
      <c r="S187" s="16" t="str">
        <f>IFERROR($O187/INDEX(IMFYear!$B$9:$AO$400,MATCH($F187,IMFYear!$B$9:$B$400,0),MATCH(S$5,IMFYear!$B$8:$AO$8,0)),"")</f>
        <v/>
      </c>
      <c r="T187" s="16" t="str">
        <f>IFERROR($O187/INDEX(IMFYear!$B$9:$AO$400,MATCH($F187,IMFYear!$B$9:$B$400,0),MATCH(T$5,IMFYear!$B$8:$AO$8,0)),"")</f>
        <v/>
      </c>
      <c r="V187" s="3" t="str">
        <f t="array" ref="V187">IFERROR(IF($V$4="IMF",INDEX(F:F,SMALL($N$6:$N$405,ROW(U187)-ROW($U$5)),1),INDEX(F:F,SMALL($E$6:$E$405,ROW(U187)-ROW($U$5)),1)),"")</f>
        <v/>
      </c>
      <c r="W187" s="16" t="str">
        <f t="shared" si="27"/>
        <v/>
      </c>
      <c r="X187" s="16" t="str">
        <f t="shared" si="28"/>
        <v/>
      </c>
      <c r="Y187" s="16" t="str">
        <f t="shared" si="29"/>
        <v/>
      </c>
      <c r="Z187" s="16" t="str">
        <f t="shared" si="30"/>
        <v/>
      </c>
      <c r="AA187" s="16" t="str">
        <f t="shared" si="31"/>
        <v/>
      </c>
      <c r="AE187" s="1"/>
      <c r="AF187" s="4"/>
      <c r="AG187" s="29"/>
      <c r="AH187" s="29"/>
      <c r="AI187" s="29"/>
      <c r="AJ187" s="29"/>
      <c r="AL187" s="4"/>
      <c r="AM187" s="52"/>
      <c r="AN187" s="52"/>
    </row>
    <row r="188" spans="6:40" x14ac:dyDescent="0.25">
      <c r="F188" s="3" t="str">
        <f t="shared" si="32"/>
        <v/>
      </c>
      <c r="G188" s="29"/>
      <c r="H188" s="29"/>
      <c r="I188" s="29"/>
      <c r="J188" s="29"/>
      <c r="K188" s="29"/>
      <c r="L188" s="29"/>
      <c r="N188" s="2" t="str">
        <f t="shared" si="33"/>
        <v/>
      </c>
      <c r="O188" s="16" t="str">
        <f>IFERROR(IF(INDEX(IMFYear!$B$9:$AO$400,MATCH($F188,IMFYear!$B$9:$B$400,0),MATCH(O$5,IMFYear!$B$8:$AO$8,0))=0,"",INDEX(IMFYear!$B$9:$AO$400,MATCH($F188,IMFYear!$B$9:$B$400,0),MATCH(O$5,IMFYear!$B$8:$AO$8,0))),"")</f>
        <v/>
      </c>
      <c r="P188" s="16" t="str">
        <f>IFERROR($O188/INDEX(IMFYear!$B$9:$AO$400,MATCH($F188,IMFYear!$B$9:$B$400,0),MATCH(P$5,IMFYear!$B$8:$AO$8,0)),"")</f>
        <v/>
      </c>
      <c r="Q188" s="16" t="str">
        <f>IFERROR($O188/INDEX(IMFYear!$B$9:$AO$400,MATCH($F188,IMFYear!$B$9:$B$400,0),MATCH(Q$5,IMFYear!$B$8:$AO$8,0)),"")</f>
        <v/>
      </c>
      <c r="R188" s="16" t="str">
        <f>IFERROR($O188/INDEX(IMFYear!$B$9:$AO$400,MATCH($F188,IMFYear!$B$9:$B$400,0),MATCH(R$5,IMFYear!$B$8:$AO$8,0)),"")</f>
        <v/>
      </c>
      <c r="S188" s="16" t="str">
        <f>IFERROR($O188/INDEX(IMFYear!$B$9:$AO$400,MATCH($F188,IMFYear!$B$9:$B$400,0),MATCH(S$5,IMFYear!$B$8:$AO$8,0)),"")</f>
        <v/>
      </c>
      <c r="T188" s="16" t="str">
        <f>IFERROR($O188/INDEX(IMFYear!$B$9:$AO$400,MATCH($F188,IMFYear!$B$9:$B$400,0),MATCH(T$5,IMFYear!$B$8:$AO$8,0)),"")</f>
        <v/>
      </c>
      <c r="V188" s="3" t="str">
        <f t="array" ref="V188">IFERROR(IF($V$4="IMF",INDEX(F:F,SMALL($N$6:$N$405,ROW(U188)-ROW($U$5)),1),INDEX(F:F,SMALL($E$6:$E$405,ROW(U188)-ROW($U$5)),1)),"")</f>
        <v/>
      </c>
      <c r="W188" s="16" t="str">
        <f t="shared" si="27"/>
        <v/>
      </c>
      <c r="X188" s="16" t="str">
        <f t="shared" si="28"/>
        <v/>
      </c>
      <c r="Y188" s="16" t="str">
        <f t="shared" si="29"/>
        <v/>
      </c>
      <c r="Z188" s="16" t="str">
        <f t="shared" si="30"/>
        <v/>
      </c>
      <c r="AA188" s="16" t="str">
        <f t="shared" si="31"/>
        <v/>
      </c>
      <c r="AE188" s="1"/>
      <c r="AF188" s="4"/>
      <c r="AG188" s="29"/>
      <c r="AH188" s="29"/>
      <c r="AI188" s="29"/>
      <c r="AJ188" s="29"/>
      <c r="AL188" s="4"/>
      <c r="AM188" s="52"/>
      <c r="AN188" s="52"/>
    </row>
    <row r="189" spans="6:40" x14ac:dyDescent="0.25">
      <c r="F189" s="3" t="str">
        <f t="shared" si="32"/>
        <v/>
      </c>
      <c r="G189" s="29"/>
      <c r="H189" s="29"/>
      <c r="I189" s="29"/>
      <c r="J189" s="29"/>
      <c r="K189" s="29"/>
      <c r="L189" s="29"/>
      <c r="N189" s="2" t="str">
        <f t="shared" si="33"/>
        <v/>
      </c>
      <c r="O189" s="16" t="str">
        <f>IFERROR(IF(INDEX(IMFYear!$B$9:$AO$400,MATCH($F189,IMFYear!$B$9:$B$400,0),MATCH(O$5,IMFYear!$B$8:$AO$8,0))=0,"",INDEX(IMFYear!$B$9:$AO$400,MATCH($F189,IMFYear!$B$9:$B$400,0),MATCH(O$5,IMFYear!$B$8:$AO$8,0))),"")</f>
        <v/>
      </c>
      <c r="P189" s="16" t="str">
        <f>IFERROR($O189/INDEX(IMFYear!$B$9:$AO$400,MATCH($F189,IMFYear!$B$9:$B$400,0),MATCH(P$5,IMFYear!$B$8:$AO$8,0)),"")</f>
        <v/>
      </c>
      <c r="Q189" s="16" t="str">
        <f>IFERROR($O189/INDEX(IMFYear!$B$9:$AO$400,MATCH($F189,IMFYear!$B$9:$B$400,0),MATCH(Q$5,IMFYear!$B$8:$AO$8,0)),"")</f>
        <v/>
      </c>
      <c r="R189" s="16" t="str">
        <f>IFERROR($O189/INDEX(IMFYear!$B$9:$AO$400,MATCH($F189,IMFYear!$B$9:$B$400,0),MATCH(R$5,IMFYear!$B$8:$AO$8,0)),"")</f>
        <v/>
      </c>
      <c r="S189" s="16" t="str">
        <f>IFERROR($O189/INDEX(IMFYear!$B$9:$AO$400,MATCH($F189,IMFYear!$B$9:$B$400,0),MATCH(S$5,IMFYear!$B$8:$AO$8,0)),"")</f>
        <v/>
      </c>
      <c r="T189" s="16" t="str">
        <f>IFERROR($O189/INDEX(IMFYear!$B$9:$AO$400,MATCH($F189,IMFYear!$B$9:$B$400,0),MATCH(T$5,IMFYear!$B$8:$AO$8,0)),"")</f>
        <v/>
      </c>
      <c r="V189" s="3" t="str">
        <f t="array" ref="V189">IFERROR(IF($V$4="IMF",INDEX(F:F,SMALL($N$6:$N$405,ROW(U189)-ROW($U$5)),1),INDEX(F:F,SMALL($E$6:$E$405,ROW(U189)-ROW($U$5)),1)),"")</f>
        <v/>
      </c>
      <c r="W189" s="16" t="str">
        <f t="shared" si="27"/>
        <v/>
      </c>
      <c r="X189" s="16" t="str">
        <f t="shared" si="28"/>
        <v/>
      </c>
      <c r="Y189" s="16" t="str">
        <f t="shared" si="29"/>
        <v/>
      </c>
      <c r="Z189" s="16" t="str">
        <f t="shared" si="30"/>
        <v/>
      </c>
      <c r="AA189" s="16" t="str">
        <f t="shared" si="31"/>
        <v/>
      </c>
      <c r="AE189" s="1"/>
      <c r="AF189" s="4"/>
      <c r="AG189" s="29"/>
      <c r="AH189" s="29"/>
      <c r="AI189" s="29"/>
      <c r="AJ189" s="29"/>
      <c r="AL189" s="4"/>
      <c r="AM189" s="52"/>
      <c r="AN189" s="52"/>
    </row>
    <row r="190" spans="6:40" x14ac:dyDescent="0.25">
      <c r="F190" s="3" t="str">
        <f t="shared" si="32"/>
        <v/>
      </c>
      <c r="G190" s="29"/>
      <c r="H190" s="29"/>
      <c r="I190" s="29"/>
      <c r="J190" s="29"/>
      <c r="K190" s="29"/>
      <c r="L190" s="29"/>
      <c r="N190" s="2" t="str">
        <f t="shared" si="33"/>
        <v/>
      </c>
      <c r="O190" s="16" t="str">
        <f>IFERROR(IF(INDEX(IMFYear!$B$9:$AO$400,MATCH($F190,IMFYear!$B$9:$B$400,0),MATCH(O$5,IMFYear!$B$8:$AO$8,0))=0,"",INDEX(IMFYear!$B$9:$AO$400,MATCH($F190,IMFYear!$B$9:$B$400,0),MATCH(O$5,IMFYear!$B$8:$AO$8,0))),"")</f>
        <v/>
      </c>
      <c r="P190" s="16" t="str">
        <f>IFERROR($O190/INDEX(IMFYear!$B$9:$AO$400,MATCH($F190,IMFYear!$B$9:$B$400,0),MATCH(P$5,IMFYear!$B$8:$AO$8,0)),"")</f>
        <v/>
      </c>
      <c r="Q190" s="16" t="str">
        <f>IFERROR($O190/INDEX(IMFYear!$B$9:$AO$400,MATCH($F190,IMFYear!$B$9:$B$400,0),MATCH(Q$5,IMFYear!$B$8:$AO$8,0)),"")</f>
        <v/>
      </c>
      <c r="R190" s="16" t="str">
        <f>IFERROR($O190/INDEX(IMFYear!$B$9:$AO$400,MATCH($F190,IMFYear!$B$9:$B$400,0),MATCH(R$5,IMFYear!$B$8:$AO$8,0)),"")</f>
        <v/>
      </c>
      <c r="S190" s="16" t="str">
        <f>IFERROR($O190/INDEX(IMFYear!$B$9:$AO$400,MATCH($F190,IMFYear!$B$9:$B$400,0),MATCH(S$5,IMFYear!$B$8:$AO$8,0)),"")</f>
        <v/>
      </c>
      <c r="T190" s="16" t="str">
        <f>IFERROR($O190/INDEX(IMFYear!$B$9:$AO$400,MATCH($F190,IMFYear!$B$9:$B$400,0),MATCH(T$5,IMFYear!$B$8:$AO$8,0)),"")</f>
        <v/>
      </c>
      <c r="V190" s="3" t="str">
        <f t="array" ref="V190">IFERROR(IF($V$4="IMF",INDEX(F:F,SMALL($N$6:$N$405,ROW(U190)-ROW($U$5)),1),INDEX(F:F,SMALL($E$6:$E$405,ROW(U190)-ROW($U$5)),1)),"")</f>
        <v/>
      </c>
      <c r="W190" s="16" t="str">
        <f t="shared" si="27"/>
        <v/>
      </c>
      <c r="X190" s="16" t="str">
        <f t="shared" si="28"/>
        <v/>
      </c>
      <c r="Y190" s="16" t="str">
        <f t="shared" si="29"/>
        <v/>
      </c>
      <c r="Z190" s="16" t="str">
        <f t="shared" si="30"/>
        <v/>
      </c>
      <c r="AA190" s="16" t="str">
        <f t="shared" si="31"/>
        <v/>
      </c>
      <c r="AE190" s="1"/>
      <c r="AF190" s="4"/>
      <c r="AG190" s="29"/>
      <c r="AH190" s="29"/>
      <c r="AI190" s="29"/>
      <c r="AJ190" s="29"/>
      <c r="AL190" s="4"/>
      <c r="AM190" s="52"/>
      <c r="AN190" s="52"/>
    </row>
    <row r="191" spans="6:40" x14ac:dyDescent="0.25">
      <c r="F191" s="3" t="str">
        <f t="shared" si="32"/>
        <v/>
      </c>
      <c r="G191" s="29"/>
      <c r="H191" s="29"/>
      <c r="I191" s="29"/>
      <c r="J191" s="29"/>
      <c r="K191" s="29"/>
      <c r="L191" s="29"/>
      <c r="N191" s="2" t="str">
        <f t="shared" si="33"/>
        <v/>
      </c>
      <c r="O191" s="16" t="str">
        <f>IFERROR(IF(INDEX(IMFYear!$B$9:$AO$400,MATCH($F191,IMFYear!$B$9:$B$400,0),MATCH(O$5,IMFYear!$B$8:$AO$8,0))=0,"",INDEX(IMFYear!$B$9:$AO$400,MATCH($F191,IMFYear!$B$9:$B$400,0),MATCH(O$5,IMFYear!$B$8:$AO$8,0))),"")</f>
        <v/>
      </c>
      <c r="P191" s="16" t="str">
        <f>IFERROR($O191/INDEX(IMFYear!$B$9:$AO$400,MATCH($F191,IMFYear!$B$9:$B$400,0),MATCH(P$5,IMFYear!$B$8:$AO$8,0)),"")</f>
        <v/>
      </c>
      <c r="Q191" s="16" t="str">
        <f>IFERROR($O191/INDEX(IMFYear!$B$9:$AO$400,MATCH($F191,IMFYear!$B$9:$B$400,0),MATCH(Q$5,IMFYear!$B$8:$AO$8,0)),"")</f>
        <v/>
      </c>
      <c r="R191" s="16" t="str">
        <f>IFERROR($O191/INDEX(IMFYear!$B$9:$AO$400,MATCH($F191,IMFYear!$B$9:$B$400,0),MATCH(R$5,IMFYear!$B$8:$AO$8,0)),"")</f>
        <v/>
      </c>
      <c r="S191" s="16" t="str">
        <f>IFERROR($O191/INDEX(IMFYear!$B$9:$AO$400,MATCH($F191,IMFYear!$B$9:$B$400,0),MATCH(S$5,IMFYear!$B$8:$AO$8,0)),"")</f>
        <v/>
      </c>
      <c r="T191" s="16" t="str">
        <f>IFERROR($O191/INDEX(IMFYear!$B$9:$AO$400,MATCH($F191,IMFYear!$B$9:$B$400,0),MATCH(T$5,IMFYear!$B$8:$AO$8,0)),"")</f>
        <v/>
      </c>
      <c r="V191" s="3" t="str">
        <f t="array" ref="V191">IFERROR(IF($V$4="IMF",INDEX(F:F,SMALL($N$6:$N$405,ROW(U191)-ROW($U$5)),1),INDEX(F:F,SMALL($E$6:$E$405,ROW(U191)-ROW($U$5)),1)),"")</f>
        <v/>
      </c>
      <c r="W191" s="16" t="str">
        <f t="shared" si="27"/>
        <v/>
      </c>
      <c r="X191" s="16" t="str">
        <f t="shared" si="28"/>
        <v/>
      </c>
      <c r="Y191" s="16" t="str">
        <f t="shared" si="29"/>
        <v/>
      </c>
      <c r="Z191" s="16" t="str">
        <f t="shared" si="30"/>
        <v/>
      </c>
      <c r="AA191" s="16" t="str">
        <f t="shared" si="31"/>
        <v/>
      </c>
      <c r="AE191" s="1"/>
      <c r="AF191" s="4"/>
      <c r="AG191" s="29"/>
      <c r="AH191" s="29"/>
      <c r="AI191" s="29"/>
      <c r="AJ191" s="29"/>
      <c r="AL191" s="4"/>
      <c r="AM191" s="52"/>
      <c r="AN191" s="52"/>
    </row>
    <row r="192" spans="6:40" x14ac:dyDescent="0.25">
      <c r="F192" s="3" t="str">
        <f t="shared" si="32"/>
        <v/>
      </c>
      <c r="G192" s="29"/>
      <c r="H192" s="29"/>
      <c r="I192" s="29"/>
      <c r="J192" s="29"/>
      <c r="K192" s="29"/>
      <c r="L192" s="29"/>
      <c r="N192" s="2" t="str">
        <f t="shared" si="33"/>
        <v/>
      </c>
      <c r="O192" s="16" t="str">
        <f>IFERROR(IF(INDEX(IMFYear!$B$9:$AO$400,MATCH($F192,IMFYear!$B$9:$B$400,0),MATCH(O$5,IMFYear!$B$8:$AO$8,0))=0,"",INDEX(IMFYear!$B$9:$AO$400,MATCH($F192,IMFYear!$B$9:$B$400,0),MATCH(O$5,IMFYear!$B$8:$AO$8,0))),"")</f>
        <v/>
      </c>
      <c r="P192" s="16" t="str">
        <f>IFERROR($O192/INDEX(IMFYear!$B$9:$AO$400,MATCH($F192,IMFYear!$B$9:$B$400,0),MATCH(P$5,IMFYear!$B$8:$AO$8,0)),"")</f>
        <v/>
      </c>
      <c r="Q192" s="16" t="str">
        <f>IFERROR($O192/INDEX(IMFYear!$B$9:$AO$400,MATCH($F192,IMFYear!$B$9:$B$400,0),MATCH(Q$5,IMFYear!$B$8:$AO$8,0)),"")</f>
        <v/>
      </c>
      <c r="R192" s="16" t="str">
        <f>IFERROR($O192/INDEX(IMFYear!$B$9:$AO$400,MATCH($F192,IMFYear!$B$9:$B$400,0),MATCH(R$5,IMFYear!$B$8:$AO$8,0)),"")</f>
        <v/>
      </c>
      <c r="S192" s="16" t="str">
        <f>IFERROR($O192/INDEX(IMFYear!$B$9:$AO$400,MATCH($F192,IMFYear!$B$9:$B$400,0),MATCH(S$5,IMFYear!$B$8:$AO$8,0)),"")</f>
        <v/>
      </c>
      <c r="T192" s="16" t="str">
        <f>IFERROR($O192/INDEX(IMFYear!$B$9:$AO$400,MATCH($F192,IMFYear!$B$9:$B$400,0),MATCH(T$5,IMFYear!$B$8:$AO$8,0)),"")</f>
        <v/>
      </c>
      <c r="V192" s="3" t="str">
        <f t="array" ref="V192">IFERROR(IF($V$4="IMF",INDEX(F:F,SMALL($N$6:$N$405,ROW(U192)-ROW($U$5)),1),INDEX(F:F,SMALL($E$6:$E$405,ROW(U192)-ROW($U$5)),1)),"")</f>
        <v/>
      </c>
      <c r="W192" s="16" t="str">
        <f t="shared" si="27"/>
        <v/>
      </c>
      <c r="X192" s="16" t="str">
        <f t="shared" si="28"/>
        <v/>
      </c>
      <c r="Y192" s="16" t="str">
        <f t="shared" si="29"/>
        <v/>
      </c>
      <c r="Z192" s="16" t="str">
        <f t="shared" si="30"/>
        <v/>
      </c>
      <c r="AA192" s="16" t="str">
        <f t="shared" si="31"/>
        <v/>
      </c>
      <c r="AE192" s="1"/>
      <c r="AF192" s="4"/>
      <c r="AG192" s="29"/>
      <c r="AH192" s="29"/>
      <c r="AI192" s="29"/>
      <c r="AJ192" s="29"/>
      <c r="AL192" s="4"/>
      <c r="AM192" s="52"/>
      <c r="AN192" s="52"/>
    </row>
    <row r="193" spans="6:40" x14ac:dyDescent="0.25">
      <c r="F193" s="3" t="str">
        <f t="shared" si="32"/>
        <v/>
      </c>
      <c r="G193" s="29"/>
      <c r="H193" s="29"/>
      <c r="I193" s="29"/>
      <c r="J193" s="29"/>
      <c r="K193" s="29"/>
      <c r="L193" s="29"/>
      <c r="N193" s="2" t="str">
        <f t="shared" si="33"/>
        <v/>
      </c>
      <c r="O193" s="16" t="str">
        <f>IFERROR(IF(INDEX(IMFYear!$B$9:$AO$400,MATCH($F193,IMFYear!$B$9:$B$400,0),MATCH(O$5,IMFYear!$B$8:$AO$8,0))=0,"",INDEX(IMFYear!$B$9:$AO$400,MATCH($F193,IMFYear!$B$9:$B$400,0),MATCH(O$5,IMFYear!$B$8:$AO$8,0))),"")</f>
        <v/>
      </c>
      <c r="P193" s="16" t="str">
        <f>IFERROR($O193/INDEX(IMFYear!$B$9:$AO$400,MATCH($F193,IMFYear!$B$9:$B$400,0),MATCH(P$5,IMFYear!$B$8:$AO$8,0)),"")</f>
        <v/>
      </c>
      <c r="Q193" s="16" t="str">
        <f>IFERROR($O193/INDEX(IMFYear!$B$9:$AO$400,MATCH($F193,IMFYear!$B$9:$B$400,0),MATCH(Q$5,IMFYear!$B$8:$AO$8,0)),"")</f>
        <v/>
      </c>
      <c r="R193" s="16" t="str">
        <f>IFERROR($O193/INDEX(IMFYear!$B$9:$AO$400,MATCH($F193,IMFYear!$B$9:$B$400,0),MATCH(R$5,IMFYear!$B$8:$AO$8,0)),"")</f>
        <v/>
      </c>
      <c r="S193" s="16" t="str">
        <f>IFERROR($O193/INDEX(IMFYear!$B$9:$AO$400,MATCH($F193,IMFYear!$B$9:$B$400,0),MATCH(S$5,IMFYear!$B$8:$AO$8,0)),"")</f>
        <v/>
      </c>
      <c r="T193" s="16" t="str">
        <f>IFERROR($O193/INDEX(IMFYear!$B$9:$AO$400,MATCH($F193,IMFYear!$B$9:$B$400,0),MATCH(T$5,IMFYear!$B$8:$AO$8,0)),"")</f>
        <v/>
      </c>
      <c r="V193" s="3" t="str">
        <f t="array" ref="V193">IFERROR(IF($V$4="IMF",INDEX(F:F,SMALL($N$6:$N$405,ROW(U193)-ROW($U$5)),1),INDEX(F:F,SMALL($E$6:$E$405,ROW(U193)-ROW($U$5)),1)),"")</f>
        <v/>
      </c>
      <c r="W193" s="16" t="str">
        <f t="shared" si="27"/>
        <v/>
      </c>
      <c r="X193" s="16" t="str">
        <f t="shared" si="28"/>
        <v/>
      </c>
      <c r="Y193" s="16" t="str">
        <f t="shared" si="29"/>
        <v/>
      </c>
      <c r="Z193" s="16" t="str">
        <f t="shared" si="30"/>
        <v/>
      </c>
      <c r="AA193" s="16" t="str">
        <f t="shared" si="31"/>
        <v/>
      </c>
      <c r="AE193" s="1"/>
      <c r="AF193" s="4"/>
      <c r="AG193" s="29"/>
      <c r="AH193" s="29"/>
      <c r="AI193" s="29"/>
      <c r="AJ193" s="29"/>
      <c r="AL193" s="4"/>
      <c r="AM193" s="52"/>
      <c r="AN193" s="52"/>
    </row>
    <row r="194" spans="6:40" x14ac:dyDescent="0.25">
      <c r="F194" s="3" t="str">
        <f t="shared" si="32"/>
        <v/>
      </c>
      <c r="G194" s="29"/>
      <c r="H194" s="29"/>
      <c r="I194" s="29"/>
      <c r="J194" s="29"/>
      <c r="K194" s="29"/>
      <c r="L194" s="29"/>
      <c r="N194" s="2" t="str">
        <f t="shared" si="33"/>
        <v/>
      </c>
      <c r="O194" s="16" t="str">
        <f>IFERROR(IF(INDEX(IMFYear!$B$9:$AO$400,MATCH($F194,IMFYear!$B$9:$B$400,0),MATCH(O$5,IMFYear!$B$8:$AO$8,0))=0,"",INDEX(IMFYear!$B$9:$AO$400,MATCH($F194,IMFYear!$B$9:$B$400,0),MATCH(O$5,IMFYear!$B$8:$AO$8,0))),"")</f>
        <v/>
      </c>
      <c r="P194" s="16" t="str">
        <f>IFERROR($O194/INDEX(IMFYear!$B$9:$AO$400,MATCH($F194,IMFYear!$B$9:$B$400,0),MATCH(P$5,IMFYear!$B$8:$AO$8,0)),"")</f>
        <v/>
      </c>
      <c r="Q194" s="16" t="str">
        <f>IFERROR($O194/INDEX(IMFYear!$B$9:$AO$400,MATCH($F194,IMFYear!$B$9:$B$400,0),MATCH(Q$5,IMFYear!$B$8:$AO$8,0)),"")</f>
        <v/>
      </c>
      <c r="R194" s="16" t="str">
        <f>IFERROR($O194/INDEX(IMFYear!$B$9:$AO$400,MATCH($F194,IMFYear!$B$9:$B$400,0),MATCH(R$5,IMFYear!$B$8:$AO$8,0)),"")</f>
        <v/>
      </c>
      <c r="S194" s="16" t="str">
        <f>IFERROR($O194/INDEX(IMFYear!$B$9:$AO$400,MATCH($F194,IMFYear!$B$9:$B$400,0),MATCH(S$5,IMFYear!$B$8:$AO$8,0)),"")</f>
        <v/>
      </c>
      <c r="T194" s="16" t="str">
        <f>IFERROR($O194/INDEX(IMFYear!$B$9:$AO$400,MATCH($F194,IMFYear!$B$9:$B$400,0),MATCH(T$5,IMFYear!$B$8:$AO$8,0)),"")</f>
        <v/>
      </c>
      <c r="V194" s="3" t="str">
        <f t="array" ref="V194">IFERROR(IF($V$4="IMF",INDEX(F:F,SMALL($N$6:$N$405,ROW(U194)-ROW($U$5)),1),INDEX(F:F,SMALL($E$6:$E$405,ROW(U194)-ROW($U$5)),1)),"")</f>
        <v/>
      </c>
      <c r="W194" s="16" t="str">
        <f t="shared" si="27"/>
        <v/>
      </c>
      <c r="X194" s="16" t="str">
        <f t="shared" si="28"/>
        <v/>
      </c>
      <c r="Y194" s="16" t="str">
        <f t="shared" si="29"/>
        <v/>
      </c>
      <c r="Z194" s="16" t="str">
        <f t="shared" si="30"/>
        <v/>
      </c>
      <c r="AA194" s="16" t="str">
        <f t="shared" si="31"/>
        <v/>
      </c>
      <c r="AE194" s="1"/>
      <c r="AF194" s="4"/>
      <c r="AG194" s="29"/>
      <c r="AH194" s="29"/>
      <c r="AI194" s="29"/>
      <c r="AJ194" s="29"/>
      <c r="AL194" s="4"/>
      <c r="AM194" s="52"/>
      <c r="AN194" s="52"/>
    </row>
    <row r="195" spans="6:40" x14ac:dyDescent="0.25">
      <c r="F195" s="3" t="str">
        <f t="shared" si="32"/>
        <v/>
      </c>
      <c r="G195" s="29"/>
      <c r="H195" s="29"/>
      <c r="I195" s="29"/>
      <c r="J195" s="29"/>
      <c r="K195" s="29"/>
      <c r="L195" s="29"/>
      <c r="N195" s="2" t="str">
        <f t="shared" si="33"/>
        <v/>
      </c>
      <c r="O195" s="16" t="str">
        <f>IFERROR(IF(INDEX(IMFYear!$B$9:$AO$400,MATCH($F195,IMFYear!$B$9:$B$400,0),MATCH(O$5,IMFYear!$B$8:$AO$8,0))=0,"",INDEX(IMFYear!$B$9:$AO$400,MATCH($F195,IMFYear!$B$9:$B$400,0),MATCH(O$5,IMFYear!$B$8:$AO$8,0))),"")</f>
        <v/>
      </c>
      <c r="P195" s="16" t="str">
        <f>IFERROR($O195/INDEX(IMFYear!$B$9:$AO$400,MATCH($F195,IMFYear!$B$9:$B$400,0),MATCH(P$5,IMFYear!$B$8:$AO$8,0)),"")</f>
        <v/>
      </c>
      <c r="Q195" s="16" t="str">
        <f>IFERROR($O195/INDEX(IMFYear!$B$9:$AO$400,MATCH($F195,IMFYear!$B$9:$B$400,0),MATCH(Q$5,IMFYear!$B$8:$AO$8,0)),"")</f>
        <v/>
      </c>
      <c r="R195" s="16" t="str">
        <f>IFERROR($O195/INDEX(IMFYear!$B$9:$AO$400,MATCH($F195,IMFYear!$B$9:$B$400,0),MATCH(R$5,IMFYear!$B$8:$AO$8,0)),"")</f>
        <v/>
      </c>
      <c r="S195" s="16" t="str">
        <f>IFERROR($O195/INDEX(IMFYear!$B$9:$AO$400,MATCH($F195,IMFYear!$B$9:$B$400,0),MATCH(S$5,IMFYear!$B$8:$AO$8,0)),"")</f>
        <v/>
      </c>
      <c r="T195" s="16" t="str">
        <f>IFERROR($O195/INDEX(IMFYear!$B$9:$AO$400,MATCH($F195,IMFYear!$B$9:$B$400,0),MATCH(T$5,IMFYear!$B$8:$AO$8,0)),"")</f>
        <v/>
      </c>
      <c r="V195" s="3" t="str">
        <f t="array" ref="V195">IFERROR(IF($V$4="IMF",INDEX(F:F,SMALL($N$6:$N$405,ROW(U195)-ROW($U$5)),1),INDEX(F:F,SMALL($E$6:$E$405,ROW(U195)-ROW($U$5)),1)),"")</f>
        <v/>
      </c>
      <c r="W195" s="16" t="str">
        <f t="shared" si="27"/>
        <v/>
      </c>
      <c r="X195" s="16" t="str">
        <f t="shared" si="28"/>
        <v/>
      </c>
      <c r="Y195" s="16" t="str">
        <f t="shared" si="29"/>
        <v/>
      </c>
      <c r="Z195" s="16" t="str">
        <f t="shared" si="30"/>
        <v/>
      </c>
      <c r="AA195" s="16" t="str">
        <f t="shared" si="31"/>
        <v/>
      </c>
      <c r="AE195" s="1"/>
      <c r="AF195" s="4"/>
      <c r="AG195" s="29"/>
      <c r="AH195" s="29"/>
      <c r="AI195" s="29"/>
      <c r="AJ195" s="29"/>
      <c r="AL195" s="4"/>
      <c r="AM195" s="52"/>
      <c r="AN195" s="52"/>
    </row>
    <row r="196" spans="6:40" x14ac:dyDescent="0.25">
      <c r="F196" s="3" t="str">
        <f t="shared" si="32"/>
        <v/>
      </c>
      <c r="G196" s="29"/>
      <c r="H196" s="29"/>
      <c r="I196" s="29"/>
      <c r="J196" s="29"/>
      <c r="K196" s="29"/>
      <c r="L196" s="29"/>
      <c r="N196" s="2" t="str">
        <f t="shared" si="33"/>
        <v/>
      </c>
      <c r="O196" s="16" t="str">
        <f>IFERROR(IF(INDEX(IMFYear!$B$9:$AO$400,MATCH($F196,IMFYear!$B$9:$B$400,0),MATCH(O$5,IMFYear!$B$8:$AO$8,0))=0,"",INDEX(IMFYear!$B$9:$AO$400,MATCH($F196,IMFYear!$B$9:$B$400,0),MATCH(O$5,IMFYear!$B$8:$AO$8,0))),"")</f>
        <v/>
      </c>
      <c r="P196" s="16" t="str">
        <f>IFERROR($O196/INDEX(IMFYear!$B$9:$AO$400,MATCH($F196,IMFYear!$B$9:$B$400,0),MATCH(P$5,IMFYear!$B$8:$AO$8,0)),"")</f>
        <v/>
      </c>
      <c r="Q196" s="16" t="str">
        <f>IFERROR($O196/INDEX(IMFYear!$B$9:$AO$400,MATCH($F196,IMFYear!$B$9:$B$400,0),MATCH(Q$5,IMFYear!$B$8:$AO$8,0)),"")</f>
        <v/>
      </c>
      <c r="R196" s="16" t="str">
        <f>IFERROR($O196/INDEX(IMFYear!$B$9:$AO$400,MATCH($F196,IMFYear!$B$9:$B$400,0),MATCH(R$5,IMFYear!$B$8:$AO$8,0)),"")</f>
        <v/>
      </c>
      <c r="S196" s="16" t="str">
        <f>IFERROR($O196/INDEX(IMFYear!$B$9:$AO$400,MATCH($F196,IMFYear!$B$9:$B$400,0),MATCH(S$5,IMFYear!$B$8:$AO$8,0)),"")</f>
        <v/>
      </c>
      <c r="T196" s="16" t="str">
        <f>IFERROR($O196/INDEX(IMFYear!$B$9:$AO$400,MATCH($F196,IMFYear!$B$9:$B$400,0),MATCH(T$5,IMFYear!$B$8:$AO$8,0)),"")</f>
        <v/>
      </c>
      <c r="V196" s="3" t="str">
        <f t="array" ref="V196">IFERROR(IF($V$4="IMF",INDEX(F:F,SMALL($N$6:$N$405,ROW(U196)-ROW($U$5)),1),INDEX(F:F,SMALL($E$6:$E$405,ROW(U196)-ROW($U$5)),1)),"")</f>
        <v/>
      </c>
      <c r="W196" s="16" t="str">
        <f t="shared" si="27"/>
        <v/>
      </c>
      <c r="X196" s="16" t="str">
        <f t="shared" si="28"/>
        <v/>
      </c>
      <c r="Y196" s="16" t="str">
        <f t="shared" si="29"/>
        <v/>
      </c>
      <c r="Z196" s="16" t="str">
        <f t="shared" si="30"/>
        <v/>
      </c>
      <c r="AA196" s="16" t="str">
        <f t="shared" si="31"/>
        <v/>
      </c>
      <c r="AE196" s="1"/>
      <c r="AF196" s="4"/>
      <c r="AG196" s="29"/>
      <c r="AH196" s="29"/>
      <c r="AI196" s="29"/>
      <c r="AJ196" s="29"/>
      <c r="AL196" s="4"/>
      <c r="AM196" s="52"/>
      <c r="AN196" s="52"/>
    </row>
    <row r="197" spans="6:40" x14ac:dyDescent="0.25">
      <c r="F197" s="3" t="str">
        <f t="shared" si="32"/>
        <v/>
      </c>
      <c r="G197" s="29"/>
      <c r="H197" s="29"/>
      <c r="I197" s="29"/>
      <c r="J197" s="29"/>
      <c r="K197" s="29"/>
      <c r="L197" s="29"/>
      <c r="N197" s="2" t="str">
        <f t="shared" si="33"/>
        <v/>
      </c>
      <c r="O197" s="16" t="str">
        <f>IFERROR(IF(INDEX(IMFYear!$B$9:$AO$400,MATCH($F197,IMFYear!$B$9:$B$400,0),MATCH(O$5,IMFYear!$B$8:$AO$8,0))=0,"",INDEX(IMFYear!$B$9:$AO$400,MATCH($F197,IMFYear!$B$9:$B$400,0),MATCH(O$5,IMFYear!$B$8:$AO$8,0))),"")</f>
        <v/>
      </c>
      <c r="P197" s="16" t="str">
        <f>IFERROR($O197/INDEX(IMFYear!$B$9:$AO$400,MATCH($F197,IMFYear!$B$9:$B$400,0),MATCH(P$5,IMFYear!$B$8:$AO$8,0)),"")</f>
        <v/>
      </c>
      <c r="Q197" s="16" t="str">
        <f>IFERROR($O197/INDEX(IMFYear!$B$9:$AO$400,MATCH($F197,IMFYear!$B$9:$B$400,0),MATCH(Q$5,IMFYear!$B$8:$AO$8,0)),"")</f>
        <v/>
      </c>
      <c r="R197" s="16" t="str">
        <f>IFERROR($O197/INDEX(IMFYear!$B$9:$AO$400,MATCH($F197,IMFYear!$B$9:$B$400,0),MATCH(R$5,IMFYear!$B$8:$AO$8,0)),"")</f>
        <v/>
      </c>
      <c r="S197" s="16" t="str">
        <f>IFERROR($O197/INDEX(IMFYear!$B$9:$AO$400,MATCH($F197,IMFYear!$B$9:$B$400,0),MATCH(S$5,IMFYear!$B$8:$AO$8,0)),"")</f>
        <v/>
      </c>
      <c r="T197" s="16" t="str">
        <f>IFERROR($O197/INDEX(IMFYear!$B$9:$AO$400,MATCH($F197,IMFYear!$B$9:$B$400,0),MATCH(T$5,IMFYear!$B$8:$AO$8,0)),"")</f>
        <v/>
      </c>
      <c r="V197" s="3" t="str">
        <f t="array" ref="V197">IFERROR(IF($V$4="IMF",INDEX(F:F,SMALL($N$6:$N$405,ROW(U197)-ROW($U$5)),1),INDEX(F:F,SMALL($E$6:$E$405,ROW(U197)-ROW($U$5)),1)),"")</f>
        <v/>
      </c>
      <c r="W197" s="16" t="str">
        <f t="shared" si="27"/>
        <v/>
      </c>
      <c r="X197" s="16" t="str">
        <f t="shared" si="28"/>
        <v/>
      </c>
      <c r="Y197" s="16" t="str">
        <f t="shared" si="29"/>
        <v/>
      </c>
      <c r="Z197" s="16" t="str">
        <f t="shared" si="30"/>
        <v/>
      </c>
      <c r="AA197" s="16" t="str">
        <f t="shared" si="31"/>
        <v/>
      </c>
      <c r="AE197" s="1"/>
      <c r="AF197" s="4"/>
      <c r="AG197" s="29"/>
      <c r="AH197" s="29"/>
      <c r="AI197" s="29"/>
      <c r="AJ197" s="29"/>
      <c r="AL197" s="4"/>
      <c r="AM197" s="52"/>
      <c r="AN197" s="52"/>
    </row>
    <row r="198" spans="6:40" x14ac:dyDescent="0.25">
      <c r="F198" s="3" t="str">
        <f t="shared" si="32"/>
        <v/>
      </c>
      <c r="G198" s="29"/>
      <c r="H198" s="29"/>
      <c r="I198" s="29"/>
      <c r="J198" s="29"/>
      <c r="K198" s="29"/>
      <c r="L198" s="29"/>
      <c r="N198" s="2" t="str">
        <f t="shared" si="33"/>
        <v/>
      </c>
      <c r="O198" s="16" t="str">
        <f>IFERROR(IF(INDEX(IMFYear!$B$9:$AO$400,MATCH($F198,IMFYear!$B$9:$B$400,0),MATCH(O$5,IMFYear!$B$8:$AO$8,0))=0,"",INDEX(IMFYear!$B$9:$AO$400,MATCH($F198,IMFYear!$B$9:$B$400,0),MATCH(O$5,IMFYear!$B$8:$AO$8,0))),"")</f>
        <v/>
      </c>
      <c r="P198" s="16" t="str">
        <f>IFERROR($O198/INDEX(IMFYear!$B$9:$AO$400,MATCH($F198,IMFYear!$B$9:$B$400,0),MATCH(P$5,IMFYear!$B$8:$AO$8,0)),"")</f>
        <v/>
      </c>
      <c r="Q198" s="16" t="str">
        <f>IFERROR($O198/INDEX(IMFYear!$B$9:$AO$400,MATCH($F198,IMFYear!$B$9:$B$400,0),MATCH(Q$5,IMFYear!$B$8:$AO$8,0)),"")</f>
        <v/>
      </c>
      <c r="R198" s="16" t="str">
        <f>IFERROR($O198/INDEX(IMFYear!$B$9:$AO$400,MATCH($F198,IMFYear!$B$9:$B$400,0),MATCH(R$5,IMFYear!$B$8:$AO$8,0)),"")</f>
        <v/>
      </c>
      <c r="S198" s="16" t="str">
        <f>IFERROR($O198/INDEX(IMFYear!$B$9:$AO$400,MATCH($F198,IMFYear!$B$9:$B$400,0),MATCH(S$5,IMFYear!$B$8:$AO$8,0)),"")</f>
        <v/>
      </c>
      <c r="T198" s="16" t="str">
        <f>IFERROR($O198/INDEX(IMFYear!$B$9:$AO$400,MATCH($F198,IMFYear!$B$9:$B$400,0),MATCH(T$5,IMFYear!$B$8:$AO$8,0)),"")</f>
        <v/>
      </c>
      <c r="V198" s="3" t="str">
        <f t="array" ref="V198">IFERROR(IF($V$4="IMF",INDEX(F:F,SMALL($N$6:$N$405,ROW(U198)-ROW($U$5)),1),INDEX(F:F,SMALL($E$6:$E$405,ROW(U198)-ROW($U$5)),1)),"")</f>
        <v/>
      </c>
      <c r="W198" s="16" t="str">
        <f t="shared" ref="W198:W261" si="34">IF(LEN($V198)&gt;0,IF($V$4="ECB",INDEX(H$6:H$405,MATCH($V198,$F$6:$F$405,0),1),INDEX(P$6:P$405,MATCH($V198,$F$6:$F$405,0),1)),"")</f>
        <v/>
      </c>
      <c r="X198" s="16" t="str">
        <f t="shared" ref="X198:X261" si="35">IF(LEN($V198)&gt;0,IF($V$4="ECB",INDEX(I$6:I$405,MATCH($V198,$F$6:$F$405,0),1),INDEX(Q$6:Q$405,MATCH($V198,$F$6:$F$405,0),1)),"")</f>
        <v/>
      </c>
      <c r="Y198" s="16" t="str">
        <f t="shared" ref="Y198:Y261" si="36">IF(LEN($V198)&gt;0,IF($V$4="ECB",INDEX(J$6:J$405,MATCH($V198,$F$6:$F$405,0),1),INDEX(R$6:R$405,MATCH($V198,$F$6:$F$405,0),1)),"")</f>
        <v/>
      </c>
      <c r="Z198" s="16" t="str">
        <f t="shared" ref="Z198:Z261" si="37">IF(LEN($V198)&gt;0,IF($V$4="ECB",INDEX(K$6:K$405,MATCH($V198,$F$6:$F$405,0),1),INDEX(S$6:S$405,MATCH($V198,$F$6:$F$405,0),1)),"")</f>
        <v/>
      </c>
      <c r="AA198" s="16" t="str">
        <f t="shared" ref="AA198:AA261" si="38">IF(LEN($V198)&gt;0,IF($V$4="ECB",INDEX(L$6:L$405,MATCH($V198,$F$6:$F$405,0),1),INDEX(T$6:T$405,MATCH($V198,$F$6:$F$405,0),1)),"")</f>
        <v/>
      </c>
      <c r="AE198" s="1"/>
      <c r="AF198" s="4"/>
      <c r="AG198" s="29"/>
      <c r="AH198" s="29"/>
      <c r="AI198" s="29"/>
      <c r="AJ198" s="29"/>
      <c r="AL198" s="4"/>
      <c r="AM198" s="52"/>
      <c r="AN198" s="52"/>
    </row>
    <row r="199" spans="6:40" x14ac:dyDescent="0.25">
      <c r="F199" s="3" t="str">
        <f t="shared" ref="F199:F262" si="39">IFERROR(IF((F198+1)&gt;$C$5,"",F198+1),"")</f>
        <v/>
      </c>
      <c r="G199" s="29"/>
      <c r="H199" s="29"/>
      <c r="I199" s="29"/>
      <c r="J199" s="29"/>
      <c r="K199" s="29"/>
      <c r="L199" s="29"/>
      <c r="N199" s="2" t="str">
        <f t="shared" si="33"/>
        <v/>
      </c>
      <c r="O199" s="16" t="str">
        <f>IFERROR(IF(INDEX(IMFYear!$B$9:$AO$400,MATCH($F199,IMFYear!$B$9:$B$400,0),MATCH(O$5,IMFYear!$B$8:$AO$8,0))=0,"",INDEX(IMFYear!$B$9:$AO$400,MATCH($F199,IMFYear!$B$9:$B$400,0),MATCH(O$5,IMFYear!$B$8:$AO$8,0))),"")</f>
        <v/>
      </c>
      <c r="P199" s="16" t="str">
        <f>IFERROR($O199/INDEX(IMFYear!$B$9:$AO$400,MATCH($F199,IMFYear!$B$9:$B$400,0),MATCH(P$5,IMFYear!$B$8:$AO$8,0)),"")</f>
        <v/>
      </c>
      <c r="Q199" s="16" t="str">
        <f>IFERROR($O199/INDEX(IMFYear!$B$9:$AO$400,MATCH($F199,IMFYear!$B$9:$B$400,0),MATCH(Q$5,IMFYear!$B$8:$AO$8,0)),"")</f>
        <v/>
      </c>
      <c r="R199" s="16" t="str">
        <f>IFERROR($O199/INDEX(IMFYear!$B$9:$AO$400,MATCH($F199,IMFYear!$B$9:$B$400,0),MATCH(R$5,IMFYear!$B$8:$AO$8,0)),"")</f>
        <v/>
      </c>
      <c r="S199" s="16" t="str">
        <f>IFERROR($O199/INDEX(IMFYear!$B$9:$AO$400,MATCH($F199,IMFYear!$B$9:$B$400,0),MATCH(S$5,IMFYear!$B$8:$AO$8,0)),"")</f>
        <v/>
      </c>
      <c r="T199" s="16" t="str">
        <f>IFERROR($O199/INDEX(IMFYear!$B$9:$AO$400,MATCH($F199,IMFYear!$B$9:$B$400,0),MATCH(T$5,IMFYear!$B$8:$AO$8,0)),"")</f>
        <v/>
      </c>
      <c r="V199" s="3" t="str">
        <f t="array" ref="V199">IFERROR(IF($V$4="IMF",INDEX(F:F,SMALL($N$6:$N$405,ROW(U199)-ROW($U$5)),1),INDEX(F:F,SMALL($E$6:$E$405,ROW(U199)-ROW($U$5)),1)),"")</f>
        <v/>
      </c>
      <c r="W199" s="16" t="str">
        <f t="shared" si="34"/>
        <v/>
      </c>
      <c r="X199" s="16" t="str">
        <f t="shared" si="35"/>
        <v/>
      </c>
      <c r="Y199" s="16" t="str">
        <f t="shared" si="36"/>
        <v/>
      </c>
      <c r="Z199" s="16" t="str">
        <f t="shared" si="37"/>
        <v/>
      </c>
      <c r="AA199" s="16" t="str">
        <f t="shared" si="38"/>
        <v/>
      </c>
      <c r="AE199" s="1"/>
      <c r="AF199" s="4"/>
      <c r="AG199" s="29"/>
      <c r="AH199" s="29"/>
      <c r="AI199" s="29"/>
      <c r="AJ199" s="29"/>
      <c r="AL199" s="4"/>
      <c r="AM199" s="52"/>
      <c r="AN199" s="52"/>
    </row>
    <row r="200" spans="6:40" x14ac:dyDescent="0.25">
      <c r="F200" s="3" t="str">
        <f t="shared" si="39"/>
        <v/>
      </c>
      <c r="G200" s="29"/>
      <c r="H200" s="29"/>
      <c r="I200" s="29"/>
      <c r="J200" s="29"/>
      <c r="K200" s="29"/>
      <c r="L200" s="29"/>
      <c r="N200" s="2" t="str">
        <f t="shared" si="33"/>
        <v/>
      </c>
      <c r="O200" s="16" t="str">
        <f>IFERROR(IF(INDEX(IMFYear!$B$9:$AO$400,MATCH($F200,IMFYear!$B$9:$B$400,0),MATCH(O$5,IMFYear!$B$8:$AO$8,0))=0,"",INDEX(IMFYear!$B$9:$AO$400,MATCH($F200,IMFYear!$B$9:$B$400,0),MATCH(O$5,IMFYear!$B$8:$AO$8,0))),"")</f>
        <v/>
      </c>
      <c r="P200" s="16" t="str">
        <f>IFERROR($O200/INDEX(IMFYear!$B$9:$AO$400,MATCH($F200,IMFYear!$B$9:$B$400,0),MATCH(P$5,IMFYear!$B$8:$AO$8,0)),"")</f>
        <v/>
      </c>
      <c r="Q200" s="16" t="str">
        <f>IFERROR($O200/INDEX(IMFYear!$B$9:$AO$400,MATCH($F200,IMFYear!$B$9:$B$400,0),MATCH(Q$5,IMFYear!$B$8:$AO$8,0)),"")</f>
        <v/>
      </c>
      <c r="R200" s="16" t="str">
        <f>IFERROR($O200/INDEX(IMFYear!$B$9:$AO$400,MATCH($F200,IMFYear!$B$9:$B$400,0),MATCH(R$5,IMFYear!$B$8:$AO$8,0)),"")</f>
        <v/>
      </c>
      <c r="S200" s="16" t="str">
        <f>IFERROR($O200/INDEX(IMFYear!$B$9:$AO$400,MATCH($F200,IMFYear!$B$9:$B$400,0),MATCH(S$5,IMFYear!$B$8:$AO$8,0)),"")</f>
        <v/>
      </c>
      <c r="T200" s="16" t="str">
        <f>IFERROR($O200/INDEX(IMFYear!$B$9:$AO$400,MATCH($F200,IMFYear!$B$9:$B$400,0),MATCH(T$5,IMFYear!$B$8:$AO$8,0)),"")</f>
        <v/>
      </c>
      <c r="V200" s="3" t="str">
        <f t="array" ref="V200">IFERROR(IF($V$4="IMF",INDEX(F:F,SMALL($N$6:$N$405,ROW(U200)-ROW($U$5)),1),INDEX(F:F,SMALL($E$6:$E$405,ROW(U200)-ROW($U$5)),1)),"")</f>
        <v/>
      </c>
      <c r="W200" s="16" t="str">
        <f t="shared" si="34"/>
        <v/>
      </c>
      <c r="X200" s="16" t="str">
        <f t="shared" si="35"/>
        <v/>
      </c>
      <c r="Y200" s="16" t="str">
        <f t="shared" si="36"/>
        <v/>
      </c>
      <c r="Z200" s="16" t="str">
        <f t="shared" si="37"/>
        <v/>
      </c>
      <c r="AA200" s="16" t="str">
        <f t="shared" si="38"/>
        <v/>
      </c>
      <c r="AE200" s="1"/>
      <c r="AF200" s="4"/>
      <c r="AG200" s="29"/>
      <c r="AH200" s="29"/>
      <c r="AI200" s="29"/>
      <c r="AJ200" s="29"/>
      <c r="AL200" s="4"/>
      <c r="AM200" s="52"/>
      <c r="AN200" s="52"/>
    </row>
    <row r="201" spans="6:40" x14ac:dyDescent="0.25">
      <c r="F201" s="3" t="str">
        <f t="shared" si="39"/>
        <v/>
      </c>
      <c r="G201" s="29"/>
      <c r="H201" s="29"/>
      <c r="I201" s="29"/>
      <c r="J201" s="29"/>
      <c r="K201" s="29"/>
      <c r="L201" s="29"/>
      <c r="N201" s="2" t="str">
        <f t="shared" si="33"/>
        <v/>
      </c>
      <c r="O201" s="16" t="str">
        <f>IFERROR(IF(INDEX(IMFYear!$B$9:$AO$400,MATCH($F201,IMFYear!$B$9:$B$400,0),MATCH(O$5,IMFYear!$B$8:$AO$8,0))=0,"",INDEX(IMFYear!$B$9:$AO$400,MATCH($F201,IMFYear!$B$9:$B$400,0),MATCH(O$5,IMFYear!$B$8:$AO$8,0))),"")</f>
        <v/>
      </c>
      <c r="P201" s="16" t="str">
        <f>IFERROR($O201/INDEX(IMFYear!$B$9:$AO$400,MATCH($F201,IMFYear!$B$9:$B$400,0),MATCH(P$5,IMFYear!$B$8:$AO$8,0)),"")</f>
        <v/>
      </c>
      <c r="Q201" s="16" t="str">
        <f>IFERROR($O201/INDEX(IMFYear!$B$9:$AO$400,MATCH($F201,IMFYear!$B$9:$B$400,0),MATCH(Q$5,IMFYear!$B$8:$AO$8,0)),"")</f>
        <v/>
      </c>
      <c r="R201" s="16" t="str">
        <f>IFERROR($O201/INDEX(IMFYear!$B$9:$AO$400,MATCH($F201,IMFYear!$B$9:$B$400,0),MATCH(R$5,IMFYear!$B$8:$AO$8,0)),"")</f>
        <v/>
      </c>
      <c r="S201" s="16" t="str">
        <f>IFERROR($O201/INDEX(IMFYear!$B$9:$AO$400,MATCH($F201,IMFYear!$B$9:$B$400,0),MATCH(S$5,IMFYear!$B$8:$AO$8,0)),"")</f>
        <v/>
      </c>
      <c r="T201" s="16" t="str">
        <f>IFERROR($O201/INDEX(IMFYear!$B$9:$AO$400,MATCH($F201,IMFYear!$B$9:$B$400,0),MATCH(T$5,IMFYear!$B$8:$AO$8,0)),"")</f>
        <v/>
      </c>
      <c r="V201" s="3" t="str">
        <f t="array" ref="V201">IFERROR(IF($V$4="IMF",INDEX(F:F,SMALL($N$6:$N$405,ROW(U201)-ROW($U$5)),1),INDEX(F:F,SMALL($E$6:$E$405,ROW(U201)-ROW($U$5)),1)),"")</f>
        <v/>
      </c>
      <c r="W201" s="16" t="str">
        <f t="shared" si="34"/>
        <v/>
      </c>
      <c r="X201" s="16" t="str">
        <f t="shared" si="35"/>
        <v/>
      </c>
      <c r="Y201" s="16" t="str">
        <f t="shared" si="36"/>
        <v/>
      </c>
      <c r="Z201" s="16" t="str">
        <f t="shared" si="37"/>
        <v/>
      </c>
      <c r="AA201" s="16" t="str">
        <f t="shared" si="38"/>
        <v/>
      </c>
      <c r="AE201" s="1"/>
      <c r="AF201" s="4"/>
      <c r="AG201" s="29"/>
      <c r="AH201" s="29"/>
      <c r="AI201" s="29"/>
      <c r="AJ201" s="29"/>
      <c r="AL201" s="4"/>
      <c r="AM201" s="52"/>
      <c r="AN201" s="52"/>
    </row>
    <row r="202" spans="6:40" x14ac:dyDescent="0.25">
      <c r="F202" s="3" t="str">
        <f t="shared" si="39"/>
        <v/>
      </c>
      <c r="G202" s="29"/>
      <c r="H202" s="29"/>
      <c r="I202" s="29"/>
      <c r="J202" s="29"/>
      <c r="K202" s="29"/>
      <c r="L202" s="29"/>
      <c r="N202" s="2" t="str">
        <f t="shared" si="33"/>
        <v/>
      </c>
      <c r="O202" s="16" t="str">
        <f>IFERROR(IF(INDEX(IMFYear!$B$9:$AO$400,MATCH($F202,IMFYear!$B$9:$B$400,0),MATCH(O$5,IMFYear!$B$8:$AO$8,0))=0,"",INDEX(IMFYear!$B$9:$AO$400,MATCH($F202,IMFYear!$B$9:$B$400,0),MATCH(O$5,IMFYear!$B$8:$AO$8,0))),"")</f>
        <v/>
      </c>
      <c r="P202" s="16" t="str">
        <f>IFERROR($O202/INDEX(IMFYear!$B$9:$AO$400,MATCH($F202,IMFYear!$B$9:$B$400,0),MATCH(P$5,IMFYear!$B$8:$AO$8,0)),"")</f>
        <v/>
      </c>
      <c r="Q202" s="16" t="str">
        <f>IFERROR($O202/INDEX(IMFYear!$B$9:$AO$400,MATCH($F202,IMFYear!$B$9:$B$400,0),MATCH(Q$5,IMFYear!$B$8:$AO$8,0)),"")</f>
        <v/>
      </c>
      <c r="R202" s="16" t="str">
        <f>IFERROR($O202/INDEX(IMFYear!$B$9:$AO$400,MATCH($F202,IMFYear!$B$9:$B$400,0),MATCH(R$5,IMFYear!$B$8:$AO$8,0)),"")</f>
        <v/>
      </c>
      <c r="S202" s="16" t="str">
        <f>IFERROR($O202/INDEX(IMFYear!$B$9:$AO$400,MATCH($F202,IMFYear!$B$9:$B$400,0),MATCH(S$5,IMFYear!$B$8:$AO$8,0)),"")</f>
        <v/>
      </c>
      <c r="T202" s="16" t="str">
        <f>IFERROR($O202/INDEX(IMFYear!$B$9:$AO$400,MATCH($F202,IMFYear!$B$9:$B$400,0),MATCH(T$5,IMFYear!$B$8:$AO$8,0)),"")</f>
        <v/>
      </c>
      <c r="V202" s="3" t="str">
        <f t="array" ref="V202">IFERROR(IF($V$4="IMF",INDEX(F:F,SMALL($N$6:$N$405,ROW(U202)-ROW($U$5)),1),INDEX(F:F,SMALL($E$6:$E$405,ROW(U202)-ROW($U$5)),1)),"")</f>
        <v/>
      </c>
      <c r="W202" s="16" t="str">
        <f t="shared" si="34"/>
        <v/>
      </c>
      <c r="X202" s="16" t="str">
        <f t="shared" si="35"/>
        <v/>
      </c>
      <c r="Y202" s="16" t="str">
        <f t="shared" si="36"/>
        <v/>
      </c>
      <c r="Z202" s="16" t="str">
        <f t="shared" si="37"/>
        <v/>
      </c>
      <c r="AA202" s="16" t="str">
        <f t="shared" si="38"/>
        <v/>
      </c>
      <c r="AE202" s="1"/>
      <c r="AF202" s="4"/>
      <c r="AG202" s="29"/>
      <c r="AH202" s="29"/>
      <c r="AI202" s="29"/>
      <c r="AJ202" s="29"/>
      <c r="AL202" s="4"/>
      <c r="AM202" s="52"/>
      <c r="AN202" s="52"/>
    </row>
    <row r="203" spans="6:40" x14ac:dyDescent="0.25">
      <c r="F203" s="3" t="str">
        <f t="shared" si="39"/>
        <v/>
      </c>
      <c r="G203" s="29"/>
      <c r="H203" s="29"/>
      <c r="I203" s="29"/>
      <c r="J203" s="29"/>
      <c r="K203" s="29"/>
      <c r="L203" s="29"/>
      <c r="N203" s="2" t="str">
        <f t="shared" si="33"/>
        <v/>
      </c>
      <c r="O203" s="16" t="str">
        <f>IFERROR(IF(INDEX(IMFYear!$B$9:$AO$400,MATCH($F203,IMFYear!$B$9:$B$400,0),MATCH(O$5,IMFYear!$B$8:$AO$8,0))=0,"",INDEX(IMFYear!$B$9:$AO$400,MATCH($F203,IMFYear!$B$9:$B$400,0),MATCH(O$5,IMFYear!$B$8:$AO$8,0))),"")</f>
        <v/>
      </c>
      <c r="P203" s="16" t="str">
        <f>IFERROR($O203/INDEX(IMFYear!$B$9:$AO$400,MATCH($F203,IMFYear!$B$9:$B$400,0),MATCH(P$5,IMFYear!$B$8:$AO$8,0)),"")</f>
        <v/>
      </c>
      <c r="Q203" s="16" t="str">
        <f>IFERROR($O203/INDEX(IMFYear!$B$9:$AO$400,MATCH($F203,IMFYear!$B$9:$B$400,0),MATCH(Q$5,IMFYear!$B$8:$AO$8,0)),"")</f>
        <v/>
      </c>
      <c r="R203" s="16" t="str">
        <f>IFERROR($O203/INDEX(IMFYear!$B$9:$AO$400,MATCH($F203,IMFYear!$B$9:$B$400,0),MATCH(R$5,IMFYear!$B$8:$AO$8,0)),"")</f>
        <v/>
      </c>
      <c r="S203" s="16" t="str">
        <f>IFERROR($O203/INDEX(IMFYear!$B$9:$AO$400,MATCH($F203,IMFYear!$B$9:$B$400,0),MATCH(S$5,IMFYear!$B$8:$AO$8,0)),"")</f>
        <v/>
      </c>
      <c r="T203" s="16" t="str">
        <f>IFERROR($O203/INDEX(IMFYear!$B$9:$AO$400,MATCH($F203,IMFYear!$B$9:$B$400,0),MATCH(T$5,IMFYear!$B$8:$AO$8,0)),"")</f>
        <v/>
      </c>
      <c r="V203" s="3" t="str">
        <f t="array" ref="V203">IFERROR(IF($V$4="IMF",INDEX(F:F,SMALL($N$6:$N$405,ROW(U203)-ROW($U$5)),1),INDEX(F:F,SMALL($E$6:$E$405,ROW(U203)-ROW($U$5)),1)),"")</f>
        <v/>
      </c>
      <c r="W203" s="16" t="str">
        <f t="shared" si="34"/>
        <v/>
      </c>
      <c r="X203" s="16" t="str">
        <f t="shared" si="35"/>
        <v/>
      </c>
      <c r="Y203" s="16" t="str">
        <f t="shared" si="36"/>
        <v/>
      </c>
      <c r="Z203" s="16" t="str">
        <f t="shared" si="37"/>
        <v/>
      </c>
      <c r="AA203" s="16" t="str">
        <f t="shared" si="38"/>
        <v/>
      </c>
      <c r="AE203" s="1"/>
      <c r="AF203" s="4"/>
      <c r="AG203" s="29"/>
      <c r="AH203" s="29"/>
      <c r="AI203" s="29"/>
      <c r="AJ203" s="29"/>
      <c r="AL203" s="4"/>
      <c r="AM203" s="52"/>
      <c r="AN203" s="52"/>
    </row>
    <row r="204" spans="6:40" x14ac:dyDescent="0.25">
      <c r="F204" s="3" t="str">
        <f t="shared" si="39"/>
        <v/>
      </c>
      <c r="G204" s="29"/>
      <c r="H204" s="29"/>
      <c r="I204" s="29"/>
      <c r="J204" s="29"/>
      <c r="K204" s="29"/>
      <c r="L204" s="29"/>
      <c r="N204" s="2" t="str">
        <f t="shared" si="33"/>
        <v/>
      </c>
      <c r="O204" s="16" t="str">
        <f>IFERROR(IF(INDEX(IMFYear!$B$9:$AO$400,MATCH($F204,IMFYear!$B$9:$B$400,0),MATCH(O$5,IMFYear!$B$8:$AO$8,0))=0,"",INDEX(IMFYear!$B$9:$AO$400,MATCH($F204,IMFYear!$B$9:$B$400,0),MATCH(O$5,IMFYear!$B$8:$AO$8,0))),"")</f>
        <v/>
      </c>
      <c r="P204" s="16" t="str">
        <f>IFERROR($O204/INDEX(IMFYear!$B$9:$AO$400,MATCH($F204,IMFYear!$B$9:$B$400,0),MATCH(P$5,IMFYear!$B$8:$AO$8,0)),"")</f>
        <v/>
      </c>
      <c r="Q204" s="16" t="str">
        <f>IFERROR($O204/INDEX(IMFYear!$B$9:$AO$400,MATCH($F204,IMFYear!$B$9:$B$400,0),MATCH(Q$5,IMFYear!$B$8:$AO$8,0)),"")</f>
        <v/>
      </c>
      <c r="R204" s="16" t="str">
        <f>IFERROR($O204/INDEX(IMFYear!$B$9:$AO$400,MATCH($F204,IMFYear!$B$9:$B$400,0),MATCH(R$5,IMFYear!$B$8:$AO$8,0)),"")</f>
        <v/>
      </c>
      <c r="S204" s="16" t="str">
        <f>IFERROR($O204/INDEX(IMFYear!$B$9:$AO$400,MATCH($F204,IMFYear!$B$9:$B$400,0),MATCH(S$5,IMFYear!$B$8:$AO$8,0)),"")</f>
        <v/>
      </c>
      <c r="T204" s="16" t="str">
        <f>IFERROR($O204/INDEX(IMFYear!$B$9:$AO$400,MATCH($F204,IMFYear!$B$9:$B$400,0),MATCH(T$5,IMFYear!$B$8:$AO$8,0)),"")</f>
        <v/>
      </c>
      <c r="V204" s="3" t="str">
        <f t="array" ref="V204">IFERROR(IF($V$4="IMF",INDEX(F:F,SMALL($N$6:$N$405,ROW(U204)-ROW($U$5)),1),INDEX(F:F,SMALL($E$6:$E$405,ROW(U204)-ROW($U$5)),1)),"")</f>
        <v/>
      </c>
      <c r="W204" s="16" t="str">
        <f t="shared" si="34"/>
        <v/>
      </c>
      <c r="X204" s="16" t="str">
        <f t="shared" si="35"/>
        <v/>
      </c>
      <c r="Y204" s="16" t="str">
        <f t="shared" si="36"/>
        <v/>
      </c>
      <c r="Z204" s="16" t="str">
        <f t="shared" si="37"/>
        <v/>
      </c>
      <c r="AA204" s="16" t="str">
        <f t="shared" si="38"/>
        <v/>
      </c>
      <c r="AE204" s="1"/>
      <c r="AF204" s="4"/>
      <c r="AG204" s="29"/>
      <c r="AH204" s="29"/>
      <c r="AI204" s="29"/>
      <c r="AJ204" s="29"/>
      <c r="AL204" s="4"/>
      <c r="AM204" s="52"/>
      <c r="AN204" s="52"/>
    </row>
    <row r="205" spans="6:40" x14ac:dyDescent="0.25">
      <c r="F205" s="3" t="str">
        <f t="shared" si="39"/>
        <v/>
      </c>
      <c r="G205" s="29"/>
      <c r="H205" s="29"/>
      <c r="I205" s="29"/>
      <c r="J205" s="29"/>
      <c r="K205" s="29"/>
      <c r="L205" s="29"/>
      <c r="N205" s="2" t="str">
        <f t="shared" si="33"/>
        <v/>
      </c>
      <c r="O205" s="16" t="str">
        <f>IFERROR(IF(INDEX(IMFYear!$B$9:$AO$400,MATCH($F205,IMFYear!$B$9:$B$400,0),MATCH(O$5,IMFYear!$B$8:$AO$8,0))=0,"",INDEX(IMFYear!$B$9:$AO$400,MATCH($F205,IMFYear!$B$9:$B$400,0),MATCH(O$5,IMFYear!$B$8:$AO$8,0))),"")</f>
        <v/>
      </c>
      <c r="P205" s="16" t="str">
        <f>IFERROR($O205/INDEX(IMFYear!$B$9:$AO$400,MATCH($F205,IMFYear!$B$9:$B$400,0),MATCH(P$5,IMFYear!$B$8:$AO$8,0)),"")</f>
        <v/>
      </c>
      <c r="Q205" s="16" t="str">
        <f>IFERROR($O205/INDEX(IMFYear!$B$9:$AO$400,MATCH($F205,IMFYear!$B$9:$B$400,0),MATCH(Q$5,IMFYear!$B$8:$AO$8,0)),"")</f>
        <v/>
      </c>
      <c r="R205" s="16" t="str">
        <f>IFERROR($O205/INDEX(IMFYear!$B$9:$AO$400,MATCH($F205,IMFYear!$B$9:$B$400,0),MATCH(R$5,IMFYear!$B$8:$AO$8,0)),"")</f>
        <v/>
      </c>
      <c r="S205" s="16" t="str">
        <f>IFERROR($O205/INDEX(IMFYear!$B$9:$AO$400,MATCH($F205,IMFYear!$B$9:$B$400,0),MATCH(S$5,IMFYear!$B$8:$AO$8,0)),"")</f>
        <v/>
      </c>
      <c r="T205" s="16" t="str">
        <f>IFERROR($O205/INDEX(IMFYear!$B$9:$AO$400,MATCH($F205,IMFYear!$B$9:$B$400,0),MATCH(T$5,IMFYear!$B$8:$AO$8,0)),"")</f>
        <v/>
      </c>
      <c r="V205" s="3" t="str">
        <f t="array" ref="V205">IFERROR(IF($V$4="IMF",INDEX(F:F,SMALL($N$6:$N$405,ROW(U205)-ROW($U$5)),1),INDEX(F:F,SMALL($E$6:$E$405,ROW(U205)-ROW($U$5)),1)),"")</f>
        <v/>
      </c>
      <c r="W205" s="16" t="str">
        <f t="shared" si="34"/>
        <v/>
      </c>
      <c r="X205" s="16" t="str">
        <f t="shared" si="35"/>
        <v/>
      </c>
      <c r="Y205" s="16" t="str">
        <f t="shared" si="36"/>
        <v/>
      </c>
      <c r="Z205" s="16" t="str">
        <f t="shared" si="37"/>
        <v/>
      </c>
      <c r="AA205" s="16" t="str">
        <f t="shared" si="38"/>
        <v/>
      </c>
      <c r="AE205" s="1"/>
      <c r="AF205" s="4"/>
      <c r="AG205" s="29"/>
      <c r="AH205" s="29"/>
      <c r="AI205" s="29"/>
      <c r="AJ205" s="29"/>
      <c r="AL205" s="4"/>
      <c r="AM205" s="52"/>
      <c r="AN205" s="52"/>
    </row>
    <row r="206" spans="6:40" x14ac:dyDescent="0.25">
      <c r="F206" s="3" t="str">
        <f t="shared" si="39"/>
        <v/>
      </c>
      <c r="G206" s="29"/>
      <c r="H206" s="29"/>
      <c r="I206" s="29"/>
      <c r="J206" s="29"/>
      <c r="K206" s="29"/>
      <c r="L206" s="29"/>
      <c r="N206" s="2" t="str">
        <f t="shared" si="33"/>
        <v/>
      </c>
      <c r="O206" s="16" t="str">
        <f>IFERROR(IF(INDEX(IMFYear!$B$9:$AO$400,MATCH($F206,IMFYear!$B$9:$B$400,0),MATCH(O$5,IMFYear!$B$8:$AO$8,0))=0,"",INDEX(IMFYear!$B$9:$AO$400,MATCH($F206,IMFYear!$B$9:$B$400,0),MATCH(O$5,IMFYear!$B$8:$AO$8,0))),"")</f>
        <v/>
      </c>
      <c r="P206" s="16" t="str">
        <f>IFERROR($O206/INDEX(IMFYear!$B$9:$AO$400,MATCH($F206,IMFYear!$B$9:$B$400,0),MATCH(P$5,IMFYear!$B$8:$AO$8,0)),"")</f>
        <v/>
      </c>
      <c r="Q206" s="16" t="str">
        <f>IFERROR($O206/INDEX(IMFYear!$B$9:$AO$400,MATCH($F206,IMFYear!$B$9:$B$400,0),MATCH(Q$5,IMFYear!$B$8:$AO$8,0)),"")</f>
        <v/>
      </c>
      <c r="R206" s="16" t="str">
        <f>IFERROR($O206/INDEX(IMFYear!$B$9:$AO$400,MATCH($F206,IMFYear!$B$9:$B$400,0),MATCH(R$5,IMFYear!$B$8:$AO$8,0)),"")</f>
        <v/>
      </c>
      <c r="S206" s="16" t="str">
        <f>IFERROR($O206/INDEX(IMFYear!$B$9:$AO$400,MATCH($F206,IMFYear!$B$9:$B$400,0),MATCH(S$5,IMFYear!$B$8:$AO$8,0)),"")</f>
        <v/>
      </c>
      <c r="T206" s="16" t="str">
        <f>IFERROR($O206/INDEX(IMFYear!$B$9:$AO$400,MATCH($F206,IMFYear!$B$9:$B$400,0),MATCH(T$5,IMFYear!$B$8:$AO$8,0)),"")</f>
        <v/>
      </c>
      <c r="V206" s="3" t="str">
        <f t="array" ref="V206">IFERROR(IF($V$4="IMF",INDEX(F:F,SMALL($N$6:$N$405,ROW(U206)-ROW($U$5)),1),INDEX(F:F,SMALL($E$6:$E$405,ROW(U206)-ROW($U$5)),1)),"")</f>
        <v/>
      </c>
      <c r="W206" s="16" t="str">
        <f t="shared" si="34"/>
        <v/>
      </c>
      <c r="X206" s="16" t="str">
        <f t="shared" si="35"/>
        <v/>
      </c>
      <c r="Y206" s="16" t="str">
        <f t="shared" si="36"/>
        <v/>
      </c>
      <c r="Z206" s="16" t="str">
        <f t="shared" si="37"/>
        <v/>
      </c>
      <c r="AA206" s="16" t="str">
        <f t="shared" si="38"/>
        <v/>
      </c>
      <c r="AE206" s="1"/>
      <c r="AF206" s="4"/>
      <c r="AG206" s="29"/>
      <c r="AH206" s="29"/>
      <c r="AI206" s="29"/>
      <c r="AJ206" s="29"/>
      <c r="AL206" s="4"/>
      <c r="AM206" s="52"/>
      <c r="AN206" s="52"/>
    </row>
    <row r="207" spans="6:40" x14ac:dyDescent="0.25">
      <c r="F207" s="3" t="str">
        <f t="shared" si="39"/>
        <v/>
      </c>
      <c r="G207" s="29"/>
      <c r="H207" s="29"/>
      <c r="I207" s="29"/>
      <c r="J207" s="29"/>
      <c r="K207" s="29"/>
      <c r="L207" s="29"/>
      <c r="N207" s="2" t="str">
        <f t="shared" si="33"/>
        <v/>
      </c>
      <c r="O207" s="16" t="str">
        <f>IFERROR(IF(INDEX(IMFYear!$B$9:$AO$400,MATCH($F207,IMFYear!$B$9:$B$400,0),MATCH(O$5,IMFYear!$B$8:$AO$8,0))=0,"",INDEX(IMFYear!$B$9:$AO$400,MATCH($F207,IMFYear!$B$9:$B$400,0),MATCH(O$5,IMFYear!$B$8:$AO$8,0))),"")</f>
        <v/>
      </c>
      <c r="P207" s="16" t="str">
        <f>IFERROR($O207/INDEX(IMFYear!$B$9:$AO$400,MATCH($F207,IMFYear!$B$9:$B$400,0),MATCH(P$5,IMFYear!$B$8:$AO$8,0)),"")</f>
        <v/>
      </c>
      <c r="Q207" s="16" t="str">
        <f>IFERROR($O207/INDEX(IMFYear!$B$9:$AO$400,MATCH($F207,IMFYear!$B$9:$B$400,0),MATCH(Q$5,IMFYear!$B$8:$AO$8,0)),"")</f>
        <v/>
      </c>
      <c r="R207" s="16" t="str">
        <f>IFERROR($O207/INDEX(IMFYear!$B$9:$AO$400,MATCH($F207,IMFYear!$B$9:$B$400,0),MATCH(R$5,IMFYear!$B$8:$AO$8,0)),"")</f>
        <v/>
      </c>
      <c r="S207" s="16" t="str">
        <f>IFERROR($O207/INDEX(IMFYear!$B$9:$AO$400,MATCH($F207,IMFYear!$B$9:$B$400,0),MATCH(S$5,IMFYear!$B$8:$AO$8,0)),"")</f>
        <v/>
      </c>
      <c r="T207" s="16" t="str">
        <f>IFERROR($O207/INDEX(IMFYear!$B$9:$AO$400,MATCH($F207,IMFYear!$B$9:$B$400,0),MATCH(T$5,IMFYear!$B$8:$AO$8,0)),"")</f>
        <v/>
      </c>
      <c r="V207" s="3" t="str">
        <f t="array" ref="V207">IFERROR(IF($V$4="IMF",INDEX(F:F,SMALL($N$6:$N$405,ROW(U207)-ROW($U$5)),1),INDEX(F:F,SMALL($E$6:$E$405,ROW(U207)-ROW($U$5)),1)),"")</f>
        <v/>
      </c>
      <c r="W207" s="16" t="str">
        <f t="shared" si="34"/>
        <v/>
      </c>
      <c r="X207" s="16" t="str">
        <f t="shared" si="35"/>
        <v/>
      </c>
      <c r="Y207" s="16" t="str">
        <f t="shared" si="36"/>
        <v/>
      </c>
      <c r="Z207" s="16" t="str">
        <f t="shared" si="37"/>
        <v/>
      </c>
      <c r="AA207" s="16" t="str">
        <f t="shared" si="38"/>
        <v/>
      </c>
      <c r="AE207" s="1"/>
      <c r="AF207" s="4"/>
      <c r="AG207" s="29"/>
      <c r="AH207" s="29"/>
      <c r="AI207" s="29"/>
      <c r="AJ207" s="29"/>
      <c r="AL207" s="4"/>
      <c r="AM207" s="52"/>
      <c r="AN207" s="52"/>
    </row>
    <row r="208" spans="6:40" x14ac:dyDescent="0.25">
      <c r="F208" s="3" t="str">
        <f t="shared" si="39"/>
        <v/>
      </c>
      <c r="G208" s="29"/>
      <c r="H208" s="29"/>
      <c r="I208" s="29"/>
      <c r="J208" s="29"/>
      <c r="K208" s="29"/>
      <c r="L208" s="29"/>
      <c r="N208" s="2" t="str">
        <f t="shared" si="33"/>
        <v/>
      </c>
      <c r="O208" s="16" t="str">
        <f>IFERROR(IF(INDEX(IMFYear!$B$9:$AO$400,MATCH($F208,IMFYear!$B$9:$B$400,0),MATCH(O$5,IMFYear!$B$8:$AO$8,0))=0,"",INDEX(IMFYear!$B$9:$AO$400,MATCH($F208,IMFYear!$B$9:$B$400,0),MATCH(O$5,IMFYear!$B$8:$AO$8,0))),"")</f>
        <v/>
      </c>
      <c r="P208" s="16" t="str">
        <f>IFERROR($O208/INDEX(IMFYear!$B$9:$AO$400,MATCH($F208,IMFYear!$B$9:$B$400,0),MATCH(P$5,IMFYear!$B$8:$AO$8,0)),"")</f>
        <v/>
      </c>
      <c r="Q208" s="16" t="str">
        <f>IFERROR($O208/INDEX(IMFYear!$B$9:$AO$400,MATCH($F208,IMFYear!$B$9:$B$400,0),MATCH(Q$5,IMFYear!$B$8:$AO$8,0)),"")</f>
        <v/>
      </c>
      <c r="R208" s="16" t="str">
        <f>IFERROR($O208/INDEX(IMFYear!$B$9:$AO$400,MATCH($F208,IMFYear!$B$9:$B$400,0),MATCH(R$5,IMFYear!$B$8:$AO$8,0)),"")</f>
        <v/>
      </c>
      <c r="S208" s="16" t="str">
        <f>IFERROR($O208/INDEX(IMFYear!$B$9:$AO$400,MATCH($F208,IMFYear!$B$9:$B$400,0),MATCH(S$5,IMFYear!$B$8:$AO$8,0)),"")</f>
        <v/>
      </c>
      <c r="T208" s="16" t="str">
        <f>IFERROR($O208/INDEX(IMFYear!$B$9:$AO$400,MATCH($F208,IMFYear!$B$9:$B$400,0),MATCH(T$5,IMFYear!$B$8:$AO$8,0)),"")</f>
        <v/>
      </c>
      <c r="V208" s="3" t="str">
        <f t="array" ref="V208">IFERROR(IF($V$4="IMF",INDEX(F:F,SMALL($N$6:$N$405,ROW(U208)-ROW($U$5)),1),INDEX(F:F,SMALL($E$6:$E$405,ROW(U208)-ROW($U$5)),1)),"")</f>
        <v/>
      </c>
      <c r="W208" s="16" t="str">
        <f t="shared" si="34"/>
        <v/>
      </c>
      <c r="X208" s="16" t="str">
        <f t="shared" si="35"/>
        <v/>
      </c>
      <c r="Y208" s="16" t="str">
        <f t="shared" si="36"/>
        <v/>
      </c>
      <c r="Z208" s="16" t="str">
        <f t="shared" si="37"/>
        <v/>
      </c>
      <c r="AA208" s="16" t="str">
        <f t="shared" si="38"/>
        <v/>
      </c>
      <c r="AE208" s="1"/>
      <c r="AF208" s="4"/>
      <c r="AG208" s="29"/>
      <c r="AH208" s="29"/>
      <c r="AI208" s="29"/>
      <c r="AJ208" s="29"/>
      <c r="AL208" s="4"/>
      <c r="AM208" s="52"/>
      <c r="AN208" s="52"/>
    </row>
    <row r="209" spans="6:40" x14ac:dyDescent="0.25">
      <c r="F209" s="3" t="str">
        <f t="shared" si="39"/>
        <v/>
      </c>
      <c r="G209" s="29"/>
      <c r="H209" s="29"/>
      <c r="I209" s="29"/>
      <c r="J209" s="29"/>
      <c r="K209" s="29"/>
      <c r="L209" s="29"/>
      <c r="N209" s="2" t="str">
        <f t="shared" si="33"/>
        <v/>
      </c>
      <c r="O209" s="16" t="str">
        <f>IFERROR(IF(INDEX(IMFYear!$B$9:$AO$400,MATCH($F209,IMFYear!$B$9:$B$400,0),MATCH(O$5,IMFYear!$B$8:$AO$8,0))=0,"",INDEX(IMFYear!$B$9:$AO$400,MATCH($F209,IMFYear!$B$9:$B$400,0),MATCH(O$5,IMFYear!$B$8:$AO$8,0))),"")</f>
        <v/>
      </c>
      <c r="P209" s="16" t="str">
        <f>IFERROR($O209/INDEX(IMFYear!$B$9:$AO$400,MATCH($F209,IMFYear!$B$9:$B$400,0),MATCH(P$5,IMFYear!$B$8:$AO$8,0)),"")</f>
        <v/>
      </c>
      <c r="Q209" s="16" t="str">
        <f>IFERROR($O209/INDEX(IMFYear!$B$9:$AO$400,MATCH($F209,IMFYear!$B$9:$B$400,0),MATCH(Q$5,IMFYear!$B$8:$AO$8,0)),"")</f>
        <v/>
      </c>
      <c r="R209" s="16" t="str">
        <f>IFERROR($O209/INDEX(IMFYear!$B$9:$AO$400,MATCH($F209,IMFYear!$B$9:$B$400,0),MATCH(R$5,IMFYear!$B$8:$AO$8,0)),"")</f>
        <v/>
      </c>
      <c r="S209" s="16" t="str">
        <f>IFERROR($O209/INDEX(IMFYear!$B$9:$AO$400,MATCH($F209,IMFYear!$B$9:$B$400,0),MATCH(S$5,IMFYear!$B$8:$AO$8,0)),"")</f>
        <v/>
      </c>
      <c r="T209" s="16" t="str">
        <f>IFERROR($O209/INDEX(IMFYear!$B$9:$AO$400,MATCH($F209,IMFYear!$B$9:$B$400,0),MATCH(T$5,IMFYear!$B$8:$AO$8,0)),"")</f>
        <v/>
      </c>
      <c r="V209" s="3" t="str">
        <f t="array" ref="V209">IFERROR(IF($V$4="IMF",INDEX(F:F,SMALL($N$6:$N$405,ROW(U209)-ROW($U$5)),1),INDEX(F:F,SMALL($E$6:$E$405,ROW(U209)-ROW($U$5)),1)),"")</f>
        <v/>
      </c>
      <c r="W209" s="16" t="str">
        <f t="shared" si="34"/>
        <v/>
      </c>
      <c r="X209" s="16" t="str">
        <f t="shared" si="35"/>
        <v/>
      </c>
      <c r="Y209" s="16" t="str">
        <f t="shared" si="36"/>
        <v/>
      </c>
      <c r="Z209" s="16" t="str">
        <f t="shared" si="37"/>
        <v/>
      </c>
      <c r="AA209" s="16" t="str">
        <f t="shared" si="38"/>
        <v/>
      </c>
      <c r="AE209" s="1"/>
      <c r="AF209" s="4"/>
      <c r="AG209" s="29"/>
      <c r="AH209" s="29"/>
      <c r="AI209" s="29"/>
      <c r="AJ209" s="29"/>
      <c r="AL209" s="4"/>
      <c r="AM209" s="52"/>
      <c r="AN209" s="52"/>
    </row>
    <row r="210" spans="6:40" x14ac:dyDescent="0.25">
      <c r="F210" s="3" t="str">
        <f t="shared" si="39"/>
        <v/>
      </c>
      <c r="G210" s="29"/>
      <c r="H210" s="29"/>
      <c r="I210" s="29"/>
      <c r="J210" s="29"/>
      <c r="K210" s="29"/>
      <c r="L210" s="29"/>
      <c r="N210" s="2" t="str">
        <f t="shared" si="33"/>
        <v/>
      </c>
      <c r="O210" s="16" t="str">
        <f>IFERROR(IF(INDEX(IMFYear!$B$9:$AO$400,MATCH($F210,IMFYear!$B$9:$B$400,0),MATCH(O$5,IMFYear!$B$8:$AO$8,0))=0,"",INDEX(IMFYear!$B$9:$AO$400,MATCH($F210,IMFYear!$B$9:$B$400,0),MATCH(O$5,IMFYear!$B$8:$AO$8,0))),"")</f>
        <v/>
      </c>
      <c r="P210" s="16" t="str">
        <f>IFERROR($O210/INDEX(IMFYear!$B$9:$AO$400,MATCH($F210,IMFYear!$B$9:$B$400,0),MATCH(P$5,IMFYear!$B$8:$AO$8,0)),"")</f>
        <v/>
      </c>
      <c r="Q210" s="16" t="str">
        <f>IFERROR($O210/INDEX(IMFYear!$B$9:$AO$400,MATCH($F210,IMFYear!$B$9:$B$400,0),MATCH(Q$5,IMFYear!$B$8:$AO$8,0)),"")</f>
        <v/>
      </c>
      <c r="R210" s="16" t="str">
        <f>IFERROR($O210/INDEX(IMFYear!$B$9:$AO$400,MATCH($F210,IMFYear!$B$9:$B$400,0),MATCH(R$5,IMFYear!$B$8:$AO$8,0)),"")</f>
        <v/>
      </c>
      <c r="S210" s="16" t="str">
        <f>IFERROR($O210/INDEX(IMFYear!$B$9:$AO$400,MATCH($F210,IMFYear!$B$9:$B$400,0),MATCH(S$5,IMFYear!$B$8:$AO$8,0)),"")</f>
        <v/>
      </c>
      <c r="T210" s="16" t="str">
        <f>IFERROR($O210/INDEX(IMFYear!$B$9:$AO$400,MATCH($F210,IMFYear!$B$9:$B$400,0),MATCH(T$5,IMFYear!$B$8:$AO$8,0)),"")</f>
        <v/>
      </c>
      <c r="V210" s="3" t="str">
        <f t="array" ref="V210">IFERROR(IF($V$4="IMF",INDEX(F:F,SMALL($N$6:$N$405,ROW(U210)-ROW($U$5)),1),INDEX(F:F,SMALL($E$6:$E$405,ROW(U210)-ROW($U$5)),1)),"")</f>
        <v/>
      </c>
      <c r="W210" s="16" t="str">
        <f t="shared" si="34"/>
        <v/>
      </c>
      <c r="X210" s="16" t="str">
        <f t="shared" si="35"/>
        <v/>
      </c>
      <c r="Y210" s="16" t="str">
        <f t="shared" si="36"/>
        <v/>
      </c>
      <c r="Z210" s="16" t="str">
        <f t="shared" si="37"/>
        <v/>
      </c>
      <c r="AA210" s="16" t="str">
        <f t="shared" si="38"/>
        <v/>
      </c>
      <c r="AE210" s="1"/>
      <c r="AF210" s="4"/>
      <c r="AG210" s="29"/>
      <c r="AH210" s="29"/>
      <c r="AI210" s="29"/>
      <c r="AJ210" s="29"/>
      <c r="AL210" s="4"/>
      <c r="AM210" s="52"/>
      <c r="AN210" s="52"/>
    </row>
    <row r="211" spans="6:40" x14ac:dyDescent="0.25">
      <c r="F211" s="3" t="str">
        <f t="shared" si="39"/>
        <v/>
      </c>
      <c r="G211" s="29"/>
      <c r="H211" s="29"/>
      <c r="I211" s="29"/>
      <c r="J211" s="29"/>
      <c r="K211" s="29"/>
      <c r="L211" s="29"/>
      <c r="N211" s="2" t="str">
        <f t="shared" si="33"/>
        <v/>
      </c>
      <c r="O211" s="16" t="str">
        <f>IFERROR(IF(INDEX(IMFYear!$B$9:$AO$400,MATCH($F211,IMFYear!$B$9:$B$400,0),MATCH(O$5,IMFYear!$B$8:$AO$8,0))=0,"",INDEX(IMFYear!$B$9:$AO$400,MATCH($F211,IMFYear!$B$9:$B$400,0),MATCH(O$5,IMFYear!$B$8:$AO$8,0))),"")</f>
        <v/>
      </c>
      <c r="P211" s="16" t="str">
        <f>IFERROR($O211/INDEX(IMFYear!$B$9:$AO$400,MATCH($F211,IMFYear!$B$9:$B$400,0),MATCH(P$5,IMFYear!$B$8:$AO$8,0)),"")</f>
        <v/>
      </c>
      <c r="Q211" s="16" t="str">
        <f>IFERROR($O211/INDEX(IMFYear!$B$9:$AO$400,MATCH($F211,IMFYear!$B$9:$B$400,0),MATCH(Q$5,IMFYear!$B$8:$AO$8,0)),"")</f>
        <v/>
      </c>
      <c r="R211" s="16" t="str">
        <f>IFERROR($O211/INDEX(IMFYear!$B$9:$AO$400,MATCH($F211,IMFYear!$B$9:$B$400,0),MATCH(R$5,IMFYear!$B$8:$AO$8,0)),"")</f>
        <v/>
      </c>
      <c r="S211" s="16" t="str">
        <f>IFERROR($O211/INDEX(IMFYear!$B$9:$AO$400,MATCH($F211,IMFYear!$B$9:$B$400,0),MATCH(S$5,IMFYear!$B$8:$AO$8,0)),"")</f>
        <v/>
      </c>
      <c r="T211" s="16" t="str">
        <f>IFERROR($O211/INDEX(IMFYear!$B$9:$AO$400,MATCH($F211,IMFYear!$B$9:$B$400,0),MATCH(T$5,IMFYear!$B$8:$AO$8,0)),"")</f>
        <v/>
      </c>
      <c r="V211" s="3" t="str">
        <f t="array" ref="V211">IFERROR(IF($V$4="IMF",INDEX(F:F,SMALL($N$6:$N$405,ROW(U211)-ROW($U$5)),1),INDEX(F:F,SMALL($E$6:$E$405,ROW(U211)-ROW($U$5)),1)),"")</f>
        <v/>
      </c>
      <c r="W211" s="16" t="str">
        <f t="shared" si="34"/>
        <v/>
      </c>
      <c r="X211" s="16" t="str">
        <f t="shared" si="35"/>
        <v/>
      </c>
      <c r="Y211" s="16" t="str">
        <f t="shared" si="36"/>
        <v/>
      </c>
      <c r="Z211" s="16" t="str">
        <f t="shared" si="37"/>
        <v/>
      </c>
      <c r="AA211" s="16" t="str">
        <f t="shared" si="38"/>
        <v/>
      </c>
      <c r="AE211" s="1"/>
      <c r="AF211" s="4"/>
      <c r="AG211" s="29"/>
      <c r="AH211" s="29"/>
      <c r="AI211" s="29"/>
      <c r="AJ211" s="29"/>
      <c r="AL211" s="4"/>
      <c r="AM211" s="52"/>
      <c r="AN211" s="52"/>
    </row>
    <row r="212" spans="6:40" x14ac:dyDescent="0.25">
      <c r="F212" s="3" t="str">
        <f t="shared" si="39"/>
        <v/>
      </c>
      <c r="G212" s="29"/>
      <c r="H212" s="29"/>
      <c r="I212" s="29"/>
      <c r="J212" s="29"/>
      <c r="K212" s="29"/>
      <c r="L212" s="29"/>
      <c r="N212" s="2" t="str">
        <f t="shared" si="33"/>
        <v/>
      </c>
      <c r="O212" s="16" t="str">
        <f>IFERROR(IF(INDEX(IMFYear!$B$9:$AO$400,MATCH($F212,IMFYear!$B$9:$B$400,0),MATCH(O$5,IMFYear!$B$8:$AO$8,0))=0,"",INDEX(IMFYear!$B$9:$AO$400,MATCH($F212,IMFYear!$B$9:$B$400,0),MATCH(O$5,IMFYear!$B$8:$AO$8,0))),"")</f>
        <v/>
      </c>
      <c r="P212" s="16" t="str">
        <f>IFERROR($O212/INDEX(IMFYear!$B$9:$AO$400,MATCH($F212,IMFYear!$B$9:$B$400,0),MATCH(P$5,IMFYear!$B$8:$AO$8,0)),"")</f>
        <v/>
      </c>
      <c r="Q212" s="16" t="str">
        <f>IFERROR($O212/INDEX(IMFYear!$B$9:$AO$400,MATCH($F212,IMFYear!$B$9:$B$400,0),MATCH(Q$5,IMFYear!$B$8:$AO$8,0)),"")</f>
        <v/>
      </c>
      <c r="R212" s="16" t="str">
        <f>IFERROR($O212/INDEX(IMFYear!$B$9:$AO$400,MATCH($F212,IMFYear!$B$9:$B$400,0),MATCH(R$5,IMFYear!$B$8:$AO$8,0)),"")</f>
        <v/>
      </c>
      <c r="S212" s="16" t="str">
        <f>IFERROR($O212/INDEX(IMFYear!$B$9:$AO$400,MATCH($F212,IMFYear!$B$9:$B$400,0),MATCH(S$5,IMFYear!$B$8:$AO$8,0)),"")</f>
        <v/>
      </c>
      <c r="T212" s="16" t="str">
        <f>IFERROR($O212/INDEX(IMFYear!$B$9:$AO$400,MATCH($F212,IMFYear!$B$9:$B$400,0),MATCH(T$5,IMFYear!$B$8:$AO$8,0)),"")</f>
        <v/>
      </c>
      <c r="V212" s="3" t="str">
        <f t="array" ref="V212">IFERROR(IF($V$4="IMF",INDEX(F:F,SMALL($N$6:$N$405,ROW(U212)-ROW($U$5)),1),INDEX(F:F,SMALL($E$6:$E$405,ROW(U212)-ROW($U$5)),1)),"")</f>
        <v/>
      </c>
      <c r="W212" s="16" t="str">
        <f t="shared" si="34"/>
        <v/>
      </c>
      <c r="X212" s="16" t="str">
        <f t="shared" si="35"/>
        <v/>
      </c>
      <c r="Y212" s="16" t="str">
        <f t="shared" si="36"/>
        <v/>
      </c>
      <c r="Z212" s="16" t="str">
        <f t="shared" si="37"/>
        <v/>
      </c>
      <c r="AA212" s="16" t="str">
        <f t="shared" si="38"/>
        <v/>
      </c>
      <c r="AE212" s="1"/>
      <c r="AF212" s="4"/>
      <c r="AG212" s="29"/>
      <c r="AH212" s="29"/>
      <c r="AI212" s="29"/>
      <c r="AJ212" s="29"/>
      <c r="AL212" s="4"/>
      <c r="AM212" s="52"/>
      <c r="AN212" s="52"/>
    </row>
    <row r="213" spans="6:40" x14ac:dyDescent="0.25">
      <c r="F213" s="3" t="str">
        <f t="shared" si="39"/>
        <v/>
      </c>
      <c r="G213" s="29"/>
      <c r="H213" s="29"/>
      <c r="I213" s="29"/>
      <c r="J213" s="29"/>
      <c r="K213" s="29"/>
      <c r="L213" s="29"/>
      <c r="N213" s="2" t="str">
        <f t="shared" si="33"/>
        <v/>
      </c>
      <c r="O213" s="16" t="str">
        <f>IFERROR(IF(INDEX(IMFYear!$B$9:$AO$400,MATCH($F213,IMFYear!$B$9:$B$400,0),MATCH(O$5,IMFYear!$B$8:$AO$8,0))=0,"",INDEX(IMFYear!$B$9:$AO$400,MATCH($F213,IMFYear!$B$9:$B$400,0),MATCH(O$5,IMFYear!$B$8:$AO$8,0))),"")</f>
        <v/>
      </c>
      <c r="P213" s="16" t="str">
        <f>IFERROR($O213/INDEX(IMFYear!$B$9:$AO$400,MATCH($F213,IMFYear!$B$9:$B$400,0),MATCH(P$5,IMFYear!$B$8:$AO$8,0)),"")</f>
        <v/>
      </c>
      <c r="Q213" s="16" t="str">
        <f>IFERROR($O213/INDEX(IMFYear!$B$9:$AO$400,MATCH($F213,IMFYear!$B$9:$B$400,0),MATCH(Q$5,IMFYear!$B$8:$AO$8,0)),"")</f>
        <v/>
      </c>
      <c r="R213" s="16" t="str">
        <f>IFERROR($O213/INDEX(IMFYear!$B$9:$AO$400,MATCH($F213,IMFYear!$B$9:$B$400,0),MATCH(R$5,IMFYear!$B$8:$AO$8,0)),"")</f>
        <v/>
      </c>
      <c r="S213" s="16" t="str">
        <f>IFERROR($O213/INDEX(IMFYear!$B$9:$AO$400,MATCH($F213,IMFYear!$B$9:$B$400,0),MATCH(S$5,IMFYear!$B$8:$AO$8,0)),"")</f>
        <v/>
      </c>
      <c r="T213" s="16" t="str">
        <f>IFERROR($O213/INDEX(IMFYear!$B$9:$AO$400,MATCH($F213,IMFYear!$B$9:$B$400,0),MATCH(T$5,IMFYear!$B$8:$AO$8,0)),"")</f>
        <v/>
      </c>
      <c r="V213" s="3" t="str">
        <f t="array" ref="V213">IFERROR(IF($V$4="IMF",INDEX(F:F,SMALL($N$6:$N$405,ROW(U213)-ROW($U$5)),1),INDEX(F:F,SMALL($E$6:$E$405,ROW(U213)-ROW($U$5)),1)),"")</f>
        <v/>
      </c>
      <c r="W213" s="16" t="str">
        <f t="shared" si="34"/>
        <v/>
      </c>
      <c r="X213" s="16" t="str">
        <f t="shared" si="35"/>
        <v/>
      </c>
      <c r="Y213" s="16" t="str">
        <f t="shared" si="36"/>
        <v/>
      </c>
      <c r="Z213" s="16" t="str">
        <f t="shared" si="37"/>
        <v/>
      </c>
      <c r="AA213" s="16" t="str">
        <f t="shared" si="38"/>
        <v/>
      </c>
      <c r="AE213" s="1"/>
      <c r="AF213" s="4"/>
      <c r="AG213" s="29"/>
      <c r="AH213" s="29"/>
      <c r="AI213" s="29"/>
      <c r="AJ213" s="29"/>
      <c r="AL213" s="4"/>
      <c r="AM213" s="52"/>
      <c r="AN213" s="52"/>
    </row>
    <row r="214" spans="6:40" x14ac:dyDescent="0.25">
      <c r="F214" s="3" t="str">
        <f t="shared" si="39"/>
        <v/>
      </c>
      <c r="G214" s="29"/>
      <c r="H214" s="29"/>
      <c r="I214" s="29"/>
      <c r="J214" s="29"/>
      <c r="K214" s="29"/>
      <c r="L214" s="29"/>
      <c r="N214" s="2" t="str">
        <f t="shared" si="33"/>
        <v/>
      </c>
      <c r="O214" s="16" t="str">
        <f>IFERROR(IF(INDEX(IMFYear!$B$9:$AO$400,MATCH($F214,IMFYear!$B$9:$B$400,0),MATCH(O$5,IMFYear!$B$8:$AO$8,0))=0,"",INDEX(IMFYear!$B$9:$AO$400,MATCH($F214,IMFYear!$B$9:$B$400,0),MATCH(O$5,IMFYear!$B$8:$AO$8,0))),"")</f>
        <v/>
      </c>
      <c r="P214" s="16" t="str">
        <f>IFERROR($O214/INDEX(IMFYear!$B$9:$AO$400,MATCH($F214,IMFYear!$B$9:$B$400,0),MATCH(P$5,IMFYear!$B$8:$AO$8,0)),"")</f>
        <v/>
      </c>
      <c r="Q214" s="16" t="str">
        <f>IFERROR($O214/INDEX(IMFYear!$B$9:$AO$400,MATCH($F214,IMFYear!$B$9:$B$400,0),MATCH(Q$5,IMFYear!$B$8:$AO$8,0)),"")</f>
        <v/>
      </c>
      <c r="R214" s="16" t="str">
        <f>IFERROR($O214/INDEX(IMFYear!$B$9:$AO$400,MATCH($F214,IMFYear!$B$9:$B$400,0),MATCH(R$5,IMFYear!$B$8:$AO$8,0)),"")</f>
        <v/>
      </c>
      <c r="S214" s="16" t="str">
        <f>IFERROR($O214/INDEX(IMFYear!$B$9:$AO$400,MATCH($F214,IMFYear!$B$9:$B$400,0),MATCH(S$5,IMFYear!$B$8:$AO$8,0)),"")</f>
        <v/>
      </c>
      <c r="T214" s="16" t="str">
        <f>IFERROR($O214/INDEX(IMFYear!$B$9:$AO$400,MATCH($F214,IMFYear!$B$9:$B$400,0),MATCH(T$5,IMFYear!$B$8:$AO$8,0)),"")</f>
        <v/>
      </c>
      <c r="V214" s="3" t="str">
        <f t="array" ref="V214">IFERROR(IF($V$4="IMF",INDEX(F:F,SMALL($N$6:$N$405,ROW(U214)-ROW($U$5)),1),INDEX(F:F,SMALL($E$6:$E$405,ROW(U214)-ROW($U$5)),1)),"")</f>
        <v/>
      </c>
      <c r="W214" s="16" t="str">
        <f t="shared" si="34"/>
        <v/>
      </c>
      <c r="X214" s="16" t="str">
        <f t="shared" si="35"/>
        <v/>
      </c>
      <c r="Y214" s="16" t="str">
        <f t="shared" si="36"/>
        <v/>
      </c>
      <c r="Z214" s="16" t="str">
        <f t="shared" si="37"/>
        <v/>
      </c>
      <c r="AA214" s="16" t="str">
        <f t="shared" si="38"/>
        <v/>
      </c>
      <c r="AE214" s="1"/>
      <c r="AF214" s="4"/>
      <c r="AG214" s="29"/>
      <c r="AH214" s="29"/>
      <c r="AI214" s="29"/>
      <c r="AJ214" s="29"/>
      <c r="AL214" s="4"/>
      <c r="AM214" s="52"/>
      <c r="AN214" s="52"/>
    </row>
    <row r="215" spans="6:40" x14ac:dyDescent="0.25">
      <c r="F215" s="3" t="str">
        <f t="shared" si="39"/>
        <v/>
      </c>
      <c r="G215" s="29"/>
      <c r="H215" s="29"/>
      <c r="I215" s="29"/>
      <c r="J215" s="29"/>
      <c r="K215" s="29"/>
      <c r="L215" s="29"/>
      <c r="N215" s="2" t="str">
        <f t="shared" si="33"/>
        <v/>
      </c>
      <c r="O215" s="16" t="str">
        <f>IFERROR(IF(INDEX(IMFYear!$B$9:$AO$400,MATCH($F215,IMFYear!$B$9:$B$400,0),MATCH(O$5,IMFYear!$B$8:$AO$8,0))=0,"",INDEX(IMFYear!$B$9:$AO$400,MATCH($F215,IMFYear!$B$9:$B$400,0),MATCH(O$5,IMFYear!$B$8:$AO$8,0))),"")</f>
        <v/>
      </c>
      <c r="P215" s="16" t="str">
        <f>IFERROR($O215/INDEX(IMFYear!$B$9:$AO$400,MATCH($F215,IMFYear!$B$9:$B$400,0),MATCH(P$5,IMFYear!$B$8:$AO$8,0)),"")</f>
        <v/>
      </c>
      <c r="Q215" s="16" t="str">
        <f>IFERROR($O215/INDEX(IMFYear!$B$9:$AO$400,MATCH($F215,IMFYear!$B$9:$B$400,0),MATCH(Q$5,IMFYear!$B$8:$AO$8,0)),"")</f>
        <v/>
      </c>
      <c r="R215" s="16" t="str">
        <f>IFERROR($O215/INDEX(IMFYear!$B$9:$AO$400,MATCH($F215,IMFYear!$B$9:$B$400,0),MATCH(R$5,IMFYear!$B$8:$AO$8,0)),"")</f>
        <v/>
      </c>
      <c r="S215" s="16" t="str">
        <f>IFERROR($O215/INDEX(IMFYear!$B$9:$AO$400,MATCH($F215,IMFYear!$B$9:$B$400,0),MATCH(S$5,IMFYear!$B$8:$AO$8,0)),"")</f>
        <v/>
      </c>
      <c r="T215" s="16" t="str">
        <f>IFERROR($O215/INDEX(IMFYear!$B$9:$AO$400,MATCH($F215,IMFYear!$B$9:$B$400,0),MATCH(T$5,IMFYear!$B$8:$AO$8,0)),"")</f>
        <v/>
      </c>
      <c r="V215" s="3" t="str">
        <f t="array" ref="V215">IFERROR(IF($V$4="IMF",INDEX(F:F,SMALL($N$6:$N$405,ROW(U215)-ROW($U$5)),1),INDEX(F:F,SMALL($E$6:$E$405,ROW(U215)-ROW($U$5)),1)),"")</f>
        <v/>
      </c>
      <c r="W215" s="16" t="str">
        <f t="shared" si="34"/>
        <v/>
      </c>
      <c r="X215" s="16" t="str">
        <f t="shared" si="35"/>
        <v/>
      </c>
      <c r="Y215" s="16" t="str">
        <f t="shared" si="36"/>
        <v/>
      </c>
      <c r="Z215" s="16" t="str">
        <f t="shared" si="37"/>
        <v/>
      </c>
      <c r="AA215" s="16" t="str">
        <f t="shared" si="38"/>
        <v/>
      </c>
      <c r="AE215" s="1"/>
      <c r="AF215" s="4"/>
      <c r="AG215" s="29"/>
      <c r="AH215" s="29"/>
      <c r="AI215" s="29"/>
      <c r="AJ215" s="29"/>
      <c r="AL215" s="4"/>
      <c r="AM215" s="52"/>
      <c r="AN215" s="52"/>
    </row>
    <row r="216" spans="6:40" x14ac:dyDescent="0.25">
      <c r="F216" s="3" t="str">
        <f t="shared" si="39"/>
        <v/>
      </c>
      <c r="G216" s="29"/>
      <c r="H216" s="29"/>
      <c r="I216" s="29"/>
      <c r="J216" s="29"/>
      <c r="K216" s="29"/>
      <c r="L216" s="29"/>
      <c r="N216" s="2" t="str">
        <f t="shared" si="33"/>
        <v/>
      </c>
      <c r="O216" s="16" t="str">
        <f>IFERROR(IF(INDEX(IMFYear!$B$9:$AO$400,MATCH($F216,IMFYear!$B$9:$B$400,0),MATCH(O$5,IMFYear!$B$8:$AO$8,0))=0,"",INDEX(IMFYear!$B$9:$AO$400,MATCH($F216,IMFYear!$B$9:$B$400,0),MATCH(O$5,IMFYear!$B$8:$AO$8,0))),"")</f>
        <v/>
      </c>
      <c r="P216" s="16" t="str">
        <f>IFERROR($O216/INDEX(IMFYear!$B$9:$AO$400,MATCH($F216,IMFYear!$B$9:$B$400,0),MATCH(P$5,IMFYear!$B$8:$AO$8,0)),"")</f>
        <v/>
      </c>
      <c r="Q216" s="16" t="str">
        <f>IFERROR($O216/INDEX(IMFYear!$B$9:$AO$400,MATCH($F216,IMFYear!$B$9:$B$400,0),MATCH(Q$5,IMFYear!$B$8:$AO$8,0)),"")</f>
        <v/>
      </c>
      <c r="R216" s="16" t="str">
        <f>IFERROR($O216/INDEX(IMFYear!$B$9:$AO$400,MATCH($F216,IMFYear!$B$9:$B$400,0),MATCH(R$5,IMFYear!$B$8:$AO$8,0)),"")</f>
        <v/>
      </c>
      <c r="S216" s="16" t="str">
        <f>IFERROR($O216/INDEX(IMFYear!$B$9:$AO$400,MATCH($F216,IMFYear!$B$9:$B$400,0),MATCH(S$5,IMFYear!$B$8:$AO$8,0)),"")</f>
        <v/>
      </c>
      <c r="T216" s="16" t="str">
        <f>IFERROR($O216/INDEX(IMFYear!$B$9:$AO$400,MATCH($F216,IMFYear!$B$9:$B$400,0),MATCH(T$5,IMFYear!$B$8:$AO$8,0)),"")</f>
        <v/>
      </c>
      <c r="V216" s="3" t="str">
        <f t="array" ref="V216">IFERROR(IF($V$4="IMF",INDEX(F:F,SMALL($N$6:$N$405,ROW(U216)-ROW($U$5)),1),INDEX(F:F,SMALL($E$6:$E$405,ROW(U216)-ROW($U$5)),1)),"")</f>
        <v/>
      </c>
      <c r="W216" s="16" t="str">
        <f t="shared" si="34"/>
        <v/>
      </c>
      <c r="X216" s="16" t="str">
        <f t="shared" si="35"/>
        <v/>
      </c>
      <c r="Y216" s="16" t="str">
        <f t="shared" si="36"/>
        <v/>
      </c>
      <c r="Z216" s="16" t="str">
        <f t="shared" si="37"/>
        <v/>
      </c>
      <c r="AA216" s="16" t="str">
        <f t="shared" si="38"/>
        <v/>
      </c>
      <c r="AE216" s="1"/>
      <c r="AF216" s="4"/>
      <c r="AG216" s="29"/>
      <c r="AH216" s="29"/>
      <c r="AI216" s="29"/>
      <c r="AJ216" s="29"/>
      <c r="AL216" s="4"/>
      <c r="AM216" s="52"/>
      <c r="AN216" s="52"/>
    </row>
    <row r="217" spans="6:40" x14ac:dyDescent="0.25">
      <c r="F217" s="3" t="str">
        <f t="shared" si="39"/>
        <v/>
      </c>
      <c r="G217" s="29"/>
      <c r="H217" s="29"/>
      <c r="I217" s="29"/>
      <c r="J217" s="29"/>
      <c r="K217" s="29"/>
      <c r="L217" s="29"/>
      <c r="N217" s="2" t="str">
        <f t="shared" si="33"/>
        <v/>
      </c>
      <c r="O217" s="16" t="str">
        <f>IFERROR(IF(INDEX(IMFYear!$B$9:$AO$400,MATCH($F217,IMFYear!$B$9:$B$400,0),MATCH(O$5,IMFYear!$B$8:$AO$8,0))=0,"",INDEX(IMFYear!$B$9:$AO$400,MATCH($F217,IMFYear!$B$9:$B$400,0),MATCH(O$5,IMFYear!$B$8:$AO$8,0))),"")</f>
        <v/>
      </c>
      <c r="P217" s="16" t="str">
        <f>IFERROR($O217/INDEX(IMFYear!$B$9:$AO$400,MATCH($F217,IMFYear!$B$9:$B$400,0),MATCH(P$5,IMFYear!$B$8:$AO$8,0)),"")</f>
        <v/>
      </c>
      <c r="Q217" s="16" t="str">
        <f>IFERROR($O217/INDEX(IMFYear!$B$9:$AO$400,MATCH($F217,IMFYear!$B$9:$B$400,0),MATCH(Q$5,IMFYear!$B$8:$AO$8,0)),"")</f>
        <v/>
      </c>
      <c r="R217" s="16" t="str">
        <f>IFERROR($O217/INDEX(IMFYear!$B$9:$AO$400,MATCH($F217,IMFYear!$B$9:$B$400,0),MATCH(R$5,IMFYear!$B$8:$AO$8,0)),"")</f>
        <v/>
      </c>
      <c r="S217" s="16" t="str">
        <f>IFERROR($O217/INDEX(IMFYear!$B$9:$AO$400,MATCH($F217,IMFYear!$B$9:$B$400,0),MATCH(S$5,IMFYear!$B$8:$AO$8,0)),"")</f>
        <v/>
      </c>
      <c r="T217" s="16" t="str">
        <f>IFERROR($O217/INDEX(IMFYear!$B$9:$AO$400,MATCH($F217,IMFYear!$B$9:$B$400,0),MATCH(T$5,IMFYear!$B$8:$AO$8,0)),"")</f>
        <v/>
      </c>
      <c r="V217" s="3" t="str">
        <f t="array" ref="V217">IFERROR(IF($V$4="IMF",INDEX(F:F,SMALL($N$6:$N$405,ROW(U217)-ROW($U$5)),1),INDEX(F:F,SMALL($E$6:$E$405,ROW(U217)-ROW($U$5)),1)),"")</f>
        <v/>
      </c>
      <c r="W217" s="16" t="str">
        <f t="shared" si="34"/>
        <v/>
      </c>
      <c r="X217" s="16" t="str">
        <f t="shared" si="35"/>
        <v/>
      </c>
      <c r="Y217" s="16" t="str">
        <f t="shared" si="36"/>
        <v/>
      </c>
      <c r="Z217" s="16" t="str">
        <f t="shared" si="37"/>
        <v/>
      </c>
      <c r="AA217" s="16" t="str">
        <f t="shared" si="38"/>
        <v/>
      </c>
      <c r="AE217" s="1"/>
      <c r="AF217" s="4"/>
      <c r="AG217" s="29"/>
      <c r="AH217" s="29"/>
      <c r="AI217" s="29"/>
      <c r="AJ217" s="29"/>
      <c r="AL217" s="4"/>
      <c r="AM217" s="52"/>
      <c r="AN217" s="52"/>
    </row>
    <row r="218" spans="6:40" x14ac:dyDescent="0.25">
      <c r="F218" s="3" t="str">
        <f t="shared" si="39"/>
        <v/>
      </c>
      <c r="G218" s="29"/>
      <c r="H218" s="29"/>
      <c r="I218" s="29"/>
      <c r="J218" s="29"/>
      <c r="K218" s="29"/>
      <c r="L218" s="29"/>
      <c r="N218" s="2" t="str">
        <f t="shared" si="33"/>
        <v/>
      </c>
      <c r="O218" s="16" t="str">
        <f>IFERROR(IF(INDEX(IMFYear!$B$9:$AO$400,MATCH($F218,IMFYear!$B$9:$B$400,0),MATCH(O$5,IMFYear!$B$8:$AO$8,0))=0,"",INDEX(IMFYear!$B$9:$AO$400,MATCH($F218,IMFYear!$B$9:$B$400,0),MATCH(O$5,IMFYear!$B$8:$AO$8,0))),"")</f>
        <v/>
      </c>
      <c r="P218" s="16" t="str">
        <f>IFERROR($O218/INDEX(IMFYear!$B$9:$AO$400,MATCH($F218,IMFYear!$B$9:$B$400,0),MATCH(P$5,IMFYear!$B$8:$AO$8,0)),"")</f>
        <v/>
      </c>
      <c r="Q218" s="16" t="str">
        <f>IFERROR($O218/INDEX(IMFYear!$B$9:$AO$400,MATCH($F218,IMFYear!$B$9:$B$400,0),MATCH(Q$5,IMFYear!$B$8:$AO$8,0)),"")</f>
        <v/>
      </c>
      <c r="R218" s="16" t="str">
        <f>IFERROR($O218/INDEX(IMFYear!$B$9:$AO$400,MATCH($F218,IMFYear!$B$9:$B$400,0),MATCH(R$5,IMFYear!$B$8:$AO$8,0)),"")</f>
        <v/>
      </c>
      <c r="S218" s="16" t="str">
        <f>IFERROR($O218/INDEX(IMFYear!$B$9:$AO$400,MATCH($F218,IMFYear!$B$9:$B$400,0),MATCH(S$5,IMFYear!$B$8:$AO$8,0)),"")</f>
        <v/>
      </c>
      <c r="T218" s="16" t="str">
        <f>IFERROR($O218/INDEX(IMFYear!$B$9:$AO$400,MATCH($F218,IMFYear!$B$9:$B$400,0),MATCH(T$5,IMFYear!$B$8:$AO$8,0)),"")</f>
        <v/>
      </c>
      <c r="V218" s="3" t="str">
        <f t="array" ref="V218">IFERROR(IF($V$4="IMF",INDEX(F:F,SMALL($N$6:$N$405,ROW(U218)-ROW($U$5)),1),INDEX(F:F,SMALL($E$6:$E$405,ROW(U218)-ROW($U$5)),1)),"")</f>
        <v/>
      </c>
      <c r="W218" s="16" t="str">
        <f t="shared" si="34"/>
        <v/>
      </c>
      <c r="X218" s="16" t="str">
        <f t="shared" si="35"/>
        <v/>
      </c>
      <c r="Y218" s="16" t="str">
        <f t="shared" si="36"/>
        <v/>
      </c>
      <c r="Z218" s="16" t="str">
        <f t="shared" si="37"/>
        <v/>
      </c>
      <c r="AA218" s="16" t="str">
        <f t="shared" si="38"/>
        <v/>
      </c>
      <c r="AE218" s="1"/>
      <c r="AF218" s="4"/>
      <c r="AG218" s="29"/>
      <c r="AH218" s="29"/>
      <c r="AI218" s="29"/>
      <c r="AJ218" s="29"/>
      <c r="AL218" s="4"/>
      <c r="AM218" s="52"/>
      <c r="AN218" s="52"/>
    </row>
    <row r="219" spans="6:40" x14ac:dyDescent="0.25">
      <c r="F219" s="3" t="str">
        <f t="shared" si="39"/>
        <v/>
      </c>
      <c r="G219" s="29"/>
      <c r="H219" s="29"/>
      <c r="I219" s="29"/>
      <c r="J219" s="29"/>
      <c r="K219" s="29"/>
      <c r="L219" s="29"/>
      <c r="N219" s="2" t="str">
        <f t="shared" si="33"/>
        <v/>
      </c>
      <c r="O219" s="16" t="str">
        <f>IFERROR(IF(INDEX(IMFYear!$B$9:$AO$400,MATCH($F219,IMFYear!$B$9:$B$400,0),MATCH(O$5,IMFYear!$B$8:$AO$8,0))=0,"",INDEX(IMFYear!$B$9:$AO$400,MATCH($F219,IMFYear!$B$9:$B$400,0),MATCH(O$5,IMFYear!$B$8:$AO$8,0))),"")</f>
        <v/>
      </c>
      <c r="P219" s="16" t="str">
        <f>IFERROR($O219/INDEX(IMFYear!$B$9:$AO$400,MATCH($F219,IMFYear!$B$9:$B$400,0),MATCH(P$5,IMFYear!$B$8:$AO$8,0)),"")</f>
        <v/>
      </c>
      <c r="Q219" s="16" t="str">
        <f>IFERROR($O219/INDEX(IMFYear!$B$9:$AO$400,MATCH($F219,IMFYear!$B$9:$B$400,0),MATCH(Q$5,IMFYear!$B$8:$AO$8,0)),"")</f>
        <v/>
      </c>
      <c r="R219" s="16" t="str">
        <f>IFERROR($O219/INDEX(IMFYear!$B$9:$AO$400,MATCH($F219,IMFYear!$B$9:$B$400,0),MATCH(R$5,IMFYear!$B$8:$AO$8,0)),"")</f>
        <v/>
      </c>
      <c r="S219" s="16" t="str">
        <f>IFERROR($O219/INDEX(IMFYear!$B$9:$AO$400,MATCH($F219,IMFYear!$B$9:$B$400,0),MATCH(S$5,IMFYear!$B$8:$AO$8,0)),"")</f>
        <v/>
      </c>
      <c r="T219" s="16" t="str">
        <f>IFERROR($O219/INDEX(IMFYear!$B$9:$AO$400,MATCH($F219,IMFYear!$B$9:$B$400,0),MATCH(T$5,IMFYear!$B$8:$AO$8,0)),"")</f>
        <v/>
      </c>
      <c r="V219" s="3" t="str">
        <f t="array" ref="V219">IFERROR(IF($V$4="IMF",INDEX(F:F,SMALL($N$6:$N$405,ROW(U219)-ROW($U$5)),1),INDEX(F:F,SMALL($E$6:$E$405,ROW(U219)-ROW($U$5)),1)),"")</f>
        <v/>
      </c>
      <c r="W219" s="16" t="str">
        <f t="shared" si="34"/>
        <v/>
      </c>
      <c r="X219" s="16" t="str">
        <f t="shared" si="35"/>
        <v/>
      </c>
      <c r="Y219" s="16" t="str">
        <f t="shared" si="36"/>
        <v/>
      </c>
      <c r="Z219" s="16" t="str">
        <f t="shared" si="37"/>
        <v/>
      </c>
      <c r="AA219" s="16" t="str">
        <f t="shared" si="38"/>
        <v/>
      </c>
      <c r="AE219" s="1"/>
      <c r="AF219" s="4"/>
      <c r="AG219" s="29"/>
      <c r="AH219" s="29"/>
      <c r="AI219" s="29"/>
      <c r="AJ219" s="29"/>
      <c r="AL219" s="4"/>
      <c r="AM219" s="52"/>
      <c r="AN219" s="52"/>
    </row>
    <row r="220" spans="6:40" x14ac:dyDescent="0.25">
      <c r="F220" s="3" t="str">
        <f t="shared" si="39"/>
        <v/>
      </c>
      <c r="G220" s="29"/>
      <c r="H220" s="29"/>
      <c r="I220" s="29"/>
      <c r="J220" s="29"/>
      <c r="K220" s="29"/>
      <c r="L220" s="29"/>
      <c r="N220" s="2" t="str">
        <f t="shared" si="33"/>
        <v/>
      </c>
      <c r="O220" s="16" t="str">
        <f>IFERROR(IF(INDEX(IMFYear!$B$9:$AO$400,MATCH($F220,IMFYear!$B$9:$B$400,0),MATCH(O$5,IMFYear!$B$8:$AO$8,0))=0,"",INDEX(IMFYear!$B$9:$AO$400,MATCH($F220,IMFYear!$B$9:$B$400,0),MATCH(O$5,IMFYear!$B$8:$AO$8,0))),"")</f>
        <v/>
      </c>
      <c r="P220" s="16" t="str">
        <f>IFERROR($O220/INDEX(IMFYear!$B$9:$AO$400,MATCH($F220,IMFYear!$B$9:$B$400,0),MATCH(P$5,IMFYear!$B$8:$AO$8,0)),"")</f>
        <v/>
      </c>
      <c r="Q220" s="16" t="str">
        <f>IFERROR($O220/INDEX(IMFYear!$B$9:$AO$400,MATCH($F220,IMFYear!$B$9:$B$400,0),MATCH(Q$5,IMFYear!$B$8:$AO$8,0)),"")</f>
        <v/>
      </c>
      <c r="R220" s="16" t="str">
        <f>IFERROR($O220/INDEX(IMFYear!$B$9:$AO$400,MATCH($F220,IMFYear!$B$9:$B$400,0),MATCH(R$5,IMFYear!$B$8:$AO$8,0)),"")</f>
        <v/>
      </c>
      <c r="S220" s="16" t="str">
        <f>IFERROR($O220/INDEX(IMFYear!$B$9:$AO$400,MATCH($F220,IMFYear!$B$9:$B$400,0),MATCH(S$5,IMFYear!$B$8:$AO$8,0)),"")</f>
        <v/>
      </c>
      <c r="T220" s="16" t="str">
        <f>IFERROR($O220/INDEX(IMFYear!$B$9:$AO$400,MATCH($F220,IMFYear!$B$9:$B$400,0),MATCH(T$5,IMFYear!$B$8:$AO$8,0)),"")</f>
        <v/>
      </c>
      <c r="V220" s="3" t="str">
        <f t="array" ref="V220">IFERROR(IF($V$4="IMF",INDEX(F:F,SMALL($N$6:$N$405,ROW(U220)-ROW($U$5)),1),INDEX(F:F,SMALL($E$6:$E$405,ROW(U220)-ROW($U$5)),1)),"")</f>
        <v/>
      </c>
      <c r="W220" s="16" t="str">
        <f t="shared" si="34"/>
        <v/>
      </c>
      <c r="X220" s="16" t="str">
        <f t="shared" si="35"/>
        <v/>
      </c>
      <c r="Y220" s="16" t="str">
        <f t="shared" si="36"/>
        <v/>
      </c>
      <c r="Z220" s="16" t="str">
        <f t="shared" si="37"/>
        <v/>
      </c>
      <c r="AA220" s="16" t="str">
        <f t="shared" si="38"/>
        <v/>
      </c>
      <c r="AE220" s="1"/>
      <c r="AF220" s="4"/>
      <c r="AG220" s="29"/>
      <c r="AH220" s="29"/>
      <c r="AI220" s="29"/>
      <c r="AJ220" s="29"/>
      <c r="AL220" s="4"/>
      <c r="AM220" s="52"/>
      <c r="AN220" s="52"/>
    </row>
    <row r="221" spans="6:40" x14ac:dyDescent="0.25">
      <c r="F221" s="3" t="str">
        <f t="shared" si="39"/>
        <v/>
      </c>
      <c r="G221" s="29"/>
      <c r="H221" s="29"/>
      <c r="I221" s="29"/>
      <c r="J221" s="29"/>
      <c r="K221" s="29"/>
      <c r="L221" s="29"/>
      <c r="N221" s="2" t="str">
        <f t="shared" si="33"/>
        <v/>
      </c>
      <c r="O221" s="16" t="str">
        <f>IFERROR(IF(INDEX(IMFYear!$B$9:$AO$400,MATCH($F221,IMFYear!$B$9:$B$400,0),MATCH(O$5,IMFYear!$B$8:$AO$8,0))=0,"",INDEX(IMFYear!$B$9:$AO$400,MATCH($F221,IMFYear!$B$9:$B$400,0),MATCH(O$5,IMFYear!$B$8:$AO$8,0))),"")</f>
        <v/>
      </c>
      <c r="P221" s="16" t="str">
        <f>IFERROR($O221/INDEX(IMFYear!$B$9:$AO$400,MATCH($F221,IMFYear!$B$9:$B$400,0),MATCH(P$5,IMFYear!$B$8:$AO$8,0)),"")</f>
        <v/>
      </c>
      <c r="Q221" s="16" t="str">
        <f>IFERROR($O221/INDEX(IMFYear!$B$9:$AO$400,MATCH($F221,IMFYear!$B$9:$B$400,0),MATCH(Q$5,IMFYear!$B$8:$AO$8,0)),"")</f>
        <v/>
      </c>
      <c r="R221" s="16" t="str">
        <f>IFERROR($O221/INDEX(IMFYear!$B$9:$AO$400,MATCH($F221,IMFYear!$B$9:$B$400,0),MATCH(R$5,IMFYear!$B$8:$AO$8,0)),"")</f>
        <v/>
      </c>
      <c r="S221" s="16" t="str">
        <f>IFERROR($O221/INDEX(IMFYear!$B$9:$AO$400,MATCH($F221,IMFYear!$B$9:$B$400,0),MATCH(S$5,IMFYear!$B$8:$AO$8,0)),"")</f>
        <v/>
      </c>
      <c r="T221" s="16" t="str">
        <f>IFERROR($O221/INDEX(IMFYear!$B$9:$AO$400,MATCH($F221,IMFYear!$B$9:$B$400,0),MATCH(T$5,IMFYear!$B$8:$AO$8,0)),"")</f>
        <v/>
      </c>
      <c r="V221" s="3" t="str">
        <f t="array" ref="V221">IFERROR(IF($V$4="IMF",INDEX(F:F,SMALL($N$6:$N$405,ROW(U221)-ROW($U$5)),1),INDEX(F:F,SMALL($E$6:$E$405,ROW(U221)-ROW($U$5)),1)),"")</f>
        <v/>
      </c>
      <c r="W221" s="16" t="str">
        <f t="shared" si="34"/>
        <v/>
      </c>
      <c r="X221" s="16" t="str">
        <f t="shared" si="35"/>
        <v/>
      </c>
      <c r="Y221" s="16" t="str">
        <f t="shared" si="36"/>
        <v/>
      </c>
      <c r="Z221" s="16" t="str">
        <f t="shared" si="37"/>
        <v/>
      </c>
      <c r="AA221" s="16" t="str">
        <f t="shared" si="38"/>
        <v/>
      </c>
      <c r="AE221" s="1"/>
      <c r="AF221" s="4"/>
      <c r="AG221" s="29"/>
      <c r="AH221" s="29"/>
      <c r="AI221" s="29"/>
      <c r="AJ221" s="29"/>
      <c r="AL221" s="4"/>
      <c r="AM221" s="52"/>
      <c r="AN221" s="52"/>
    </row>
    <row r="222" spans="6:40" x14ac:dyDescent="0.25">
      <c r="F222" s="3" t="str">
        <f t="shared" si="39"/>
        <v/>
      </c>
      <c r="G222" s="29"/>
      <c r="H222" s="29"/>
      <c r="I222" s="29"/>
      <c r="J222" s="29"/>
      <c r="K222" s="29"/>
      <c r="L222" s="29"/>
      <c r="N222" s="2" t="str">
        <f t="shared" si="33"/>
        <v/>
      </c>
      <c r="O222" s="16" t="str">
        <f>IFERROR(IF(INDEX(IMFYear!$B$9:$AO$400,MATCH($F222,IMFYear!$B$9:$B$400,0),MATCH(O$5,IMFYear!$B$8:$AO$8,0))=0,"",INDEX(IMFYear!$B$9:$AO$400,MATCH($F222,IMFYear!$B$9:$B$400,0),MATCH(O$5,IMFYear!$B$8:$AO$8,0))),"")</f>
        <v/>
      </c>
      <c r="P222" s="16" t="str">
        <f>IFERROR($O222/INDEX(IMFYear!$B$9:$AO$400,MATCH($F222,IMFYear!$B$9:$B$400,0),MATCH(P$5,IMFYear!$B$8:$AO$8,0)),"")</f>
        <v/>
      </c>
      <c r="Q222" s="16" t="str">
        <f>IFERROR($O222/INDEX(IMFYear!$B$9:$AO$400,MATCH($F222,IMFYear!$B$9:$B$400,0),MATCH(Q$5,IMFYear!$B$8:$AO$8,0)),"")</f>
        <v/>
      </c>
      <c r="R222" s="16" t="str">
        <f>IFERROR($O222/INDEX(IMFYear!$B$9:$AO$400,MATCH($F222,IMFYear!$B$9:$B$400,0),MATCH(R$5,IMFYear!$B$8:$AO$8,0)),"")</f>
        <v/>
      </c>
      <c r="S222" s="16" t="str">
        <f>IFERROR($O222/INDEX(IMFYear!$B$9:$AO$400,MATCH($F222,IMFYear!$B$9:$B$400,0),MATCH(S$5,IMFYear!$B$8:$AO$8,0)),"")</f>
        <v/>
      </c>
      <c r="T222" s="16" t="str">
        <f>IFERROR($O222/INDEX(IMFYear!$B$9:$AO$400,MATCH($F222,IMFYear!$B$9:$B$400,0),MATCH(T$5,IMFYear!$B$8:$AO$8,0)),"")</f>
        <v/>
      </c>
      <c r="V222" s="3" t="str">
        <f t="array" ref="V222">IFERROR(IF($V$4="IMF",INDEX(F:F,SMALL($N$6:$N$405,ROW(U222)-ROW($U$5)),1),INDEX(F:F,SMALL($E$6:$E$405,ROW(U222)-ROW($U$5)),1)),"")</f>
        <v/>
      </c>
      <c r="W222" s="16" t="str">
        <f t="shared" si="34"/>
        <v/>
      </c>
      <c r="X222" s="16" t="str">
        <f t="shared" si="35"/>
        <v/>
      </c>
      <c r="Y222" s="16" t="str">
        <f t="shared" si="36"/>
        <v/>
      </c>
      <c r="Z222" s="16" t="str">
        <f t="shared" si="37"/>
        <v/>
      </c>
      <c r="AA222" s="16" t="str">
        <f t="shared" si="38"/>
        <v/>
      </c>
      <c r="AE222" s="1"/>
      <c r="AF222" s="4"/>
      <c r="AG222" s="29"/>
      <c r="AH222" s="29"/>
      <c r="AI222" s="29"/>
      <c r="AJ222" s="29"/>
      <c r="AL222" s="4"/>
      <c r="AM222" s="52"/>
      <c r="AN222" s="52"/>
    </row>
    <row r="223" spans="6:40" x14ac:dyDescent="0.25">
      <c r="F223" s="3" t="str">
        <f t="shared" si="39"/>
        <v/>
      </c>
      <c r="G223" s="29"/>
      <c r="H223" s="29"/>
      <c r="I223" s="29"/>
      <c r="J223" s="29"/>
      <c r="K223" s="29"/>
      <c r="L223" s="29"/>
      <c r="N223" s="2" t="str">
        <f t="shared" si="33"/>
        <v/>
      </c>
      <c r="O223" s="16" t="str">
        <f>IFERROR(IF(INDEX(IMFYear!$B$9:$AO$400,MATCH($F223,IMFYear!$B$9:$B$400,0),MATCH(O$5,IMFYear!$B$8:$AO$8,0))=0,"",INDEX(IMFYear!$B$9:$AO$400,MATCH($F223,IMFYear!$B$9:$B$400,0),MATCH(O$5,IMFYear!$B$8:$AO$8,0))),"")</f>
        <v/>
      </c>
      <c r="P223" s="16" t="str">
        <f>IFERROR($O223/INDEX(IMFYear!$B$9:$AO$400,MATCH($F223,IMFYear!$B$9:$B$400,0),MATCH(P$5,IMFYear!$B$8:$AO$8,0)),"")</f>
        <v/>
      </c>
      <c r="Q223" s="16" t="str">
        <f>IFERROR($O223/INDEX(IMFYear!$B$9:$AO$400,MATCH($F223,IMFYear!$B$9:$B$400,0),MATCH(Q$5,IMFYear!$B$8:$AO$8,0)),"")</f>
        <v/>
      </c>
      <c r="R223" s="16" t="str">
        <f>IFERROR($O223/INDEX(IMFYear!$B$9:$AO$400,MATCH($F223,IMFYear!$B$9:$B$400,0),MATCH(R$5,IMFYear!$B$8:$AO$8,0)),"")</f>
        <v/>
      </c>
      <c r="S223" s="16" t="str">
        <f>IFERROR($O223/INDEX(IMFYear!$B$9:$AO$400,MATCH($F223,IMFYear!$B$9:$B$400,0),MATCH(S$5,IMFYear!$B$8:$AO$8,0)),"")</f>
        <v/>
      </c>
      <c r="T223" s="16" t="str">
        <f>IFERROR($O223/INDEX(IMFYear!$B$9:$AO$400,MATCH($F223,IMFYear!$B$9:$B$400,0),MATCH(T$5,IMFYear!$B$8:$AO$8,0)),"")</f>
        <v/>
      </c>
      <c r="V223" s="3" t="str">
        <f t="array" ref="V223">IFERROR(IF($V$4="IMF",INDEX(F:F,SMALL($N$6:$N$405,ROW(U223)-ROW($U$5)),1),INDEX(F:F,SMALL($E$6:$E$405,ROW(U223)-ROW($U$5)),1)),"")</f>
        <v/>
      </c>
      <c r="W223" s="16" t="str">
        <f t="shared" si="34"/>
        <v/>
      </c>
      <c r="X223" s="16" t="str">
        <f t="shared" si="35"/>
        <v/>
      </c>
      <c r="Y223" s="16" t="str">
        <f t="shared" si="36"/>
        <v/>
      </c>
      <c r="Z223" s="16" t="str">
        <f t="shared" si="37"/>
        <v/>
      </c>
      <c r="AA223" s="16" t="str">
        <f t="shared" si="38"/>
        <v/>
      </c>
      <c r="AE223" s="1"/>
      <c r="AF223" s="4"/>
      <c r="AG223" s="29"/>
      <c r="AH223" s="29"/>
      <c r="AI223" s="29"/>
      <c r="AJ223" s="29"/>
      <c r="AL223" s="4"/>
      <c r="AM223" s="52"/>
      <c r="AN223" s="52"/>
    </row>
    <row r="224" spans="6:40" x14ac:dyDescent="0.25">
      <c r="F224" s="3" t="str">
        <f t="shared" si="39"/>
        <v/>
      </c>
      <c r="G224" s="29"/>
      <c r="H224" s="29"/>
      <c r="I224" s="29"/>
      <c r="J224" s="29"/>
      <c r="K224" s="29"/>
      <c r="L224" s="29"/>
      <c r="N224" s="2" t="str">
        <f t="shared" si="33"/>
        <v/>
      </c>
      <c r="O224" s="16" t="str">
        <f>IFERROR(IF(INDEX(IMFYear!$B$9:$AO$400,MATCH($F224,IMFYear!$B$9:$B$400,0),MATCH(O$5,IMFYear!$B$8:$AO$8,0))=0,"",INDEX(IMFYear!$B$9:$AO$400,MATCH($F224,IMFYear!$B$9:$B$400,0),MATCH(O$5,IMFYear!$B$8:$AO$8,0))),"")</f>
        <v/>
      </c>
      <c r="P224" s="16" t="str">
        <f>IFERROR($O224/INDEX(IMFYear!$B$9:$AO$400,MATCH($F224,IMFYear!$B$9:$B$400,0),MATCH(P$5,IMFYear!$B$8:$AO$8,0)),"")</f>
        <v/>
      </c>
      <c r="Q224" s="16" t="str">
        <f>IFERROR($O224/INDEX(IMFYear!$B$9:$AO$400,MATCH($F224,IMFYear!$B$9:$B$400,0),MATCH(Q$5,IMFYear!$B$8:$AO$8,0)),"")</f>
        <v/>
      </c>
      <c r="R224" s="16" t="str">
        <f>IFERROR($O224/INDEX(IMFYear!$B$9:$AO$400,MATCH($F224,IMFYear!$B$9:$B$400,0),MATCH(R$5,IMFYear!$B$8:$AO$8,0)),"")</f>
        <v/>
      </c>
      <c r="S224" s="16" t="str">
        <f>IFERROR($O224/INDEX(IMFYear!$B$9:$AO$400,MATCH($F224,IMFYear!$B$9:$B$400,0),MATCH(S$5,IMFYear!$B$8:$AO$8,0)),"")</f>
        <v/>
      </c>
      <c r="T224" s="16" t="str">
        <f>IFERROR($O224/INDEX(IMFYear!$B$9:$AO$400,MATCH($F224,IMFYear!$B$9:$B$400,0),MATCH(T$5,IMFYear!$B$8:$AO$8,0)),"")</f>
        <v/>
      </c>
      <c r="V224" s="3" t="str">
        <f t="array" ref="V224">IFERROR(IF($V$4="IMF",INDEX(F:F,SMALL($N$6:$N$405,ROW(U224)-ROW($U$5)),1),INDEX(F:F,SMALL($E$6:$E$405,ROW(U224)-ROW($U$5)),1)),"")</f>
        <v/>
      </c>
      <c r="W224" s="16" t="str">
        <f t="shared" si="34"/>
        <v/>
      </c>
      <c r="X224" s="16" t="str">
        <f t="shared" si="35"/>
        <v/>
      </c>
      <c r="Y224" s="16" t="str">
        <f t="shared" si="36"/>
        <v/>
      </c>
      <c r="Z224" s="16" t="str">
        <f t="shared" si="37"/>
        <v/>
      </c>
      <c r="AA224" s="16" t="str">
        <f t="shared" si="38"/>
        <v/>
      </c>
      <c r="AE224" s="1"/>
      <c r="AF224" s="4"/>
      <c r="AG224" s="29"/>
      <c r="AH224" s="29"/>
      <c r="AI224" s="29"/>
      <c r="AJ224" s="29"/>
      <c r="AL224" s="4"/>
      <c r="AM224" s="52"/>
      <c r="AN224" s="52"/>
    </row>
    <row r="225" spans="6:40" x14ac:dyDescent="0.25">
      <c r="F225" s="3" t="str">
        <f t="shared" si="39"/>
        <v/>
      </c>
      <c r="G225" s="29"/>
      <c r="H225" s="29"/>
      <c r="I225" s="29"/>
      <c r="J225" s="29"/>
      <c r="K225" s="29"/>
      <c r="L225" s="29"/>
      <c r="N225" s="2" t="str">
        <f t="shared" si="33"/>
        <v/>
      </c>
      <c r="O225" s="16" t="str">
        <f>IFERROR(IF(INDEX(IMFYear!$B$9:$AO$400,MATCH($F225,IMFYear!$B$9:$B$400,0),MATCH(O$5,IMFYear!$B$8:$AO$8,0))=0,"",INDEX(IMFYear!$B$9:$AO$400,MATCH($F225,IMFYear!$B$9:$B$400,0),MATCH(O$5,IMFYear!$B$8:$AO$8,0))),"")</f>
        <v/>
      </c>
      <c r="P225" s="16" t="str">
        <f>IFERROR($O225/INDEX(IMFYear!$B$9:$AO$400,MATCH($F225,IMFYear!$B$9:$B$400,0),MATCH(P$5,IMFYear!$B$8:$AO$8,0)),"")</f>
        <v/>
      </c>
      <c r="Q225" s="16" t="str">
        <f>IFERROR($O225/INDEX(IMFYear!$B$9:$AO$400,MATCH($F225,IMFYear!$B$9:$B$400,0),MATCH(Q$5,IMFYear!$B$8:$AO$8,0)),"")</f>
        <v/>
      </c>
      <c r="R225" s="16" t="str">
        <f>IFERROR($O225/INDEX(IMFYear!$B$9:$AO$400,MATCH($F225,IMFYear!$B$9:$B$400,0),MATCH(R$5,IMFYear!$B$8:$AO$8,0)),"")</f>
        <v/>
      </c>
      <c r="S225" s="16" t="str">
        <f>IFERROR($O225/INDEX(IMFYear!$B$9:$AO$400,MATCH($F225,IMFYear!$B$9:$B$400,0),MATCH(S$5,IMFYear!$B$8:$AO$8,0)),"")</f>
        <v/>
      </c>
      <c r="T225" s="16" t="str">
        <f>IFERROR($O225/INDEX(IMFYear!$B$9:$AO$400,MATCH($F225,IMFYear!$B$9:$B$400,0),MATCH(T$5,IMFYear!$B$8:$AO$8,0)),"")</f>
        <v/>
      </c>
      <c r="V225" s="3" t="str">
        <f t="array" ref="V225">IFERROR(IF($V$4="IMF",INDEX(F:F,SMALL($N$6:$N$405,ROW(U225)-ROW($U$5)),1),INDEX(F:F,SMALL($E$6:$E$405,ROW(U225)-ROW($U$5)),1)),"")</f>
        <v/>
      </c>
      <c r="W225" s="16" t="str">
        <f t="shared" si="34"/>
        <v/>
      </c>
      <c r="X225" s="16" t="str">
        <f t="shared" si="35"/>
        <v/>
      </c>
      <c r="Y225" s="16" t="str">
        <f t="shared" si="36"/>
        <v/>
      </c>
      <c r="Z225" s="16" t="str">
        <f t="shared" si="37"/>
        <v/>
      </c>
      <c r="AA225" s="16" t="str">
        <f t="shared" si="38"/>
        <v/>
      </c>
      <c r="AE225" s="1"/>
      <c r="AF225" s="4"/>
      <c r="AG225" s="29"/>
      <c r="AH225" s="29"/>
      <c r="AI225" s="29"/>
      <c r="AJ225" s="29"/>
      <c r="AL225" s="4"/>
      <c r="AM225" s="52"/>
      <c r="AN225" s="52"/>
    </row>
    <row r="226" spans="6:40" x14ac:dyDescent="0.25">
      <c r="F226" s="3" t="str">
        <f t="shared" si="39"/>
        <v/>
      </c>
      <c r="G226" s="29"/>
      <c r="H226" s="29"/>
      <c r="I226" s="29"/>
      <c r="J226" s="29"/>
      <c r="K226" s="29"/>
      <c r="L226" s="29"/>
      <c r="N226" s="2" t="str">
        <f t="shared" si="33"/>
        <v/>
      </c>
      <c r="O226" s="16" t="str">
        <f>IFERROR(IF(INDEX(IMFYear!$B$9:$AO$400,MATCH($F226,IMFYear!$B$9:$B$400,0),MATCH(O$5,IMFYear!$B$8:$AO$8,0))=0,"",INDEX(IMFYear!$B$9:$AO$400,MATCH($F226,IMFYear!$B$9:$B$400,0),MATCH(O$5,IMFYear!$B$8:$AO$8,0))),"")</f>
        <v/>
      </c>
      <c r="P226" s="16" t="str">
        <f>IFERROR($O226/INDEX(IMFYear!$B$9:$AO$400,MATCH($F226,IMFYear!$B$9:$B$400,0),MATCH(P$5,IMFYear!$B$8:$AO$8,0)),"")</f>
        <v/>
      </c>
      <c r="Q226" s="16" t="str">
        <f>IFERROR($O226/INDEX(IMFYear!$B$9:$AO$400,MATCH($F226,IMFYear!$B$9:$B$400,0),MATCH(Q$5,IMFYear!$B$8:$AO$8,0)),"")</f>
        <v/>
      </c>
      <c r="R226" s="16" t="str">
        <f>IFERROR($O226/INDEX(IMFYear!$B$9:$AO$400,MATCH($F226,IMFYear!$B$9:$B$400,0),MATCH(R$5,IMFYear!$B$8:$AO$8,0)),"")</f>
        <v/>
      </c>
      <c r="S226" s="16" t="str">
        <f>IFERROR($O226/INDEX(IMFYear!$B$9:$AO$400,MATCH($F226,IMFYear!$B$9:$B$400,0),MATCH(S$5,IMFYear!$B$8:$AO$8,0)),"")</f>
        <v/>
      </c>
      <c r="T226" s="16" t="str">
        <f>IFERROR($O226/INDEX(IMFYear!$B$9:$AO$400,MATCH($F226,IMFYear!$B$9:$B$400,0),MATCH(T$5,IMFYear!$B$8:$AO$8,0)),"")</f>
        <v/>
      </c>
      <c r="V226" s="3" t="str">
        <f t="array" ref="V226">IFERROR(IF($V$4="IMF",INDEX(F:F,SMALL($N$6:$N$405,ROW(U226)-ROW($U$5)),1),INDEX(F:F,SMALL($E$6:$E$405,ROW(U226)-ROW($U$5)),1)),"")</f>
        <v/>
      </c>
      <c r="W226" s="16" t="str">
        <f t="shared" si="34"/>
        <v/>
      </c>
      <c r="X226" s="16" t="str">
        <f t="shared" si="35"/>
        <v/>
      </c>
      <c r="Y226" s="16" t="str">
        <f t="shared" si="36"/>
        <v/>
      </c>
      <c r="Z226" s="16" t="str">
        <f t="shared" si="37"/>
        <v/>
      </c>
      <c r="AA226" s="16" t="str">
        <f t="shared" si="38"/>
        <v/>
      </c>
      <c r="AE226" s="1"/>
      <c r="AF226" s="4"/>
      <c r="AG226" s="29"/>
      <c r="AH226" s="29"/>
      <c r="AI226" s="29"/>
      <c r="AJ226" s="29"/>
      <c r="AL226" s="4"/>
      <c r="AM226" s="52"/>
      <c r="AN226" s="52"/>
    </row>
    <row r="227" spans="6:40" x14ac:dyDescent="0.25">
      <c r="F227" s="3" t="str">
        <f t="shared" si="39"/>
        <v/>
      </c>
      <c r="G227" s="29"/>
      <c r="H227" s="29"/>
      <c r="I227" s="29"/>
      <c r="J227" s="29"/>
      <c r="K227" s="29"/>
      <c r="L227" s="29"/>
      <c r="N227" s="2" t="str">
        <f t="shared" si="33"/>
        <v/>
      </c>
      <c r="O227" s="16" t="str">
        <f>IFERROR(IF(INDEX(IMFYear!$B$9:$AO$400,MATCH($F227,IMFYear!$B$9:$B$400,0),MATCH(O$5,IMFYear!$B$8:$AO$8,0))=0,"",INDEX(IMFYear!$B$9:$AO$400,MATCH($F227,IMFYear!$B$9:$B$400,0),MATCH(O$5,IMFYear!$B$8:$AO$8,0))),"")</f>
        <v/>
      </c>
      <c r="P227" s="16" t="str">
        <f>IFERROR($O227/INDEX(IMFYear!$B$9:$AO$400,MATCH($F227,IMFYear!$B$9:$B$400,0),MATCH(P$5,IMFYear!$B$8:$AO$8,0)),"")</f>
        <v/>
      </c>
      <c r="Q227" s="16" t="str">
        <f>IFERROR($O227/INDEX(IMFYear!$B$9:$AO$400,MATCH($F227,IMFYear!$B$9:$B$400,0),MATCH(Q$5,IMFYear!$B$8:$AO$8,0)),"")</f>
        <v/>
      </c>
      <c r="R227" s="16" t="str">
        <f>IFERROR($O227/INDEX(IMFYear!$B$9:$AO$400,MATCH($F227,IMFYear!$B$9:$B$400,0),MATCH(R$5,IMFYear!$B$8:$AO$8,0)),"")</f>
        <v/>
      </c>
      <c r="S227" s="16" t="str">
        <f>IFERROR($O227/INDEX(IMFYear!$B$9:$AO$400,MATCH($F227,IMFYear!$B$9:$B$400,0),MATCH(S$5,IMFYear!$B$8:$AO$8,0)),"")</f>
        <v/>
      </c>
      <c r="T227" s="16" t="str">
        <f>IFERROR($O227/INDEX(IMFYear!$B$9:$AO$400,MATCH($F227,IMFYear!$B$9:$B$400,0),MATCH(T$5,IMFYear!$B$8:$AO$8,0)),"")</f>
        <v/>
      </c>
      <c r="V227" s="3" t="str">
        <f t="array" ref="V227">IFERROR(IF($V$4="IMF",INDEX(F:F,SMALL($N$6:$N$405,ROW(U227)-ROW($U$5)),1),INDEX(F:F,SMALL($E$6:$E$405,ROW(U227)-ROW($U$5)),1)),"")</f>
        <v/>
      </c>
      <c r="W227" s="16" t="str">
        <f t="shared" si="34"/>
        <v/>
      </c>
      <c r="X227" s="16" t="str">
        <f t="shared" si="35"/>
        <v/>
      </c>
      <c r="Y227" s="16" t="str">
        <f t="shared" si="36"/>
        <v/>
      </c>
      <c r="Z227" s="16" t="str">
        <f t="shared" si="37"/>
        <v/>
      </c>
      <c r="AA227" s="16" t="str">
        <f t="shared" si="38"/>
        <v/>
      </c>
      <c r="AE227" s="1"/>
      <c r="AF227" s="4"/>
      <c r="AG227" s="29"/>
      <c r="AH227" s="29"/>
      <c r="AI227" s="29"/>
      <c r="AJ227" s="29"/>
      <c r="AL227" s="4"/>
      <c r="AM227" s="52"/>
      <c r="AN227" s="52"/>
    </row>
    <row r="228" spans="6:40" x14ac:dyDescent="0.25">
      <c r="F228" s="3" t="str">
        <f t="shared" si="39"/>
        <v/>
      </c>
      <c r="G228" s="29"/>
      <c r="H228" s="29"/>
      <c r="I228" s="29"/>
      <c r="J228" s="29"/>
      <c r="K228" s="29"/>
      <c r="L228" s="29"/>
      <c r="N228" s="2" t="str">
        <f t="shared" si="33"/>
        <v/>
      </c>
      <c r="O228" s="16" t="str">
        <f>IFERROR(IF(INDEX(IMFYear!$B$9:$AO$400,MATCH($F228,IMFYear!$B$9:$B$400,0),MATCH(O$5,IMFYear!$B$8:$AO$8,0))=0,"",INDEX(IMFYear!$B$9:$AO$400,MATCH($F228,IMFYear!$B$9:$B$400,0),MATCH(O$5,IMFYear!$B$8:$AO$8,0))),"")</f>
        <v/>
      </c>
      <c r="P228" s="16" t="str">
        <f>IFERROR($O228/INDEX(IMFYear!$B$9:$AO$400,MATCH($F228,IMFYear!$B$9:$B$400,0),MATCH(P$5,IMFYear!$B$8:$AO$8,0)),"")</f>
        <v/>
      </c>
      <c r="Q228" s="16" t="str">
        <f>IFERROR($O228/INDEX(IMFYear!$B$9:$AO$400,MATCH($F228,IMFYear!$B$9:$B$400,0),MATCH(Q$5,IMFYear!$B$8:$AO$8,0)),"")</f>
        <v/>
      </c>
      <c r="R228" s="16" t="str">
        <f>IFERROR($O228/INDEX(IMFYear!$B$9:$AO$400,MATCH($F228,IMFYear!$B$9:$B$400,0),MATCH(R$5,IMFYear!$B$8:$AO$8,0)),"")</f>
        <v/>
      </c>
      <c r="S228" s="16" t="str">
        <f>IFERROR($O228/INDEX(IMFYear!$B$9:$AO$400,MATCH($F228,IMFYear!$B$9:$B$400,0),MATCH(S$5,IMFYear!$B$8:$AO$8,0)),"")</f>
        <v/>
      </c>
      <c r="T228" s="16" t="str">
        <f>IFERROR($O228/INDEX(IMFYear!$B$9:$AO$400,MATCH($F228,IMFYear!$B$9:$B$400,0),MATCH(T$5,IMFYear!$B$8:$AO$8,0)),"")</f>
        <v/>
      </c>
      <c r="V228" s="3" t="str">
        <f t="array" ref="V228">IFERROR(IF($V$4="IMF",INDEX(F:F,SMALL($N$6:$N$405,ROW(U228)-ROW($U$5)),1),INDEX(F:F,SMALL($E$6:$E$405,ROW(U228)-ROW($U$5)),1)),"")</f>
        <v/>
      </c>
      <c r="W228" s="16" t="str">
        <f t="shared" si="34"/>
        <v/>
      </c>
      <c r="X228" s="16" t="str">
        <f t="shared" si="35"/>
        <v/>
      </c>
      <c r="Y228" s="16" t="str">
        <f t="shared" si="36"/>
        <v/>
      </c>
      <c r="Z228" s="16" t="str">
        <f t="shared" si="37"/>
        <v/>
      </c>
      <c r="AA228" s="16" t="str">
        <f t="shared" si="38"/>
        <v/>
      </c>
      <c r="AE228" s="1"/>
      <c r="AF228" s="4"/>
      <c r="AG228" s="29"/>
      <c r="AH228" s="29"/>
      <c r="AI228" s="29"/>
      <c r="AJ228" s="29"/>
      <c r="AL228" s="4"/>
      <c r="AM228" s="52"/>
      <c r="AN228" s="52"/>
    </row>
    <row r="229" spans="6:40" x14ac:dyDescent="0.25">
      <c r="F229" s="3" t="str">
        <f t="shared" si="39"/>
        <v/>
      </c>
      <c r="G229" s="29"/>
      <c r="H229" s="29"/>
      <c r="I229" s="29"/>
      <c r="J229" s="29"/>
      <c r="K229" s="29"/>
      <c r="L229" s="29"/>
      <c r="N229" s="2" t="str">
        <f t="shared" si="33"/>
        <v/>
      </c>
      <c r="O229" s="16" t="str">
        <f>IFERROR(IF(INDEX(IMFYear!$B$9:$AO$400,MATCH($F229,IMFYear!$B$9:$B$400,0),MATCH(O$5,IMFYear!$B$8:$AO$8,0))=0,"",INDEX(IMFYear!$B$9:$AO$400,MATCH($F229,IMFYear!$B$9:$B$400,0),MATCH(O$5,IMFYear!$B$8:$AO$8,0))),"")</f>
        <v/>
      </c>
      <c r="P229" s="16" t="str">
        <f>IFERROR($O229/INDEX(IMFYear!$B$9:$AO$400,MATCH($F229,IMFYear!$B$9:$B$400,0),MATCH(P$5,IMFYear!$B$8:$AO$8,0)),"")</f>
        <v/>
      </c>
      <c r="Q229" s="16" t="str">
        <f>IFERROR($O229/INDEX(IMFYear!$B$9:$AO$400,MATCH($F229,IMFYear!$B$9:$B$400,0),MATCH(Q$5,IMFYear!$B$8:$AO$8,0)),"")</f>
        <v/>
      </c>
      <c r="R229" s="16" t="str">
        <f>IFERROR($O229/INDEX(IMFYear!$B$9:$AO$400,MATCH($F229,IMFYear!$B$9:$B$400,0),MATCH(R$5,IMFYear!$B$8:$AO$8,0)),"")</f>
        <v/>
      </c>
      <c r="S229" s="16" t="str">
        <f>IFERROR($O229/INDEX(IMFYear!$B$9:$AO$400,MATCH($F229,IMFYear!$B$9:$B$400,0),MATCH(S$5,IMFYear!$B$8:$AO$8,0)),"")</f>
        <v/>
      </c>
      <c r="T229" s="16" t="str">
        <f>IFERROR($O229/INDEX(IMFYear!$B$9:$AO$400,MATCH($F229,IMFYear!$B$9:$B$400,0),MATCH(T$5,IMFYear!$B$8:$AO$8,0)),"")</f>
        <v/>
      </c>
      <c r="V229" s="3" t="str">
        <f t="array" ref="V229">IFERROR(IF($V$4="IMF",INDEX(F:F,SMALL($N$6:$N$405,ROW(U229)-ROW($U$5)),1),INDEX(F:F,SMALL($E$6:$E$405,ROW(U229)-ROW($U$5)),1)),"")</f>
        <v/>
      </c>
      <c r="W229" s="16" t="str">
        <f t="shared" si="34"/>
        <v/>
      </c>
      <c r="X229" s="16" t="str">
        <f t="shared" si="35"/>
        <v/>
      </c>
      <c r="Y229" s="16" t="str">
        <f t="shared" si="36"/>
        <v/>
      </c>
      <c r="Z229" s="16" t="str">
        <f t="shared" si="37"/>
        <v/>
      </c>
      <c r="AA229" s="16" t="str">
        <f t="shared" si="38"/>
        <v/>
      </c>
      <c r="AE229" s="1"/>
      <c r="AF229" s="4"/>
      <c r="AG229" s="29"/>
      <c r="AH229" s="29"/>
      <c r="AI229" s="29"/>
      <c r="AJ229" s="29"/>
      <c r="AL229" s="4"/>
      <c r="AM229" s="52"/>
      <c r="AN229" s="52"/>
    </row>
    <row r="230" spans="6:40" x14ac:dyDescent="0.25">
      <c r="F230" s="3" t="str">
        <f t="shared" si="39"/>
        <v/>
      </c>
      <c r="G230" s="29"/>
      <c r="H230" s="29"/>
      <c r="I230" s="29"/>
      <c r="J230" s="29"/>
      <c r="K230" s="29"/>
      <c r="L230" s="29"/>
      <c r="N230" s="2" t="str">
        <f t="shared" si="33"/>
        <v/>
      </c>
      <c r="O230" s="16" t="str">
        <f>IFERROR(IF(INDEX(IMFYear!$B$9:$AO$400,MATCH($F230,IMFYear!$B$9:$B$400,0),MATCH(O$5,IMFYear!$B$8:$AO$8,0))=0,"",INDEX(IMFYear!$B$9:$AO$400,MATCH($F230,IMFYear!$B$9:$B$400,0),MATCH(O$5,IMFYear!$B$8:$AO$8,0))),"")</f>
        <v/>
      </c>
      <c r="P230" s="16" t="str">
        <f>IFERROR($O230/INDEX(IMFYear!$B$9:$AO$400,MATCH($F230,IMFYear!$B$9:$B$400,0),MATCH(P$5,IMFYear!$B$8:$AO$8,0)),"")</f>
        <v/>
      </c>
      <c r="Q230" s="16" t="str">
        <f>IFERROR($O230/INDEX(IMFYear!$B$9:$AO$400,MATCH($F230,IMFYear!$B$9:$B$400,0),MATCH(Q$5,IMFYear!$B$8:$AO$8,0)),"")</f>
        <v/>
      </c>
      <c r="R230" s="16" t="str">
        <f>IFERROR($O230/INDEX(IMFYear!$B$9:$AO$400,MATCH($F230,IMFYear!$B$9:$B$400,0),MATCH(R$5,IMFYear!$B$8:$AO$8,0)),"")</f>
        <v/>
      </c>
      <c r="S230" s="16" t="str">
        <f>IFERROR($O230/INDEX(IMFYear!$B$9:$AO$400,MATCH($F230,IMFYear!$B$9:$B$400,0),MATCH(S$5,IMFYear!$B$8:$AO$8,0)),"")</f>
        <v/>
      </c>
      <c r="T230" s="16" t="str">
        <f>IFERROR($O230/INDEX(IMFYear!$B$9:$AO$400,MATCH($F230,IMFYear!$B$9:$B$400,0),MATCH(T$5,IMFYear!$B$8:$AO$8,0)),"")</f>
        <v/>
      </c>
      <c r="V230" s="3" t="str">
        <f t="array" ref="V230">IFERROR(IF($V$4="IMF",INDEX(F:F,SMALL($N$6:$N$405,ROW(U230)-ROW($U$5)),1),INDEX(F:F,SMALL($E$6:$E$405,ROW(U230)-ROW($U$5)),1)),"")</f>
        <v/>
      </c>
      <c r="W230" s="16" t="str">
        <f t="shared" si="34"/>
        <v/>
      </c>
      <c r="X230" s="16" t="str">
        <f t="shared" si="35"/>
        <v/>
      </c>
      <c r="Y230" s="16" t="str">
        <f t="shared" si="36"/>
        <v/>
      </c>
      <c r="Z230" s="16" t="str">
        <f t="shared" si="37"/>
        <v/>
      </c>
      <c r="AA230" s="16" t="str">
        <f t="shared" si="38"/>
        <v/>
      </c>
      <c r="AE230" s="1"/>
      <c r="AF230" s="4"/>
      <c r="AG230" s="29"/>
      <c r="AH230" s="29"/>
      <c r="AI230" s="29"/>
      <c r="AJ230" s="29"/>
      <c r="AL230" s="4"/>
      <c r="AM230" s="52"/>
      <c r="AN230" s="52"/>
    </row>
    <row r="231" spans="6:40" x14ac:dyDescent="0.25">
      <c r="F231" s="3" t="str">
        <f t="shared" si="39"/>
        <v/>
      </c>
      <c r="G231" s="29"/>
      <c r="H231" s="29"/>
      <c r="I231" s="29"/>
      <c r="J231" s="29"/>
      <c r="K231" s="29"/>
      <c r="L231" s="29"/>
      <c r="N231" s="2" t="str">
        <f t="shared" si="33"/>
        <v/>
      </c>
      <c r="O231" s="16" t="str">
        <f>IFERROR(IF(INDEX(IMFYear!$B$9:$AO$400,MATCH($F231,IMFYear!$B$9:$B$400,0),MATCH(O$5,IMFYear!$B$8:$AO$8,0))=0,"",INDEX(IMFYear!$B$9:$AO$400,MATCH($F231,IMFYear!$B$9:$B$400,0),MATCH(O$5,IMFYear!$B$8:$AO$8,0))),"")</f>
        <v/>
      </c>
      <c r="P231" s="16" t="str">
        <f>IFERROR($O231/INDEX(IMFYear!$B$9:$AO$400,MATCH($F231,IMFYear!$B$9:$B$400,0),MATCH(P$5,IMFYear!$B$8:$AO$8,0)),"")</f>
        <v/>
      </c>
      <c r="Q231" s="16" t="str">
        <f>IFERROR($O231/INDEX(IMFYear!$B$9:$AO$400,MATCH($F231,IMFYear!$B$9:$B$400,0),MATCH(Q$5,IMFYear!$B$8:$AO$8,0)),"")</f>
        <v/>
      </c>
      <c r="R231" s="16" t="str">
        <f>IFERROR($O231/INDEX(IMFYear!$B$9:$AO$400,MATCH($F231,IMFYear!$B$9:$B$400,0),MATCH(R$5,IMFYear!$B$8:$AO$8,0)),"")</f>
        <v/>
      </c>
      <c r="S231" s="16" t="str">
        <f>IFERROR($O231/INDEX(IMFYear!$B$9:$AO$400,MATCH($F231,IMFYear!$B$9:$B$400,0),MATCH(S$5,IMFYear!$B$8:$AO$8,0)),"")</f>
        <v/>
      </c>
      <c r="T231" s="16" t="str">
        <f>IFERROR($O231/INDEX(IMFYear!$B$9:$AO$400,MATCH($F231,IMFYear!$B$9:$B$400,0),MATCH(T$5,IMFYear!$B$8:$AO$8,0)),"")</f>
        <v/>
      </c>
      <c r="V231" s="3" t="str">
        <f t="array" ref="V231">IFERROR(IF($V$4="IMF",INDEX(F:F,SMALL($N$6:$N$405,ROW(U231)-ROW($U$5)),1),INDEX(F:F,SMALL($E$6:$E$405,ROW(U231)-ROW($U$5)),1)),"")</f>
        <v/>
      </c>
      <c r="W231" s="16" t="str">
        <f t="shared" si="34"/>
        <v/>
      </c>
      <c r="X231" s="16" t="str">
        <f t="shared" si="35"/>
        <v/>
      </c>
      <c r="Y231" s="16" t="str">
        <f t="shared" si="36"/>
        <v/>
      </c>
      <c r="Z231" s="16" t="str">
        <f t="shared" si="37"/>
        <v/>
      </c>
      <c r="AA231" s="16" t="str">
        <f t="shared" si="38"/>
        <v/>
      </c>
      <c r="AE231" s="1"/>
      <c r="AF231" s="4"/>
      <c r="AG231" s="29"/>
      <c r="AH231" s="29"/>
      <c r="AI231" s="29"/>
      <c r="AJ231" s="29"/>
      <c r="AL231" s="4"/>
      <c r="AM231" s="52"/>
      <c r="AN231" s="52"/>
    </row>
    <row r="232" spans="6:40" x14ac:dyDescent="0.25">
      <c r="F232" s="3" t="str">
        <f t="shared" si="39"/>
        <v/>
      </c>
      <c r="G232" s="29"/>
      <c r="H232" s="29"/>
      <c r="I232" s="29"/>
      <c r="J232" s="29"/>
      <c r="K232" s="29"/>
      <c r="L232" s="29"/>
      <c r="N232" s="2" t="str">
        <f t="shared" si="33"/>
        <v/>
      </c>
      <c r="O232" s="16" t="str">
        <f>IFERROR(IF(INDEX(IMFYear!$B$9:$AO$400,MATCH($F232,IMFYear!$B$9:$B$400,0),MATCH(O$5,IMFYear!$B$8:$AO$8,0))=0,"",INDEX(IMFYear!$B$9:$AO$400,MATCH($F232,IMFYear!$B$9:$B$400,0),MATCH(O$5,IMFYear!$B$8:$AO$8,0))),"")</f>
        <v/>
      </c>
      <c r="P232" s="16" t="str">
        <f>IFERROR($O232/INDEX(IMFYear!$B$9:$AO$400,MATCH($F232,IMFYear!$B$9:$B$400,0),MATCH(P$5,IMFYear!$B$8:$AO$8,0)),"")</f>
        <v/>
      </c>
      <c r="Q232" s="16" t="str">
        <f>IFERROR($O232/INDEX(IMFYear!$B$9:$AO$400,MATCH($F232,IMFYear!$B$9:$B$400,0),MATCH(Q$5,IMFYear!$B$8:$AO$8,0)),"")</f>
        <v/>
      </c>
      <c r="R232" s="16" t="str">
        <f>IFERROR($O232/INDEX(IMFYear!$B$9:$AO$400,MATCH($F232,IMFYear!$B$9:$B$400,0),MATCH(R$5,IMFYear!$B$8:$AO$8,0)),"")</f>
        <v/>
      </c>
      <c r="S232" s="16" t="str">
        <f>IFERROR($O232/INDEX(IMFYear!$B$9:$AO$400,MATCH($F232,IMFYear!$B$9:$B$400,0),MATCH(S$5,IMFYear!$B$8:$AO$8,0)),"")</f>
        <v/>
      </c>
      <c r="T232" s="16" t="str">
        <f>IFERROR($O232/INDEX(IMFYear!$B$9:$AO$400,MATCH($F232,IMFYear!$B$9:$B$400,0),MATCH(T$5,IMFYear!$B$8:$AO$8,0)),"")</f>
        <v/>
      </c>
      <c r="V232" s="3" t="str">
        <f t="array" ref="V232">IFERROR(IF($V$4="IMF",INDEX(F:F,SMALL($N$6:$N$405,ROW(U232)-ROW($U$5)),1),INDEX(F:F,SMALL($E$6:$E$405,ROW(U232)-ROW($U$5)),1)),"")</f>
        <v/>
      </c>
      <c r="W232" s="16" t="str">
        <f t="shared" si="34"/>
        <v/>
      </c>
      <c r="X232" s="16" t="str">
        <f t="shared" si="35"/>
        <v/>
      </c>
      <c r="Y232" s="16" t="str">
        <f t="shared" si="36"/>
        <v/>
      </c>
      <c r="Z232" s="16" t="str">
        <f t="shared" si="37"/>
        <v/>
      </c>
      <c r="AA232" s="16" t="str">
        <f t="shared" si="38"/>
        <v/>
      </c>
      <c r="AE232" s="1"/>
      <c r="AF232" s="4"/>
      <c r="AG232" s="29"/>
      <c r="AH232" s="29"/>
      <c r="AI232" s="29"/>
      <c r="AJ232" s="29"/>
      <c r="AL232" s="4"/>
      <c r="AM232" s="52"/>
      <c r="AN232" s="52"/>
    </row>
    <row r="233" spans="6:40" x14ac:dyDescent="0.25">
      <c r="F233" s="3" t="str">
        <f t="shared" si="39"/>
        <v/>
      </c>
      <c r="G233" s="29"/>
      <c r="H233" s="29"/>
      <c r="I233" s="29"/>
      <c r="J233" s="29"/>
      <c r="K233" s="29"/>
      <c r="L233" s="29"/>
      <c r="N233" s="2" t="str">
        <f t="shared" si="33"/>
        <v/>
      </c>
      <c r="O233" s="16" t="str">
        <f>IFERROR(IF(INDEX(IMFYear!$B$9:$AO$400,MATCH($F233,IMFYear!$B$9:$B$400,0),MATCH(O$5,IMFYear!$B$8:$AO$8,0))=0,"",INDEX(IMFYear!$B$9:$AO$400,MATCH($F233,IMFYear!$B$9:$B$400,0),MATCH(O$5,IMFYear!$B$8:$AO$8,0))),"")</f>
        <v/>
      </c>
      <c r="P233" s="16" t="str">
        <f>IFERROR($O233/INDEX(IMFYear!$B$9:$AO$400,MATCH($F233,IMFYear!$B$9:$B$400,0),MATCH(P$5,IMFYear!$B$8:$AO$8,0)),"")</f>
        <v/>
      </c>
      <c r="Q233" s="16" t="str">
        <f>IFERROR($O233/INDEX(IMFYear!$B$9:$AO$400,MATCH($F233,IMFYear!$B$9:$B$400,0),MATCH(Q$5,IMFYear!$B$8:$AO$8,0)),"")</f>
        <v/>
      </c>
      <c r="R233" s="16" t="str">
        <f>IFERROR($O233/INDEX(IMFYear!$B$9:$AO$400,MATCH($F233,IMFYear!$B$9:$B$400,0),MATCH(R$5,IMFYear!$B$8:$AO$8,0)),"")</f>
        <v/>
      </c>
      <c r="S233" s="16" t="str">
        <f>IFERROR($O233/INDEX(IMFYear!$B$9:$AO$400,MATCH($F233,IMFYear!$B$9:$B$400,0),MATCH(S$5,IMFYear!$B$8:$AO$8,0)),"")</f>
        <v/>
      </c>
      <c r="T233" s="16" t="str">
        <f>IFERROR($O233/INDEX(IMFYear!$B$9:$AO$400,MATCH($F233,IMFYear!$B$9:$B$400,0),MATCH(T$5,IMFYear!$B$8:$AO$8,0)),"")</f>
        <v/>
      </c>
      <c r="V233" s="3" t="str">
        <f t="array" ref="V233">IFERROR(IF($V$4="IMF",INDEX(F:F,SMALL($N$6:$N$405,ROW(U233)-ROW($U$5)),1),INDEX(F:F,SMALL($E$6:$E$405,ROW(U233)-ROW($U$5)),1)),"")</f>
        <v/>
      </c>
      <c r="W233" s="16" t="str">
        <f t="shared" si="34"/>
        <v/>
      </c>
      <c r="X233" s="16" t="str">
        <f t="shared" si="35"/>
        <v/>
      </c>
      <c r="Y233" s="16" t="str">
        <f t="shared" si="36"/>
        <v/>
      </c>
      <c r="Z233" s="16" t="str">
        <f t="shared" si="37"/>
        <v/>
      </c>
      <c r="AA233" s="16" t="str">
        <f t="shared" si="38"/>
        <v/>
      </c>
      <c r="AE233" s="1"/>
      <c r="AF233" s="4"/>
      <c r="AG233" s="29"/>
      <c r="AH233" s="29"/>
      <c r="AI233" s="29"/>
      <c r="AJ233" s="29"/>
      <c r="AL233" s="4"/>
      <c r="AM233" s="52"/>
      <c r="AN233" s="52"/>
    </row>
    <row r="234" spans="6:40" x14ac:dyDescent="0.25">
      <c r="F234" s="3" t="str">
        <f t="shared" si="39"/>
        <v/>
      </c>
      <c r="G234" s="29"/>
      <c r="H234" s="29"/>
      <c r="I234" s="29"/>
      <c r="J234" s="29"/>
      <c r="K234" s="29"/>
      <c r="L234" s="29"/>
      <c r="N234" s="2" t="str">
        <f t="shared" si="33"/>
        <v/>
      </c>
      <c r="O234" s="16" t="str">
        <f>IFERROR(IF(INDEX(IMFYear!$B$9:$AO$400,MATCH($F234,IMFYear!$B$9:$B$400,0),MATCH(O$5,IMFYear!$B$8:$AO$8,0))=0,"",INDEX(IMFYear!$B$9:$AO$400,MATCH($F234,IMFYear!$B$9:$B$400,0),MATCH(O$5,IMFYear!$B$8:$AO$8,0))),"")</f>
        <v/>
      </c>
      <c r="P234" s="16" t="str">
        <f>IFERROR($O234/INDEX(IMFYear!$B$9:$AO$400,MATCH($F234,IMFYear!$B$9:$B$400,0),MATCH(P$5,IMFYear!$B$8:$AO$8,0)),"")</f>
        <v/>
      </c>
      <c r="Q234" s="16" t="str">
        <f>IFERROR($O234/INDEX(IMFYear!$B$9:$AO$400,MATCH($F234,IMFYear!$B$9:$B$400,0),MATCH(Q$5,IMFYear!$B$8:$AO$8,0)),"")</f>
        <v/>
      </c>
      <c r="R234" s="16" t="str">
        <f>IFERROR($O234/INDEX(IMFYear!$B$9:$AO$400,MATCH($F234,IMFYear!$B$9:$B$400,0),MATCH(R$5,IMFYear!$B$8:$AO$8,0)),"")</f>
        <v/>
      </c>
      <c r="S234" s="16" t="str">
        <f>IFERROR($O234/INDEX(IMFYear!$B$9:$AO$400,MATCH($F234,IMFYear!$B$9:$B$400,0),MATCH(S$5,IMFYear!$B$8:$AO$8,0)),"")</f>
        <v/>
      </c>
      <c r="T234" s="16" t="str">
        <f>IFERROR($O234/INDEX(IMFYear!$B$9:$AO$400,MATCH($F234,IMFYear!$B$9:$B$400,0),MATCH(T$5,IMFYear!$B$8:$AO$8,0)),"")</f>
        <v/>
      </c>
      <c r="V234" s="3" t="str">
        <f t="array" ref="V234">IFERROR(IF($V$4="IMF",INDEX(F:F,SMALL($N$6:$N$405,ROW(U234)-ROW($U$5)),1),INDEX(F:F,SMALL($E$6:$E$405,ROW(U234)-ROW($U$5)),1)),"")</f>
        <v/>
      </c>
      <c r="W234" s="16" t="str">
        <f t="shared" si="34"/>
        <v/>
      </c>
      <c r="X234" s="16" t="str">
        <f t="shared" si="35"/>
        <v/>
      </c>
      <c r="Y234" s="16" t="str">
        <f t="shared" si="36"/>
        <v/>
      </c>
      <c r="Z234" s="16" t="str">
        <f t="shared" si="37"/>
        <v/>
      </c>
      <c r="AA234" s="16" t="str">
        <f t="shared" si="38"/>
        <v/>
      </c>
      <c r="AE234" s="1"/>
      <c r="AF234" s="4"/>
      <c r="AG234" s="29"/>
      <c r="AH234" s="29"/>
      <c r="AI234" s="29"/>
      <c r="AJ234" s="29"/>
      <c r="AL234" s="4"/>
      <c r="AM234" s="52"/>
      <c r="AN234" s="52"/>
    </row>
    <row r="235" spans="6:40" x14ac:dyDescent="0.25">
      <c r="F235" s="3" t="str">
        <f t="shared" si="39"/>
        <v/>
      </c>
      <c r="G235" s="29"/>
      <c r="H235" s="29"/>
      <c r="I235" s="29"/>
      <c r="J235" s="29"/>
      <c r="K235" s="29"/>
      <c r="L235" s="29"/>
      <c r="N235" s="2" t="str">
        <f t="shared" si="33"/>
        <v/>
      </c>
      <c r="O235" s="16" t="str">
        <f>IFERROR(IF(INDEX(IMFYear!$B$9:$AO$400,MATCH($F235,IMFYear!$B$9:$B$400,0),MATCH(O$5,IMFYear!$B$8:$AO$8,0))=0,"",INDEX(IMFYear!$B$9:$AO$400,MATCH($F235,IMFYear!$B$9:$B$400,0),MATCH(O$5,IMFYear!$B$8:$AO$8,0))),"")</f>
        <v/>
      </c>
      <c r="P235" s="16" t="str">
        <f>IFERROR($O235/INDEX(IMFYear!$B$9:$AO$400,MATCH($F235,IMFYear!$B$9:$B$400,0),MATCH(P$5,IMFYear!$B$8:$AO$8,0)),"")</f>
        <v/>
      </c>
      <c r="Q235" s="16" t="str">
        <f>IFERROR($O235/INDEX(IMFYear!$B$9:$AO$400,MATCH($F235,IMFYear!$B$9:$B$400,0),MATCH(Q$5,IMFYear!$B$8:$AO$8,0)),"")</f>
        <v/>
      </c>
      <c r="R235" s="16" t="str">
        <f>IFERROR($O235/INDEX(IMFYear!$B$9:$AO$400,MATCH($F235,IMFYear!$B$9:$B$400,0),MATCH(R$5,IMFYear!$B$8:$AO$8,0)),"")</f>
        <v/>
      </c>
      <c r="S235" s="16" t="str">
        <f>IFERROR($O235/INDEX(IMFYear!$B$9:$AO$400,MATCH($F235,IMFYear!$B$9:$B$400,0),MATCH(S$5,IMFYear!$B$8:$AO$8,0)),"")</f>
        <v/>
      </c>
      <c r="T235" s="16" t="str">
        <f>IFERROR($O235/INDEX(IMFYear!$B$9:$AO$400,MATCH($F235,IMFYear!$B$9:$B$400,0),MATCH(T$5,IMFYear!$B$8:$AO$8,0)),"")</f>
        <v/>
      </c>
      <c r="V235" s="3" t="str">
        <f t="array" ref="V235">IFERROR(IF($V$4="IMF",INDEX(F:F,SMALL($N$6:$N$405,ROW(U235)-ROW($U$5)),1),INDEX(F:F,SMALL($E$6:$E$405,ROW(U235)-ROW($U$5)),1)),"")</f>
        <v/>
      </c>
      <c r="W235" s="16" t="str">
        <f t="shared" si="34"/>
        <v/>
      </c>
      <c r="X235" s="16" t="str">
        <f t="shared" si="35"/>
        <v/>
      </c>
      <c r="Y235" s="16" t="str">
        <f t="shared" si="36"/>
        <v/>
      </c>
      <c r="Z235" s="16" t="str">
        <f t="shared" si="37"/>
        <v/>
      </c>
      <c r="AA235" s="16" t="str">
        <f t="shared" si="38"/>
        <v/>
      </c>
      <c r="AE235" s="1"/>
      <c r="AF235" s="4"/>
      <c r="AG235" s="29"/>
      <c r="AH235" s="29"/>
      <c r="AI235" s="29"/>
      <c r="AJ235" s="29"/>
      <c r="AL235" s="4"/>
      <c r="AM235" s="52"/>
      <c r="AN235" s="52"/>
    </row>
    <row r="236" spans="6:40" x14ac:dyDescent="0.25">
      <c r="F236" s="3" t="str">
        <f t="shared" si="39"/>
        <v/>
      </c>
      <c r="G236" s="29"/>
      <c r="H236" s="29"/>
      <c r="I236" s="29"/>
      <c r="J236" s="29"/>
      <c r="K236" s="29"/>
      <c r="L236" s="29"/>
      <c r="N236" s="2" t="str">
        <f t="shared" si="33"/>
        <v/>
      </c>
      <c r="O236" s="16" t="str">
        <f>IFERROR(IF(INDEX(IMFYear!$B$9:$AO$400,MATCH($F236,IMFYear!$B$9:$B$400,0),MATCH(O$5,IMFYear!$B$8:$AO$8,0))=0,"",INDEX(IMFYear!$B$9:$AO$400,MATCH($F236,IMFYear!$B$9:$B$400,0),MATCH(O$5,IMFYear!$B$8:$AO$8,0))),"")</f>
        <v/>
      </c>
      <c r="P236" s="16" t="str">
        <f>IFERROR($O236/INDEX(IMFYear!$B$9:$AO$400,MATCH($F236,IMFYear!$B$9:$B$400,0),MATCH(P$5,IMFYear!$B$8:$AO$8,0)),"")</f>
        <v/>
      </c>
      <c r="Q236" s="16" t="str">
        <f>IFERROR($O236/INDEX(IMFYear!$B$9:$AO$400,MATCH($F236,IMFYear!$B$9:$B$400,0),MATCH(Q$5,IMFYear!$B$8:$AO$8,0)),"")</f>
        <v/>
      </c>
      <c r="R236" s="16" t="str">
        <f>IFERROR($O236/INDEX(IMFYear!$B$9:$AO$400,MATCH($F236,IMFYear!$B$9:$B$400,0),MATCH(R$5,IMFYear!$B$8:$AO$8,0)),"")</f>
        <v/>
      </c>
      <c r="S236" s="16" t="str">
        <f>IFERROR($O236/INDEX(IMFYear!$B$9:$AO$400,MATCH($F236,IMFYear!$B$9:$B$400,0),MATCH(S$5,IMFYear!$B$8:$AO$8,0)),"")</f>
        <v/>
      </c>
      <c r="T236" s="16" t="str">
        <f>IFERROR($O236/INDEX(IMFYear!$B$9:$AO$400,MATCH($F236,IMFYear!$B$9:$B$400,0),MATCH(T$5,IMFYear!$B$8:$AO$8,0)),"")</f>
        <v/>
      </c>
      <c r="V236" s="3" t="str">
        <f t="array" ref="V236">IFERROR(IF($V$4="IMF",INDEX(F:F,SMALL($N$6:$N$405,ROW(U236)-ROW($U$5)),1),INDEX(F:F,SMALL($E$6:$E$405,ROW(U236)-ROW($U$5)),1)),"")</f>
        <v/>
      </c>
      <c r="W236" s="16" t="str">
        <f t="shared" si="34"/>
        <v/>
      </c>
      <c r="X236" s="16" t="str">
        <f t="shared" si="35"/>
        <v/>
      </c>
      <c r="Y236" s="16" t="str">
        <f t="shared" si="36"/>
        <v/>
      </c>
      <c r="Z236" s="16" t="str">
        <f t="shared" si="37"/>
        <v/>
      </c>
      <c r="AA236" s="16" t="str">
        <f t="shared" si="38"/>
        <v/>
      </c>
      <c r="AE236" s="1"/>
      <c r="AF236" s="4"/>
      <c r="AG236" s="29"/>
      <c r="AH236" s="29"/>
      <c r="AI236" s="29"/>
      <c r="AJ236" s="29"/>
      <c r="AL236" s="4"/>
      <c r="AM236" s="52"/>
      <c r="AN236" s="52"/>
    </row>
    <row r="237" spans="6:40" x14ac:dyDescent="0.25">
      <c r="F237" s="3" t="str">
        <f t="shared" si="39"/>
        <v/>
      </c>
      <c r="G237" s="29"/>
      <c r="H237" s="29"/>
      <c r="I237" s="29"/>
      <c r="J237" s="29"/>
      <c r="K237" s="29"/>
      <c r="L237" s="29"/>
      <c r="N237" s="2" t="str">
        <f t="shared" si="33"/>
        <v/>
      </c>
      <c r="O237" s="16" t="str">
        <f>IFERROR(IF(INDEX(IMFYear!$B$9:$AO$400,MATCH($F237,IMFYear!$B$9:$B$400,0),MATCH(O$5,IMFYear!$B$8:$AO$8,0))=0,"",INDEX(IMFYear!$B$9:$AO$400,MATCH($F237,IMFYear!$B$9:$B$400,0),MATCH(O$5,IMFYear!$B$8:$AO$8,0))),"")</f>
        <v/>
      </c>
      <c r="P237" s="16" t="str">
        <f>IFERROR($O237/INDEX(IMFYear!$B$9:$AO$400,MATCH($F237,IMFYear!$B$9:$B$400,0),MATCH(P$5,IMFYear!$B$8:$AO$8,0)),"")</f>
        <v/>
      </c>
      <c r="Q237" s="16" t="str">
        <f>IFERROR($O237/INDEX(IMFYear!$B$9:$AO$400,MATCH($F237,IMFYear!$B$9:$B$400,0),MATCH(Q$5,IMFYear!$B$8:$AO$8,0)),"")</f>
        <v/>
      </c>
      <c r="R237" s="16" t="str">
        <f>IFERROR($O237/INDEX(IMFYear!$B$9:$AO$400,MATCH($F237,IMFYear!$B$9:$B$400,0),MATCH(R$5,IMFYear!$B$8:$AO$8,0)),"")</f>
        <v/>
      </c>
      <c r="S237" s="16" t="str">
        <f>IFERROR($O237/INDEX(IMFYear!$B$9:$AO$400,MATCH($F237,IMFYear!$B$9:$B$400,0),MATCH(S$5,IMFYear!$B$8:$AO$8,0)),"")</f>
        <v/>
      </c>
      <c r="T237" s="16" t="str">
        <f>IFERROR($O237/INDEX(IMFYear!$B$9:$AO$400,MATCH($F237,IMFYear!$B$9:$B$400,0),MATCH(T$5,IMFYear!$B$8:$AO$8,0)),"")</f>
        <v/>
      </c>
      <c r="V237" s="3" t="str">
        <f t="array" ref="V237">IFERROR(IF($V$4="IMF",INDEX(F:F,SMALL($N$6:$N$405,ROW(U237)-ROW($U$5)),1),INDEX(F:F,SMALL($E$6:$E$405,ROW(U237)-ROW($U$5)),1)),"")</f>
        <v/>
      </c>
      <c r="W237" s="16" t="str">
        <f t="shared" si="34"/>
        <v/>
      </c>
      <c r="X237" s="16" t="str">
        <f t="shared" si="35"/>
        <v/>
      </c>
      <c r="Y237" s="16" t="str">
        <f t="shared" si="36"/>
        <v/>
      </c>
      <c r="Z237" s="16" t="str">
        <f t="shared" si="37"/>
        <v/>
      </c>
      <c r="AA237" s="16" t="str">
        <f t="shared" si="38"/>
        <v/>
      </c>
      <c r="AE237" s="1"/>
      <c r="AF237" s="4"/>
      <c r="AG237" s="29"/>
      <c r="AH237" s="29"/>
      <c r="AI237" s="29"/>
      <c r="AJ237" s="29"/>
      <c r="AL237" s="4"/>
      <c r="AM237" s="52"/>
      <c r="AN237" s="52"/>
    </row>
    <row r="238" spans="6:40" x14ac:dyDescent="0.25">
      <c r="F238" s="3" t="str">
        <f t="shared" si="39"/>
        <v/>
      </c>
      <c r="G238" s="29"/>
      <c r="H238" s="29"/>
      <c r="I238" s="29"/>
      <c r="J238" s="29"/>
      <c r="K238" s="29"/>
      <c r="L238" s="29"/>
      <c r="N238" s="2" t="str">
        <f t="shared" si="33"/>
        <v/>
      </c>
      <c r="O238" s="16" t="str">
        <f>IFERROR(IF(INDEX(IMFYear!$B$9:$AO$400,MATCH($F238,IMFYear!$B$9:$B$400,0),MATCH(O$5,IMFYear!$B$8:$AO$8,0))=0,"",INDEX(IMFYear!$B$9:$AO$400,MATCH($F238,IMFYear!$B$9:$B$400,0),MATCH(O$5,IMFYear!$B$8:$AO$8,0))),"")</f>
        <v/>
      </c>
      <c r="P238" s="16" t="str">
        <f>IFERROR($O238/INDEX(IMFYear!$B$9:$AO$400,MATCH($F238,IMFYear!$B$9:$B$400,0),MATCH(P$5,IMFYear!$B$8:$AO$8,0)),"")</f>
        <v/>
      </c>
      <c r="Q238" s="16" t="str">
        <f>IFERROR($O238/INDEX(IMFYear!$B$9:$AO$400,MATCH($F238,IMFYear!$B$9:$B$400,0),MATCH(Q$5,IMFYear!$B$8:$AO$8,0)),"")</f>
        <v/>
      </c>
      <c r="R238" s="16" t="str">
        <f>IFERROR($O238/INDEX(IMFYear!$B$9:$AO$400,MATCH($F238,IMFYear!$B$9:$B$400,0),MATCH(R$5,IMFYear!$B$8:$AO$8,0)),"")</f>
        <v/>
      </c>
      <c r="S238" s="16" t="str">
        <f>IFERROR($O238/INDEX(IMFYear!$B$9:$AO$400,MATCH($F238,IMFYear!$B$9:$B$400,0),MATCH(S$5,IMFYear!$B$8:$AO$8,0)),"")</f>
        <v/>
      </c>
      <c r="T238" s="16" t="str">
        <f>IFERROR($O238/INDEX(IMFYear!$B$9:$AO$400,MATCH($F238,IMFYear!$B$9:$B$400,0),MATCH(T$5,IMFYear!$B$8:$AO$8,0)),"")</f>
        <v/>
      </c>
      <c r="V238" s="3" t="str">
        <f t="array" ref="V238">IFERROR(IF($V$4="IMF",INDEX(F:F,SMALL($N$6:$N$405,ROW(U238)-ROW($U$5)),1),INDEX(F:F,SMALL($E$6:$E$405,ROW(U238)-ROW($U$5)),1)),"")</f>
        <v/>
      </c>
      <c r="W238" s="16" t="str">
        <f t="shared" si="34"/>
        <v/>
      </c>
      <c r="X238" s="16" t="str">
        <f t="shared" si="35"/>
        <v/>
      </c>
      <c r="Y238" s="16" t="str">
        <f t="shared" si="36"/>
        <v/>
      </c>
      <c r="Z238" s="16" t="str">
        <f t="shared" si="37"/>
        <v/>
      </c>
      <c r="AA238" s="16" t="str">
        <f t="shared" si="38"/>
        <v/>
      </c>
      <c r="AE238" s="1"/>
      <c r="AF238" s="4"/>
      <c r="AG238" s="29"/>
      <c r="AH238" s="29"/>
      <c r="AI238" s="29"/>
      <c r="AJ238" s="29"/>
      <c r="AL238" s="4"/>
      <c r="AM238" s="52"/>
      <c r="AN238" s="52"/>
    </row>
    <row r="239" spans="6:40" x14ac:dyDescent="0.25">
      <c r="F239" s="3" t="str">
        <f t="shared" si="39"/>
        <v/>
      </c>
      <c r="G239" s="29"/>
      <c r="H239" s="29"/>
      <c r="I239" s="29"/>
      <c r="J239" s="29"/>
      <c r="K239" s="29"/>
      <c r="L239" s="29"/>
      <c r="N239" s="2" t="str">
        <f t="shared" si="33"/>
        <v/>
      </c>
      <c r="O239" s="16" t="str">
        <f>IFERROR(IF(INDEX(IMFYear!$B$9:$AO$400,MATCH($F239,IMFYear!$B$9:$B$400,0),MATCH(O$5,IMFYear!$B$8:$AO$8,0))=0,"",INDEX(IMFYear!$B$9:$AO$400,MATCH($F239,IMFYear!$B$9:$B$400,0),MATCH(O$5,IMFYear!$B$8:$AO$8,0))),"")</f>
        <v/>
      </c>
      <c r="P239" s="16" t="str">
        <f>IFERROR($O239/INDEX(IMFYear!$B$9:$AO$400,MATCH($F239,IMFYear!$B$9:$B$400,0),MATCH(P$5,IMFYear!$B$8:$AO$8,0)),"")</f>
        <v/>
      </c>
      <c r="Q239" s="16" t="str">
        <f>IFERROR($O239/INDEX(IMFYear!$B$9:$AO$400,MATCH($F239,IMFYear!$B$9:$B$400,0),MATCH(Q$5,IMFYear!$B$8:$AO$8,0)),"")</f>
        <v/>
      </c>
      <c r="R239" s="16" t="str">
        <f>IFERROR($O239/INDEX(IMFYear!$B$9:$AO$400,MATCH($F239,IMFYear!$B$9:$B$400,0),MATCH(R$5,IMFYear!$B$8:$AO$8,0)),"")</f>
        <v/>
      </c>
      <c r="S239" s="16" t="str">
        <f>IFERROR($O239/INDEX(IMFYear!$B$9:$AO$400,MATCH($F239,IMFYear!$B$9:$B$400,0),MATCH(S$5,IMFYear!$B$8:$AO$8,0)),"")</f>
        <v/>
      </c>
      <c r="T239" s="16" t="str">
        <f>IFERROR($O239/INDEX(IMFYear!$B$9:$AO$400,MATCH($F239,IMFYear!$B$9:$B$400,0),MATCH(T$5,IMFYear!$B$8:$AO$8,0)),"")</f>
        <v/>
      </c>
      <c r="V239" s="3" t="str">
        <f t="array" ref="V239">IFERROR(IF($V$4="IMF",INDEX(F:F,SMALL($N$6:$N$405,ROW(U239)-ROW($U$5)),1),INDEX(F:F,SMALL($E$6:$E$405,ROW(U239)-ROW($U$5)),1)),"")</f>
        <v/>
      </c>
      <c r="W239" s="16" t="str">
        <f t="shared" si="34"/>
        <v/>
      </c>
      <c r="X239" s="16" t="str">
        <f t="shared" si="35"/>
        <v/>
      </c>
      <c r="Y239" s="16" t="str">
        <f t="shared" si="36"/>
        <v/>
      </c>
      <c r="Z239" s="16" t="str">
        <f t="shared" si="37"/>
        <v/>
      </c>
      <c r="AA239" s="16" t="str">
        <f t="shared" si="38"/>
        <v/>
      </c>
      <c r="AE239" s="1"/>
      <c r="AF239" s="4"/>
      <c r="AG239" s="29"/>
      <c r="AH239" s="29"/>
      <c r="AI239" s="29"/>
      <c r="AJ239" s="29"/>
      <c r="AL239" s="4"/>
      <c r="AM239" s="52"/>
      <c r="AN239" s="52"/>
    </row>
    <row r="240" spans="6:40" x14ac:dyDescent="0.25">
      <c r="F240" s="3" t="str">
        <f t="shared" si="39"/>
        <v/>
      </c>
      <c r="G240" s="29"/>
      <c r="H240" s="29"/>
      <c r="I240" s="29"/>
      <c r="J240" s="29"/>
      <c r="K240" s="29"/>
      <c r="L240" s="29"/>
      <c r="N240" s="2" t="str">
        <f t="shared" si="33"/>
        <v/>
      </c>
      <c r="O240" s="16" t="str">
        <f>IFERROR(IF(INDEX(IMFYear!$B$9:$AO$400,MATCH($F240,IMFYear!$B$9:$B$400,0),MATCH(O$5,IMFYear!$B$8:$AO$8,0))=0,"",INDEX(IMFYear!$B$9:$AO$400,MATCH($F240,IMFYear!$B$9:$B$400,0),MATCH(O$5,IMFYear!$B$8:$AO$8,0))),"")</f>
        <v/>
      </c>
      <c r="P240" s="16" t="str">
        <f>IFERROR($O240/INDEX(IMFYear!$B$9:$AO$400,MATCH($F240,IMFYear!$B$9:$B$400,0),MATCH(P$5,IMFYear!$B$8:$AO$8,0)),"")</f>
        <v/>
      </c>
      <c r="Q240" s="16" t="str">
        <f>IFERROR($O240/INDEX(IMFYear!$B$9:$AO$400,MATCH($F240,IMFYear!$B$9:$B$400,0),MATCH(Q$5,IMFYear!$B$8:$AO$8,0)),"")</f>
        <v/>
      </c>
      <c r="R240" s="16" t="str">
        <f>IFERROR($O240/INDEX(IMFYear!$B$9:$AO$400,MATCH($F240,IMFYear!$B$9:$B$400,0),MATCH(R$5,IMFYear!$B$8:$AO$8,0)),"")</f>
        <v/>
      </c>
      <c r="S240" s="16" t="str">
        <f>IFERROR($O240/INDEX(IMFYear!$B$9:$AO$400,MATCH($F240,IMFYear!$B$9:$B$400,0),MATCH(S$5,IMFYear!$B$8:$AO$8,0)),"")</f>
        <v/>
      </c>
      <c r="T240" s="16" t="str">
        <f>IFERROR($O240/INDEX(IMFYear!$B$9:$AO$400,MATCH($F240,IMFYear!$B$9:$B$400,0),MATCH(T$5,IMFYear!$B$8:$AO$8,0)),"")</f>
        <v/>
      </c>
      <c r="V240" s="3" t="str">
        <f t="array" ref="V240">IFERROR(IF($V$4="IMF",INDEX(F:F,SMALL($N$6:$N$405,ROW(U240)-ROW($U$5)),1),INDEX(F:F,SMALL($E$6:$E$405,ROW(U240)-ROW($U$5)),1)),"")</f>
        <v/>
      </c>
      <c r="W240" s="16" t="str">
        <f t="shared" si="34"/>
        <v/>
      </c>
      <c r="X240" s="16" t="str">
        <f t="shared" si="35"/>
        <v/>
      </c>
      <c r="Y240" s="16" t="str">
        <f t="shared" si="36"/>
        <v/>
      </c>
      <c r="Z240" s="16" t="str">
        <f t="shared" si="37"/>
        <v/>
      </c>
      <c r="AA240" s="16" t="str">
        <f t="shared" si="38"/>
        <v/>
      </c>
      <c r="AE240" s="1"/>
      <c r="AF240" s="4"/>
      <c r="AG240" s="29"/>
      <c r="AH240" s="29"/>
      <c r="AI240" s="29"/>
      <c r="AJ240" s="29"/>
      <c r="AL240" s="4"/>
      <c r="AM240" s="52"/>
      <c r="AN240" s="52"/>
    </row>
    <row r="241" spans="6:40" x14ac:dyDescent="0.25">
      <c r="F241" s="3" t="str">
        <f t="shared" si="39"/>
        <v/>
      </c>
      <c r="G241" s="29"/>
      <c r="H241" s="29"/>
      <c r="I241" s="29"/>
      <c r="J241" s="29"/>
      <c r="K241" s="29"/>
      <c r="L241" s="29"/>
      <c r="N241" s="2" t="str">
        <f t="shared" si="33"/>
        <v/>
      </c>
      <c r="O241" s="16" t="str">
        <f>IFERROR(IF(INDEX(IMFYear!$B$9:$AO$400,MATCH($F241,IMFYear!$B$9:$B$400,0),MATCH(O$5,IMFYear!$B$8:$AO$8,0))=0,"",INDEX(IMFYear!$B$9:$AO$400,MATCH($F241,IMFYear!$B$9:$B$400,0),MATCH(O$5,IMFYear!$B$8:$AO$8,0))),"")</f>
        <v/>
      </c>
      <c r="P241" s="16" t="str">
        <f>IFERROR($O241/INDEX(IMFYear!$B$9:$AO$400,MATCH($F241,IMFYear!$B$9:$B$400,0),MATCH(P$5,IMFYear!$B$8:$AO$8,0)),"")</f>
        <v/>
      </c>
      <c r="Q241" s="16" t="str">
        <f>IFERROR($O241/INDEX(IMFYear!$B$9:$AO$400,MATCH($F241,IMFYear!$B$9:$B$400,0),MATCH(Q$5,IMFYear!$B$8:$AO$8,0)),"")</f>
        <v/>
      </c>
      <c r="R241" s="16" t="str">
        <f>IFERROR($O241/INDEX(IMFYear!$B$9:$AO$400,MATCH($F241,IMFYear!$B$9:$B$400,0),MATCH(R$5,IMFYear!$B$8:$AO$8,0)),"")</f>
        <v/>
      </c>
      <c r="S241" s="16" t="str">
        <f>IFERROR($O241/INDEX(IMFYear!$B$9:$AO$400,MATCH($F241,IMFYear!$B$9:$B$400,0),MATCH(S$5,IMFYear!$B$8:$AO$8,0)),"")</f>
        <v/>
      </c>
      <c r="T241" s="16" t="str">
        <f>IFERROR($O241/INDEX(IMFYear!$B$9:$AO$400,MATCH($F241,IMFYear!$B$9:$B$400,0),MATCH(T$5,IMFYear!$B$8:$AO$8,0)),"")</f>
        <v/>
      </c>
      <c r="V241" s="3" t="str">
        <f t="array" ref="V241">IFERROR(IF($V$4="IMF",INDEX(F:F,SMALL($N$6:$N$405,ROW(U241)-ROW($U$5)),1),INDEX(F:F,SMALL($E$6:$E$405,ROW(U241)-ROW($U$5)),1)),"")</f>
        <v/>
      </c>
      <c r="W241" s="16" t="str">
        <f t="shared" si="34"/>
        <v/>
      </c>
      <c r="X241" s="16" t="str">
        <f t="shared" si="35"/>
        <v/>
      </c>
      <c r="Y241" s="16" t="str">
        <f t="shared" si="36"/>
        <v/>
      </c>
      <c r="Z241" s="16" t="str">
        <f t="shared" si="37"/>
        <v/>
      </c>
      <c r="AA241" s="16" t="str">
        <f t="shared" si="38"/>
        <v/>
      </c>
      <c r="AE241" s="1"/>
      <c r="AF241" s="4"/>
      <c r="AG241" s="29"/>
      <c r="AH241" s="29"/>
      <c r="AI241" s="29"/>
      <c r="AJ241" s="29"/>
      <c r="AL241" s="4"/>
      <c r="AM241" s="52"/>
      <c r="AN241" s="52"/>
    </row>
    <row r="242" spans="6:40" x14ac:dyDescent="0.25">
      <c r="F242" s="3" t="str">
        <f t="shared" si="39"/>
        <v/>
      </c>
      <c r="G242" s="29"/>
      <c r="H242" s="29"/>
      <c r="I242" s="29"/>
      <c r="J242" s="29"/>
      <c r="K242" s="29"/>
      <c r="L242" s="29"/>
      <c r="N242" s="2" t="str">
        <f t="shared" si="33"/>
        <v/>
      </c>
      <c r="O242" s="16" t="str">
        <f>IFERROR(IF(INDEX(IMFYear!$B$9:$AO$400,MATCH($F242,IMFYear!$B$9:$B$400,0),MATCH(O$5,IMFYear!$B$8:$AO$8,0))=0,"",INDEX(IMFYear!$B$9:$AO$400,MATCH($F242,IMFYear!$B$9:$B$400,0),MATCH(O$5,IMFYear!$B$8:$AO$8,0))),"")</f>
        <v/>
      </c>
      <c r="P242" s="16" t="str">
        <f>IFERROR($O242/INDEX(IMFYear!$B$9:$AO$400,MATCH($F242,IMFYear!$B$9:$B$400,0),MATCH(P$5,IMFYear!$B$8:$AO$8,0)),"")</f>
        <v/>
      </c>
      <c r="Q242" s="16" t="str">
        <f>IFERROR($O242/INDEX(IMFYear!$B$9:$AO$400,MATCH($F242,IMFYear!$B$9:$B$400,0),MATCH(Q$5,IMFYear!$B$8:$AO$8,0)),"")</f>
        <v/>
      </c>
      <c r="R242" s="16" t="str">
        <f>IFERROR($O242/INDEX(IMFYear!$B$9:$AO$400,MATCH($F242,IMFYear!$B$9:$B$400,0),MATCH(R$5,IMFYear!$B$8:$AO$8,0)),"")</f>
        <v/>
      </c>
      <c r="S242" s="16" t="str">
        <f>IFERROR($O242/INDEX(IMFYear!$B$9:$AO$400,MATCH($F242,IMFYear!$B$9:$B$400,0),MATCH(S$5,IMFYear!$B$8:$AO$8,0)),"")</f>
        <v/>
      </c>
      <c r="T242" s="16" t="str">
        <f>IFERROR($O242/INDEX(IMFYear!$B$9:$AO$400,MATCH($F242,IMFYear!$B$9:$B$400,0),MATCH(T$5,IMFYear!$B$8:$AO$8,0)),"")</f>
        <v/>
      </c>
      <c r="V242" s="3" t="str">
        <f t="array" ref="V242">IFERROR(IF($V$4="IMF",INDEX(F:F,SMALL($N$6:$N$405,ROW(U242)-ROW($U$5)),1),INDEX(F:F,SMALL($E$6:$E$405,ROW(U242)-ROW($U$5)),1)),"")</f>
        <v/>
      </c>
      <c r="W242" s="16" t="str">
        <f t="shared" si="34"/>
        <v/>
      </c>
      <c r="X242" s="16" t="str">
        <f t="shared" si="35"/>
        <v/>
      </c>
      <c r="Y242" s="16" t="str">
        <f t="shared" si="36"/>
        <v/>
      </c>
      <c r="Z242" s="16" t="str">
        <f t="shared" si="37"/>
        <v/>
      </c>
      <c r="AA242" s="16" t="str">
        <f t="shared" si="38"/>
        <v/>
      </c>
      <c r="AE242" s="1"/>
      <c r="AF242" s="4"/>
      <c r="AG242" s="29"/>
      <c r="AH242" s="29"/>
      <c r="AI242" s="29"/>
      <c r="AJ242" s="29"/>
      <c r="AL242" s="4"/>
      <c r="AM242" s="52"/>
      <c r="AN242" s="52"/>
    </row>
    <row r="243" spans="6:40" x14ac:dyDescent="0.25">
      <c r="F243" s="3" t="str">
        <f t="shared" si="39"/>
        <v/>
      </c>
      <c r="G243" s="29"/>
      <c r="H243" s="29"/>
      <c r="I243" s="29"/>
      <c r="J243" s="29"/>
      <c r="K243" s="29"/>
      <c r="L243" s="29"/>
      <c r="N243" s="2" t="str">
        <f t="shared" si="33"/>
        <v/>
      </c>
      <c r="O243" s="16" t="str">
        <f>IFERROR(IF(INDEX(IMFYear!$B$9:$AO$400,MATCH($F243,IMFYear!$B$9:$B$400,0),MATCH(O$5,IMFYear!$B$8:$AO$8,0))=0,"",INDEX(IMFYear!$B$9:$AO$400,MATCH($F243,IMFYear!$B$9:$B$400,0),MATCH(O$5,IMFYear!$B$8:$AO$8,0))),"")</f>
        <v/>
      </c>
      <c r="P243" s="16" t="str">
        <f>IFERROR($O243/INDEX(IMFYear!$B$9:$AO$400,MATCH($F243,IMFYear!$B$9:$B$400,0),MATCH(P$5,IMFYear!$B$8:$AO$8,0)),"")</f>
        <v/>
      </c>
      <c r="Q243" s="16" t="str">
        <f>IFERROR($O243/INDEX(IMFYear!$B$9:$AO$400,MATCH($F243,IMFYear!$B$9:$B$400,0),MATCH(Q$5,IMFYear!$B$8:$AO$8,0)),"")</f>
        <v/>
      </c>
      <c r="R243" s="16" t="str">
        <f>IFERROR($O243/INDEX(IMFYear!$B$9:$AO$400,MATCH($F243,IMFYear!$B$9:$B$400,0),MATCH(R$5,IMFYear!$B$8:$AO$8,0)),"")</f>
        <v/>
      </c>
      <c r="S243" s="16" t="str">
        <f>IFERROR($O243/INDEX(IMFYear!$B$9:$AO$400,MATCH($F243,IMFYear!$B$9:$B$400,0),MATCH(S$5,IMFYear!$B$8:$AO$8,0)),"")</f>
        <v/>
      </c>
      <c r="T243" s="16" t="str">
        <f>IFERROR($O243/INDEX(IMFYear!$B$9:$AO$400,MATCH($F243,IMFYear!$B$9:$B$400,0),MATCH(T$5,IMFYear!$B$8:$AO$8,0)),"")</f>
        <v/>
      </c>
      <c r="V243" s="3" t="str">
        <f t="array" ref="V243">IFERROR(IF($V$4="IMF",INDEX(F:F,SMALL($N$6:$N$405,ROW(U243)-ROW($U$5)),1),INDEX(F:F,SMALL($E$6:$E$405,ROW(U243)-ROW($U$5)),1)),"")</f>
        <v/>
      </c>
      <c r="W243" s="16" t="str">
        <f t="shared" si="34"/>
        <v/>
      </c>
      <c r="X243" s="16" t="str">
        <f t="shared" si="35"/>
        <v/>
      </c>
      <c r="Y243" s="16" t="str">
        <f t="shared" si="36"/>
        <v/>
      </c>
      <c r="Z243" s="16" t="str">
        <f t="shared" si="37"/>
        <v/>
      </c>
      <c r="AA243" s="16" t="str">
        <f t="shared" si="38"/>
        <v/>
      </c>
      <c r="AE243" s="1"/>
      <c r="AF243" s="4"/>
      <c r="AG243" s="29"/>
      <c r="AH243" s="29"/>
      <c r="AI243" s="29"/>
      <c r="AJ243" s="29"/>
      <c r="AL243" s="4"/>
      <c r="AM243" s="52"/>
      <c r="AN243" s="52"/>
    </row>
    <row r="244" spans="6:40" x14ac:dyDescent="0.25">
      <c r="F244" s="3" t="str">
        <f t="shared" si="39"/>
        <v/>
      </c>
      <c r="G244" s="29"/>
      <c r="H244" s="29"/>
      <c r="I244" s="29"/>
      <c r="J244" s="29"/>
      <c r="K244" s="29"/>
      <c r="L244" s="29"/>
      <c r="N244" s="2" t="str">
        <f t="shared" si="33"/>
        <v/>
      </c>
      <c r="O244" s="16" t="str">
        <f>IFERROR(IF(INDEX(IMFYear!$B$9:$AO$400,MATCH($F244,IMFYear!$B$9:$B$400,0),MATCH(O$5,IMFYear!$B$8:$AO$8,0))=0,"",INDEX(IMFYear!$B$9:$AO$400,MATCH($F244,IMFYear!$B$9:$B$400,0),MATCH(O$5,IMFYear!$B$8:$AO$8,0))),"")</f>
        <v/>
      </c>
      <c r="P244" s="16" t="str">
        <f>IFERROR($O244/INDEX(IMFYear!$B$9:$AO$400,MATCH($F244,IMFYear!$B$9:$B$400,0),MATCH(P$5,IMFYear!$B$8:$AO$8,0)),"")</f>
        <v/>
      </c>
      <c r="Q244" s="16" t="str">
        <f>IFERROR($O244/INDEX(IMFYear!$B$9:$AO$400,MATCH($F244,IMFYear!$B$9:$B$400,0),MATCH(Q$5,IMFYear!$B$8:$AO$8,0)),"")</f>
        <v/>
      </c>
      <c r="R244" s="16" t="str">
        <f>IFERROR($O244/INDEX(IMFYear!$B$9:$AO$400,MATCH($F244,IMFYear!$B$9:$B$400,0),MATCH(R$5,IMFYear!$B$8:$AO$8,0)),"")</f>
        <v/>
      </c>
      <c r="S244" s="16" t="str">
        <f>IFERROR($O244/INDEX(IMFYear!$B$9:$AO$400,MATCH($F244,IMFYear!$B$9:$B$400,0),MATCH(S$5,IMFYear!$B$8:$AO$8,0)),"")</f>
        <v/>
      </c>
      <c r="T244" s="16" t="str">
        <f>IFERROR($O244/INDEX(IMFYear!$B$9:$AO$400,MATCH($F244,IMFYear!$B$9:$B$400,0),MATCH(T$5,IMFYear!$B$8:$AO$8,0)),"")</f>
        <v/>
      </c>
      <c r="V244" s="3" t="str">
        <f t="array" ref="V244">IFERROR(IF($V$4="IMF",INDEX(F:F,SMALL($N$6:$N$405,ROW(U244)-ROW($U$5)),1),INDEX(F:F,SMALL($E$6:$E$405,ROW(U244)-ROW($U$5)),1)),"")</f>
        <v/>
      </c>
      <c r="W244" s="16" t="str">
        <f t="shared" si="34"/>
        <v/>
      </c>
      <c r="X244" s="16" t="str">
        <f t="shared" si="35"/>
        <v/>
      </c>
      <c r="Y244" s="16" t="str">
        <f t="shared" si="36"/>
        <v/>
      </c>
      <c r="Z244" s="16" t="str">
        <f t="shared" si="37"/>
        <v/>
      </c>
      <c r="AA244" s="16" t="str">
        <f t="shared" si="38"/>
        <v/>
      </c>
      <c r="AE244" s="1"/>
      <c r="AF244" s="4"/>
      <c r="AG244" s="29"/>
      <c r="AH244" s="29"/>
      <c r="AI244" s="29"/>
      <c r="AJ244" s="29"/>
      <c r="AL244" s="4"/>
      <c r="AM244" s="52"/>
      <c r="AN244" s="52"/>
    </row>
    <row r="245" spans="6:40" x14ac:dyDescent="0.25">
      <c r="F245" s="3" t="str">
        <f t="shared" si="39"/>
        <v/>
      </c>
      <c r="G245" s="29"/>
      <c r="H245" s="29"/>
      <c r="I245" s="29"/>
      <c r="J245" s="29"/>
      <c r="K245" s="29"/>
      <c r="L245" s="29"/>
      <c r="N245" s="2" t="str">
        <f t="shared" si="33"/>
        <v/>
      </c>
      <c r="O245" s="16" t="str">
        <f>IFERROR(IF(INDEX(IMFYear!$B$9:$AO$400,MATCH($F245,IMFYear!$B$9:$B$400,0),MATCH(O$5,IMFYear!$B$8:$AO$8,0))=0,"",INDEX(IMFYear!$B$9:$AO$400,MATCH($F245,IMFYear!$B$9:$B$400,0),MATCH(O$5,IMFYear!$B$8:$AO$8,0))),"")</f>
        <v/>
      </c>
      <c r="P245" s="16" t="str">
        <f>IFERROR($O245/INDEX(IMFYear!$B$9:$AO$400,MATCH($F245,IMFYear!$B$9:$B$400,0),MATCH(P$5,IMFYear!$B$8:$AO$8,0)),"")</f>
        <v/>
      </c>
      <c r="Q245" s="16" t="str">
        <f>IFERROR($O245/INDEX(IMFYear!$B$9:$AO$400,MATCH($F245,IMFYear!$B$9:$B$400,0),MATCH(Q$5,IMFYear!$B$8:$AO$8,0)),"")</f>
        <v/>
      </c>
      <c r="R245" s="16" t="str">
        <f>IFERROR($O245/INDEX(IMFYear!$B$9:$AO$400,MATCH($F245,IMFYear!$B$9:$B$400,0),MATCH(R$5,IMFYear!$B$8:$AO$8,0)),"")</f>
        <v/>
      </c>
      <c r="S245" s="16" t="str">
        <f>IFERROR($O245/INDEX(IMFYear!$B$9:$AO$400,MATCH($F245,IMFYear!$B$9:$B$400,0),MATCH(S$5,IMFYear!$B$8:$AO$8,0)),"")</f>
        <v/>
      </c>
      <c r="T245" s="16" t="str">
        <f>IFERROR($O245/INDEX(IMFYear!$B$9:$AO$400,MATCH($F245,IMFYear!$B$9:$B$400,0),MATCH(T$5,IMFYear!$B$8:$AO$8,0)),"")</f>
        <v/>
      </c>
      <c r="V245" s="3" t="str">
        <f t="array" ref="V245">IFERROR(IF($V$4="IMF",INDEX(F:F,SMALL($N$6:$N$405,ROW(U245)-ROW($U$5)),1),INDEX(F:F,SMALL($E$6:$E$405,ROW(U245)-ROW($U$5)),1)),"")</f>
        <v/>
      </c>
      <c r="W245" s="16" t="str">
        <f t="shared" si="34"/>
        <v/>
      </c>
      <c r="X245" s="16" t="str">
        <f t="shared" si="35"/>
        <v/>
      </c>
      <c r="Y245" s="16" t="str">
        <f t="shared" si="36"/>
        <v/>
      </c>
      <c r="Z245" s="16" t="str">
        <f t="shared" si="37"/>
        <v/>
      </c>
      <c r="AA245" s="16" t="str">
        <f t="shared" si="38"/>
        <v/>
      </c>
      <c r="AE245" s="1"/>
      <c r="AF245" s="4"/>
      <c r="AG245" s="29"/>
      <c r="AH245" s="29"/>
      <c r="AI245" s="29"/>
      <c r="AJ245" s="29"/>
      <c r="AL245" s="4"/>
      <c r="AM245" s="52"/>
      <c r="AN245" s="52"/>
    </row>
    <row r="246" spans="6:40" x14ac:dyDescent="0.25">
      <c r="F246" s="3" t="str">
        <f t="shared" si="39"/>
        <v/>
      </c>
      <c r="G246" s="29"/>
      <c r="H246" s="29"/>
      <c r="I246" s="29"/>
      <c r="J246" s="29"/>
      <c r="K246" s="29"/>
      <c r="L246" s="29"/>
      <c r="N246" s="2" t="str">
        <f t="shared" si="33"/>
        <v/>
      </c>
      <c r="O246" s="16" t="str">
        <f>IFERROR(IF(INDEX(IMFYear!$B$9:$AO$400,MATCH($F246,IMFYear!$B$9:$B$400,0),MATCH(O$5,IMFYear!$B$8:$AO$8,0))=0,"",INDEX(IMFYear!$B$9:$AO$400,MATCH($F246,IMFYear!$B$9:$B$400,0),MATCH(O$5,IMFYear!$B$8:$AO$8,0))),"")</f>
        <v/>
      </c>
      <c r="P246" s="16" t="str">
        <f>IFERROR($O246/INDEX(IMFYear!$B$9:$AO$400,MATCH($F246,IMFYear!$B$9:$B$400,0),MATCH(P$5,IMFYear!$B$8:$AO$8,0)),"")</f>
        <v/>
      </c>
      <c r="Q246" s="16" t="str">
        <f>IFERROR($O246/INDEX(IMFYear!$B$9:$AO$400,MATCH($F246,IMFYear!$B$9:$B$400,0),MATCH(Q$5,IMFYear!$B$8:$AO$8,0)),"")</f>
        <v/>
      </c>
      <c r="R246" s="16" t="str">
        <f>IFERROR($O246/INDEX(IMFYear!$B$9:$AO$400,MATCH($F246,IMFYear!$B$9:$B$400,0),MATCH(R$5,IMFYear!$B$8:$AO$8,0)),"")</f>
        <v/>
      </c>
      <c r="S246" s="16" t="str">
        <f>IFERROR($O246/INDEX(IMFYear!$B$9:$AO$400,MATCH($F246,IMFYear!$B$9:$B$400,0),MATCH(S$5,IMFYear!$B$8:$AO$8,0)),"")</f>
        <v/>
      </c>
      <c r="T246" s="16" t="str">
        <f>IFERROR($O246/INDEX(IMFYear!$B$9:$AO$400,MATCH($F246,IMFYear!$B$9:$B$400,0),MATCH(T$5,IMFYear!$B$8:$AO$8,0)),"")</f>
        <v/>
      </c>
      <c r="V246" s="3" t="str">
        <f t="array" ref="V246">IFERROR(IF($V$4="IMF",INDEX(F:F,SMALL($N$6:$N$405,ROW(U246)-ROW($U$5)),1),INDEX(F:F,SMALL($E$6:$E$405,ROW(U246)-ROW($U$5)),1)),"")</f>
        <v/>
      </c>
      <c r="W246" s="16" t="str">
        <f t="shared" si="34"/>
        <v/>
      </c>
      <c r="X246" s="16" t="str">
        <f t="shared" si="35"/>
        <v/>
      </c>
      <c r="Y246" s="16" t="str">
        <f t="shared" si="36"/>
        <v/>
      </c>
      <c r="Z246" s="16" t="str">
        <f t="shared" si="37"/>
        <v/>
      </c>
      <c r="AA246" s="16" t="str">
        <f t="shared" si="38"/>
        <v/>
      </c>
      <c r="AE246" s="1"/>
      <c r="AF246" s="4"/>
      <c r="AG246" s="29"/>
      <c r="AH246" s="29"/>
      <c r="AI246" s="29"/>
      <c r="AJ246" s="29"/>
      <c r="AL246" s="4"/>
      <c r="AM246" s="52"/>
      <c r="AN246" s="52"/>
    </row>
    <row r="247" spans="6:40" x14ac:dyDescent="0.25">
      <c r="F247" s="3" t="str">
        <f t="shared" si="39"/>
        <v/>
      </c>
      <c r="G247" s="29"/>
      <c r="H247" s="29"/>
      <c r="I247" s="29"/>
      <c r="J247" s="29"/>
      <c r="K247" s="29"/>
      <c r="L247" s="29"/>
      <c r="N247" s="2" t="str">
        <f t="shared" si="33"/>
        <v/>
      </c>
      <c r="O247" s="16" t="str">
        <f>IFERROR(IF(INDEX(IMFYear!$B$9:$AO$400,MATCH($F247,IMFYear!$B$9:$B$400,0),MATCH(O$5,IMFYear!$B$8:$AO$8,0))=0,"",INDEX(IMFYear!$B$9:$AO$400,MATCH($F247,IMFYear!$B$9:$B$400,0),MATCH(O$5,IMFYear!$B$8:$AO$8,0))),"")</f>
        <v/>
      </c>
      <c r="P247" s="16" t="str">
        <f>IFERROR($O247/INDEX(IMFYear!$B$9:$AO$400,MATCH($F247,IMFYear!$B$9:$B$400,0),MATCH(P$5,IMFYear!$B$8:$AO$8,0)),"")</f>
        <v/>
      </c>
      <c r="Q247" s="16" t="str">
        <f>IFERROR($O247/INDEX(IMFYear!$B$9:$AO$400,MATCH($F247,IMFYear!$B$9:$B$400,0),MATCH(Q$5,IMFYear!$B$8:$AO$8,0)),"")</f>
        <v/>
      </c>
      <c r="R247" s="16" t="str">
        <f>IFERROR($O247/INDEX(IMFYear!$B$9:$AO$400,MATCH($F247,IMFYear!$B$9:$B$400,0),MATCH(R$5,IMFYear!$B$8:$AO$8,0)),"")</f>
        <v/>
      </c>
      <c r="S247" s="16" t="str">
        <f>IFERROR($O247/INDEX(IMFYear!$B$9:$AO$400,MATCH($F247,IMFYear!$B$9:$B$400,0),MATCH(S$5,IMFYear!$B$8:$AO$8,0)),"")</f>
        <v/>
      </c>
      <c r="T247" s="16" t="str">
        <f>IFERROR($O247/INDEX(IMFYear!$B$9:$AO$400,MATCH($F247,IMFYear!$B$9:$B$400,0),MATCH(T$5,IMFYear!$B$8:$AO$8,0)),"")</f>
        <v/>
      </c>
      <c r="V247" s="3" t="str">
        <f t="array" ref="V247">IFERROR(IF($V$4="IMF",INDEX(F:F,SMALL($N$6:$N$405,ROW(U247)-ROW($U$5)),1),INDEX(F:F,SMALL($E$6:$E$405,ROW(U247)-ROW($U$5)),1)),"")</f>
        <v/>
      </c>
      <c r="W247" s="16" t="str">
        <f t="shared" si="34"/>
        <v/>
      </c>
      <c r="X247" s="16" t="str">
        <f t="shared" si="35"/>
        <v/>
      </c>
      <c r="Y247" s="16" t="str">
        <f t="shared" si="36"/>
        <v/>
      </c>
      <c r="Z247" s="16" t="str">
        <f t="shared" si="37"/>
        <v/>
      </c>
      <c r="AA247" s="16" t="str">
        <f t="shared" si="38"/>
        <v/>
      </c>
      <c r="AE247" s="1"/>
      <c r="AF247" s="4"/>
      <c r="AG247" s="29"/>
      <c r="AH247" s="29"/>
      <c r="AI247" s="29"/>
      <c r="AJ247" s="29"/>
      <c r="AL247" s="4"/>
      <c r="AM247" s="52"/>
      <c r="AN247" s="52"/>
    </row>
    <row r="248" spans="6:40" x14ac:dyDescent="0.25">
      <c r="F248" s="3" t="str">
        <f t="shared" si="39"/>
        <v/>
      </c>
      <c r="G248" s="29"/>
      <c r="H248" s="29"/>
      <c r="I248" s="29"/>
      <c r="J248" s="29"/>
      <c r="K248" s="29"/>
      <c r="L248" s="29"/>
      <c r="N248" s="2" t="str">
        <f t="shared" si="33"/>
        <v/>
      </c>
      <c r="O248" s="16" t="str">
        <f>IFERROR(IF(INDEX(IMFYear!$B$9:$AO$400,MATCH($F248,IMFYear!$B$9:$B$400,0),MATCH(O$5,IMFYear!$B$8:$AO$8,0))=0,"",INDEX(IMFYear!$B$9:$AO$400,MATCH($F248,IMFYear!$B$9:$B$400,0),MATCH(O$5,IMFYear!$B$8:$AO$8,0))),"")</f>
        <v/>
      </c>
      <c r="P248" s="16" t="str">
        <f>IFERROR($O248/INDEX(IMFYear!$B$9:$AO$400,MATCH($F248,IMFYear!$B$9:$B$400,0),MATCH(P$5,IMFYear!$B$8:$AO$8,0)),"")</f>
        <v/>
      </c>
      <c r="Q248" s="16" t="str">
        <f>IFERROR($O248/INDEX(IMFYear!$B$9:$AO$400,MATCH($F248,IMFYear!$B$9:$B$400,0),MATCH(Q$5,IMFYear!$B$8:$AO$8,0)),"")</f>
        <v/>
      </c>
      <c r="R248" s="16" t="str">
        <f>IFERROR($O248/INDEX(IMFYear!$B$9:$AO$400,MATCH($F248,IMFYear!$B$9:$B$400,0),MATCH(R$5,IMFYear!$B$8:$AO$8,0)),"")</f>
        <v/>
      </c>
      <c r="S248" s="16" t="str">
        <f>IFERROR($O248/INDEX(IMFYear!$B$9:$AO$400,MATCH($F248,IMFYear!$B$9:$B$400,0),MATCH(S$5,IMFYear!$B$8:$AO$8,0)),"")</f>
        <v/>
      </c>
      <c r="T248" s="16" t="str">
        <f>IFERROR($O248/INDEX(IMFYear!$B$9:$AO$400,MATCH($F248,IMFYear!$B$9:$B$400,0),MATCH(T$5,IMFYear!$B$8:$AO$8,0)),"")</f>
        <v/>
      </c>
      <c r="V248" s="3" t="str">
        <f t="array" ref="V248">IFERROR(IF($V$4="IMF",INDEX(F:F,SMALL($N$6:$N$405,ROW(U248)-ROW($U$5)),1),INDEX(F:F,SMALL($E$6:$E$405,ROW(U248)-ROW($U$5)),1)),"")</f>
        <v/>
      </c>
      <c r="W248" s="16" t="str">
        <f t="shared" si="34"/>
        <v/>
      </c>
      <c r="X248" s="16" t="str">
        <f t="shared" si="35"/>
        <v/>
      </c>
      <c r="Y248" s="16" t="str">
        <f t="shared" si="36"/>
        <v/>
      </c>
      <c r="Z248" s="16" t="str">
        <f t="shared" si="37"/>
        <v/>
      </c>
      <c r="AA248" s="16" t="str">
        <f t="shared" si="38"/>
        <v/>
      </c>
      <c r="AE248" s="1"/>
      <c r="AF248" s="4"/>
      <c r="AG248" s="29"/>
      <c r="AH248" s="29"/>
      <c r="AI248" s="29"/>
      <c r="AJ248" s="29"/>
      <c r="AL248" s="4"/>
      <c r="AM248" s="52"/>
      <c r="AN248" s="52"/>
    </row>
    <row r="249" spans="6:40" x14ac:dyDescent="0.25">
      <c r="F249" s="3" t="str">
        <f t="shared" si="39"/>
        <v/>
      </c>
      <c r="G249" s="29"/>
      <c r="H249" s="29"/>
      <c r="I249" s="29"/>
      <c r="J249" s="29"/>
      <c r="K249" s="29"/>
      <c r="L249" s="29"/>
      <c r="N249" s="2" t="str">
        <f t="shared" ref="N249:N312" si="40">IF(LEN(F249)&gt;0,IF(OR(AND(LEN($P$5)&gt;0,LEN(P249)=0),AND(LEN($Q$5)&gt;0,LEN(Q249)=0),AND(LEN($R$5)&gt;0,LEN(R249)=0),AND(LEN($S$5)&gt;0,LEN(S249)=0),AND(LEN($T$5)&gt;0,LEN(T249)=0)),"",ROW(N249)),"")</f>
        <v/>
      </c>
      <c r="O249" s="16" t="str">
        <f>IFERROR(IF(INDEX(IMFYear!$B$9:$AO$400,MATCH($F249,IMFYear!$B$9:$B$400,0),MATCH(O$5,IMFYear!$B$8:$AO$8,0))=0,"",INDEX(IMFYear!$B$9:$AO$400,MATCH($F249,IMFYear!$B$9:$B$400,0),MATCH(O$5,IMFYear!$B$8:$AO$8,0))),"")</f>
        <v/>
      </c>
      <c r="P249" s="16" t="str">
        <f>IFERROR($O249/INDEX(IMFYear!$B$9:$AO$400,MATCH($F249,IMFYear!$B$9:$B$400,0),MATCH(P$5,IMFYear!$B$8:$AO$8,0)),"")</f>
        <v/>
      </c>
      <c r="Q249" s="16" t="str">
        <f>IFERROR($O249/INDEX(IMFYear!$B$9:$AO$400,MATCH($F249,IMFYear!$B$9:$B$400,0),MATCH(Q$5,IMFYear!$B$8:$AO$8,0)),"")</f>
        <v/>
      </c>
      <c r="R249" s="16" t="str">
        <f>IFERROR($O249/INDEX(IMFYear!$B$9:$AO$400,MATCH($F249,IMFYear!$B$9:$B$400,0),MATCH(R$5,IMFYear!$B$8:$AO$8,0)),"")</f>
        <v/>
      </c>
      <c r="S249" s="16" t="str">
        <f>IFERROR($O249/INDEX(IMFYear!$B$9:$AO$400,MATCH($F249,IMFYear!$B$9:$B$400,0),MATCH(S$5,IMFYear!$B$8:$AO$8,0)),"")</f>
        <v/>
      </c>
      <c r="T249" s="16" t="str">
        <f>IFERROR($O249/INDEX(IMFYear!$B$9:$AO$400,MATCH($F249,IMFYear!$B$9:$B$400,0),MATCH(T$5,IMFYear!$B$8:$AO$8,0)),"")</f>
        <v/>
      </c>
      <c r="V249" s="3" t="str">
        <f t="array" ref="V249">IFERROR(IF($V$4="IMF",INDEX(F:F,SMALL($N$6:$N$405,ROW(U249)-ROW($U$5)),1),INDEX(F:F,SMALL($E$6:$E$405,ROW(U249)-ROW($U$5)),1)),"")</f>
        <v/>
      </c>
      <c r="W249" s="16" t="str">
        <f t="shared" si="34"/>
        <v/>
      </c>
      <c r="X249" s="16" t="str">
        <f t="shared" si="35"/>
        <v/>
      </c>
      <c r="Y249" s="16" t="str">
        <f t="shared" si="36"/>
        <v/>
      </c>
      <c r="Z249" s="16" t="str">
        <f t="shared" si="37"/>
        <v/>
      </c>
      <c r="AA249" s="16" t="str">
        <f t="shared" si="38"/>
        <v/>
      </c>
      <c r="AE249" s="1"/>
      <c r="AF249" s="4"/>
      <c r="AG249" s="29"/>
      <c r="AH249" s="29"/>
      <c r="AI249" s="29"/>
      <c r="AJ249" s="29"/>
      <c r="AL249" s="4"/>
      <c r="AM249" s="52"/>
      <c r="AN249" s="52"/>
    </row>
    <row r="250" spans="6:40" x14ac:dyDescent="0.25">
      <c r="F250" s="3" t="str">
        <f t="shared" si="39"/>
        <v/>
      </c>
      <c r="G250" s="29"/>
      <c r="H250" s="29"/>
      <c r="I250" s="29"/>
      <c r="J250" s="29"/>
      <c r="K250" s="29"/>
      <c r="L250" s="29"/>
      <c r="N250" s="2" t="str">
        <f t="shared" si="40"/>
        <v/>
      </c>
      <c r="O250" s="16" t="str">
        <f>IFERROR(IF(INDEX(IMFYear!$B$9:$AO$400,MATCH($F250,IMFYear!$B$9:$B$400,0),MATCH(O$5,IMFYear!$B$8:$AO$8,0))=0,"",INDEX(IMFYear!$B$9:$AO$400,MATCH($F250,IMFYear!$B$9:$B$400,0),MATCH(O$5,IMFYear!$B$8:$AO$8,0))),"")</f>
        <v/>
      </c>
      <c r="P250" s="16" t="str">
        <f>IFERROR($O250/INDEX(IMFYear!$B$9:$AO$400,MATCH($F250,IMFYear!$B$9:$B$400,0),MATCH(P$5,IMFYear!$B$8:$AO$8,0)),"")</f>
        <v/>
      </c>
      <c r="Q250" s="16" t="str">
        <f>IFERROR($O250/INDEX(IMFYear!$B$9:$AO$400,MATCH($F250,IMFYear!$B$9:$B$400,0),MATCH(Q$5,IMFYear!$B$8:$AO$8,0)),"")</f>
        <v/>
      </c>
      <c r="R250" s="16" t="str">
        <f>IFERROR($O250/INDEX(IMFYear!$B$9:$AO$400,MATCH($F250,IMFYear!$B$9:$B$400,0),MATCH(R$5,IMFYear!$B$8:$AO$8,0)),"")</f>
        <v/>
      </c>
      <c r="S250" s="16" t="str">
        <f>IFERROR($O250/INDEX(IMFYear!$B$9:$AO$400,MATCH($F250,IMFYear!$B$9:$B$400,0),MATCH(S$5,IMFYear!$B$8:$AO$8,0)),"")</f>
        <v/>
      </c>
      <c r="T250" s="16" t="str">
        <f>IFERROR($O250/INDEX(IMFYear!$B$9:$AO$400,MATCH($F250,IMFYear!$B$9:$B$400,0),MATCH(T$5,IMFYear!$B$8:$AO$8,0)),"")</f>
        <v/>
      </c>
      <c r="V250" s="3" t="str">
        <f t="array" ref="V250">IFERROR(IF($V$4="IMF",INDEX(F:F,SMALL($N$6:$N$405,ROW(U250)-ROW($U$5)),1),INDEX(F:F,SMALL($E$6:$E$405,ROW(U250)-ROW($U$5)),1)),"")</f>
        <v/>
      </c>
      <c r="W250" s="16" t="str">
        <f t="shared" si="34"/>
        <v/>
      </c>
      <c r="X250" s="16" t="str">
        <f t="shared" si="35"/>
        <v/>
      </c>
      <c r="Y250" s="16" t="str">
        <f t="shared" si="36"/>
        <v/>
      </c>
      <c r="Z250" s="16" t="str">
        <f t="shared" si="37"/>
        <v/>
      </c>
      <c r="AA250" s="16" t="str">
        <f t="shared" si="38"/>
        <v/>
      </c>
      <c r="AE250" s="1"/>
      <c r="AF250" s="4"/>
      <c r="AG250" s="29"/>
      <c r="AH250" s="29"/>
      <c r="AI250" s="29"/>
      <c r="AJ250" s="29"/>
      <c r="AL250" s="4"/>
      <c r="AM250" s="52"/>
      <c r="AN250" s="52"/>
    </row>
    <row r="251" spans="6:40" x14ac:dyDescent="0.25">
      <c r="F251" s="3" t="str">
        <f t="shared" si="39"/>
        <v/>
      </c>
      <c r="G251" s="29"/>
      <c r="H251" s="29"/>
      <c r="I251" s="29"/>
      <c r="J251" s="29"/>
      <c r="K251" s="29"/>
      <c r="L251" s="29"/>
      <c r="N251" s="2" t="str">
        <f t="shared" si="40"/>
        <v/>
      </c>
      <c r="O251" s="16" t="str">
        <f>IFERROR(IF(INDEX(IMFYear!$B$9:$AO$400,MATCH($F251,IMFYear!$B$9:$B$400,0),MATCH(O$5,IMFYear!$B$8:$AO$8,0))=0,"",INDEX(IMFYear!$B$9:$AO$400,MATCH($F251,IMFYear!$B$9:$B$400,0),MATCH(O$5,IMFYear!$B$8:$AO$8,0))),"")</f>
        <v/>
      </c>
      <c r="P251" s="16" t="str">
        <f>IFERROR($O251/INDEX(IMFYear!$B$9:$AO$400,MATCH($F251,IMFYear!$B$9:$B$400,0),MATCH(P$5,IMFYear!$B$8:$AO$8,0)),"")</f>
        <v/>
      </c>
      <c r="Q251" s="16" t="str">
        <f>IFERROR($O251/INDEX(IMFYear!$B$9:$AO$400,MATCH($F251,IMFYear!$B$9:$B$400,0),MATCH(Q$5,IMFYear!$B$8:$AO$8,0)),"")</f>
        <v/>
      </c>
      <c r="R251" s="16" t="str">
        <f>IFERROR($O251/INDEX(IMFYear!$B$9:$AO$400,MATCH($F251,IMFYear!$B$9:$B$400,0),MATCH(R$5,IMFYear!$B$8:$AO$8,0)),"")</f>
        <v/>
      </c>
      <c r="S251" s="16" t="str">
        <f>IFERROR($O251/INDEX(IMFYear!$B$9:$AO$400,MATCH($F251,IMFYear!$B$9:$B$400,0),MATCH(S$5,IMFYear!$B$8:$AO$8,0)),"")</f>
        <v/>
      </c>
      <c r="T251" s="16" t="str">
        <f>IFERROR($O251/INDEX(IMFYear!$B$9:$AO$400,MATCH($F251,IMFYear!$B$9:$B$400,0),MATCH(T$5,IMFYear!$B$8:$AO$8,0)),"")</f>
        <v/>
      </c>
      <c r="V251" s="3" t="str">
        <f t="array" ref="V251">IFERROR(IF($V$4="IMF",INDEX(F:F,SMALL($N$6:$N$405,ROW(U251)-ROW($U$5)),1),INDEX(F:F,SMALL($E$6:$E$405,ROW(U251)-ROW($U$5)),1)),"")</f>
        <v/>
      </c>
      <c r="W251" s="16" t="str">
        <f t="shared" si="34"/>
        <v/>
      </c>
      <c r="X251" s="16" t="str">
        <f t="shared" si="35"/>
        <v/>
      </c>
      <c r="Y251" s="16" t="str">
        <f t="shared" si="36"/>
        <v/>
      </c>
      <c r="Z251" s="16" t="str">
        <f t="shared" si="37"/>
        <v/>
      </c>
      <c r="AA251" s="16" t="str">
        <f t="shared" si="38"/>
        <v/>
      </c>
      <c r="AE251" s="1"/>
      <c r="AF251" s="4"/>
      <c r="AG251" s="29"/>
      <c r="AH251" s="29"/>
      <c r="AI251" s="29"/>
      <c r="AJ251" s="29"/>
      <c r="AL251" s="4"/>
      <c r="AM251" s="52"/>
      <c r="AN251" s="52"/>
    </row>
    <row r="252" spans="6:40" x14ac:dyDescent="0.25">
      <c r="F252" s="3" t="str">
        <f t="shared" si="39"/>
        <v/>
      </c>
      <c r="G252" s="29"/>
      <c r="H252" s="29"/>
      <c r="I252" s="29"/>
      <c r="J252" s="29"/>
      <c r="K252" s="29"/>
      <c r="L252" s="29"/>
      <c r="N252" s="2" t="str">
        <f t="shared" si="40"/>
        <v/>
      </c>
      <c r="O252" s="16" t="str">
        <f>IFERROR(IF(INDEX(IMFYear!$B$9:$AO$400,MATCH($F252,IMFYear!$B$9:$B$400,0),MATCH(O$5,IMFYear!$B$8:$AO$8,0))=0,"",INDEX(IMFYear!$B$9:$AO$400,MATCH($F252,IMFYear!$B$9:$B$400,0),MATCH(O$5,IMFYear!$B$8:$AO$8,0))),"")</f>
        <v/>
      </c>
      <c r="P252" s="16" t="str">
        <f>IFERROR($O252/INDEX(IMFYear!$B$9:$AO$400,MATCH($F252,IMFYear!$B$9:$B$400,0),MATCH(P$5,IMFYear!$B$8:$AO$8,0)),"")</f>
        <v/>
      </c>
      <c r="Q252" s="16" t="str">
        <f>IFERROR($O252/INDEX(IMFYear!$B$9:$AO$400,MATCH($F252,IMFYear!$B$9:$B$400,0),MATCH(Q$5,IMFYear!$B$8:$AO$8,0)),"")</f>
        <v/>
      </c>
      <c r="R252" s="16" t="str">
        <f>IFERROR($O252/INDEX(IMFYear!$B$9:$AO$400,MATCH($F252,IMFYear!$B$9:$B$400,0),MATCH(R$5,IMFYear!$B$8:$AO$8,0)),"")</f>
        <v/>
      </c>
      <c r="S252" s="16" t="str">
        <f>IFERROR($O252/INDEX(IMFYear!$B$9:$AO$400,MATCH($F252,IMFYear!$B$9:$B$400,0),MATCH(S$5,IMFYear!$B$8:$AO$8,0)),"")</f>
        <v/>
      </c>
      <c r="T252" s="16" t="str">
        <f>IFERROR($O252/INDEX(IMFYear!$B$9:$AO$400,MATCH($F252,IMFYear!$B$9:$B$400,0),MATCH(T$5,IMFYear!$B$8:$AO$8,0)),"")</f>
        <v/>
      </c>
      <c r="V252" s="3" t="str">
        <f t="array" ref="V252">IFERROR(IF($V$4="IMF",INDEX(F:F,SMALL($N$6:$N$405,ROW(U252)-ROW($U$5)),1),INDEX(F:F,SMALL($E$6:$E$405,ROW(U252)-ROW($U$5)),1)),"")</f>
        <v/>
      </c>
      <c r="W252" s="16" t="str">
        <f t="shared" si="34"/>
        <v/>
      </c>
      <c r="X252" s="16" t="str">
        <f t="shared" si="35"/>
        <v/>
      </c>
      <c r="Y252" s="16" t="str">
        <f t="shared" si="36"/>
        <v/>
      </c>
      <c r="Z252" s="16" t="str">
        <f t="shared" si="37"/>
        <v/>
      </c>
      <c r="AA252" s="16" t="str">
        <f t="shared" si="38"/>
        <v/>
      </c>
      <c r="AE252" s="1"/>
      <c r="AF252" s="4"/>
      <c r="AG252" s="29"/>
      <c r="AH252" s="29"/>
      <c r="AI252" s="29"/>
      <c r="AJ252" s="29"/>
      <c r="AL252" s="4"/>
      <c r="AM252" s="52"/>
      <c r="AN252" s="52"/>
    </row>
    <row r="253" spans="6:40" x14ac:dyDescent="0.25">
      <c r="F253" s="3" t="str">
        <f t="shared" si="39"/>
        <v/>
      </c>
      <c r="G253" s="29"/>
      <c r="H253" s="29"/>
      <c r="I253" s="29"/>
      <c r="J253" s="29"/>
      <c r="K253" s="29"/>
      <c r="L253" s="29"/>
      <c r="N253" s="2" t="str">
        <f t="shared" si="40"/>
        <v/>
      </c>
      <c r="O253" s="16" t="str">
        <f>IFERROR(IF(INDEX(IMFYear!$B$9:$AO$400,MATCH($F253,IMFYear!$B$9:$B$400,0),MATCH(O$5,IMFYear!$B$8:$AO$8,0))=0,"",INDEX(IMFYear!$B$9:$AO$400,MATCH($F253,IMFYear!$B$9:$B$400,0),MATCH(O$5,IMFYear!$B$8:$AO$8,0))),"")</f>
        <v/>
      </c>
      <c r="P253" s="16" t="str">
        <f>IFERROR($O253/INDEX(IMFYear!$B$9:$AO$400,MATCH($F253,IMFYear!$B$9:$B$400,0),MATCH(P$5,IMFYear!$B$8:$AO$8,0)),"")</f>
        <v/>
      </c>
      <c r="Q253" s="16" t="str">
        <f>IFERROR($O253/INDEX(IMFYear!$B$9:$AO$400,MATCH($F253,IMFYear!$B$9:$B$400,0),MATCH(Q$5,IMFYear!$B$8:$AO$8,0)),"")</f>
        <v/>
      </c>
      <c r="R253" s="16" t="str">
        <f>IFERROR($O253/INDEX(IMFYear!$B$9:$AO$400,MATCH($F253,IMFYear!$B$9:$B$400,0),MATCH(R$5,IMFYear!$B$8:$AO$8,0)),"")</f>
        <v/>
      </c>
      <c r="S253" s="16" t="str">
        <f>IFERROR($O253/INDEX(IMFYear!$B$9:$AO$400,MATCH($F253,IMFYear!$B$9:$B$400,0),MATCH(S$5,IMFYear!$B$8:$AO$8,0)),"")</f>
        <v/>
      </c>
      <c r="T253" s="16" t="str">
        <f>IFERROR($O253/INDEX(IMFYear!$B$9:$AO$400,MATCH($F253,IMFYear!$B$9:$B$400,0),MATCH(T$5,IMFYear!$B$8:$AO$8,0)),"")</f>
        <v/>
      </c>
      <c r="V253" s="3" t="str">
        <f t="array" ref="V253">IFERROR(IF($V$4="IMF",INDEX(F:F,SMALL($N$6:$N$405,ROW(U253)-ROW($U$5)),1),INDEX(F:F,SMALL($E$6:$E$405,ROW(U253)-ROW($U$5)),1)),"")</f>
        <v/>
      </c>
      <c r="W253" s="16" t="str">
        <f t="shared" si="34"/>
        <v/>
      </c>
      <c r="X253" s="16" t="str">
        <f t="shared" si="35"/>
        <v/>
      </c>
      <c r="Y253" s="16" t="str">
        <f t="shared" si="36"/>
        <v/>
      </c>
      <c r="Z253" s="16" t="str">
        <f t="shared" si="37"/>
        <v/>
      </c>
      <c r="AA253" s="16" t="str">
        <f t="shared" si="38"/>
        <v/>
      </c>
      <c r="AE253" s="1"/>
      <c r="AF253" s="4"/>
      <c r="AG253" s="29"/>
      <c r="AH253" s="29"/>
      <c r="AI253" s="29"/>
      <c r="AJ253" s="29"/>
      <c r="AL253" s="4"/>
      <c r="AM253" s="52"/>
      <c r="AN253" s="52"/>
    </row>
    <row r="254" spans="6:40" x14ac:dyDescent="0.25">
      <c r="F254" s="3" t="str">
        <f t="shared" si="39"/>
        <v/>
      </c>
      <c r="G254" s="29"/>
      <c r="H254" s="29"/>
      <c r="I254" s="29"/>
      <c r="J254" s="29"/>
      <c r="K254" s="29"/>
      <c r="L254" s="29"/>
      <c r="N254" s="2" t="str">
        <f t="shared" si="40"/>
        <v/>
      </c>
      <c r="O254" s="16" t="str">
        <f>IFERROR(IF(INDEX(IMFYear!$B$9:$AO$400,MATCH($F254,IMFYear!$B$9:$B$400,0),MATCH(O$5,IMFYear!$B$8:$AO$8,0))=0,"",INDEX(IMFYear!$B$9:$AO$400,MATCH($F254,IMFYear!$B$9:$B$400,0),MATCH(O$5,IMFYear!$B$8:$AO$8,0))),"")</f>
        <v/>
      </c>
      <c r="P254" s="16" t="str">
        <f>IFERROR($O254/INDEX(IMFYear!$B$9:$AO$400,MATCH($F254,IMFYear!$B$9:$B$400,0),MATCH(P$5,IMFYear!$B$8:$AO$8,0)),"")</f>
        <v/>
      </c>
      <c r="Q254" s="16" t="str">
        <f>IFERROR($O254/INDEX(IMFYear!$B$9:$AO$400,MATCH($F254,IMFYear!$B$9:$B$400,0),MATCH(Q$5,IMFYear!$B$8:$AO$8,0)),"")</f>
        <v/>
      </c>
      <c r="R254" s="16" t="str">
        <f>IFERROR($O254/INDEX(IMFYear!$B$9:$AO$400,MATCH($F254,IMFYear!$B$9:$B$400,0),MATCH(R$5,IMFYear!$B$8:$AO$8,0)),"")</f>
        <v/>
      </c>
      <c r="S254" s="16" t="str">
        <f>IFERROR($O254/INDEX(IMFYear!$B$9:$AO$400,MATCH($F254,IMFYear!$B$9:$B$400,0),MATCH(S$5,IMFYear!$B$8:$AO$8,0)),"")</f>
        <v/>
      </c>
      <c r="T254" s="16" t="str">
        <f>IFERROR($O254/INDEX(IMFYear!$B$9:$AO$400,MATCH($F254,IMFYear!$B$9:$B$400,0),MATCH(T$5,IMFYear!$B$8:$AO$8,0)),"")</f>
        <v/>
      </c>
      <c r="V254" s="3" t="str">
        <f t="array" ref="V254">IFERROR(IF($V$4="IMF",INDEX(F:F,SMALL($N$6:$N$405,ROW(U254)-ROW($U$5)),1),INDEX(F:F,SMALL($E$6:$E$405,ROW(U254)-ROW($U$5)),1)),"")</f>
        <v/>
      </c>
      <c r="W254" s="16" t="str">
        <f t="shared" si="34"/>
        <v/>
      </c>
      <c r="X254" s="16" t="str">
        <f t="shared" si="35"/>
        <v/>
      </c>
      <c r="Y254" s="16" t="str">
        <f t="shared" si="36"/>
        <v/>
      </c>
      <c r="Z254" s="16" t="str">
        <f t="shared" si="37"/>
        <v/>
      </c>
      <c r="AA254" s="16" t="str">
        <f t="shared" si="38"/>
        <v/>
      </c>
      <c r="AE254" s="1"/>
      <c r="AF254" s="4"/>
      <c r="AG254" s="29"/>
      <c r="AH254" s="29"/>
      <c r="AI254" s="29"/>
      <c r="AJ254" s="29"/>
      <c r="AL254" s="4"/>
      <c r="AM254" s="52"/>
      <c r="AN254" s="52"/>
    </row>
    <row r="255" spans="6:40" x14ac:dyDescent="0.25">
      <c r="F255" s="3" t="str">
        <f t="shared" si="39"/>
        <v/>
      </c>
      <c r="G255" s="29"/>
      <c r="H255" s="29"/>
      <c r="I255" s="29"/>
      <c r="J255" s="29"/>
      <c r="K255" s="29"/>
      <c r="L255" s="29"/>
      <c r="N255" s="2" t="str">
        <f t="shared" si="40"/>
        <v/>
      </c>
      <c r="O255" s="16" t="str">
        <f>IFERROR(IF(INDEX(IMFYear!$B$9:$AO$400,MATCH($F255,IMFYear!$B$9:$B$400,0),MATCH(O$5,IMFYear!$B$8:$AO$8,0))=0,"",INDEX(IMFYear!$B$9:$AO$400,MATCH($F255,IMFYear!$B$9:$B$400,0),MATCH(O$5,IMFYear!$B$8:$AO$8,0))),"")</f>
        <v/>
      </c>
      <c r="P255" s="16" t="str">
        <f>IFERROR($O255/INDEX(IMFYear!$B$9:$AO$400,MATCH($F255,IMFYear!$B$9:$B$400,0),MATCH(P$5,IMFYear!$B$8:$AO$8,0)),"")</f>
        <v/>
      </c>
      <c r="Q255" s="16" t="str">
        <f>IFERROR($O255/INDEX(IMFYear!$B$9:$AO$400,MATCH($F255,IMFYear!$B$9:$B$400,0),MATCH(Q$5,IMFYear!$B$8:$AO$8,0)),"")</f>
        <v/>
      </c>
      <c r="R255" s="16" t="str">
        <f>IFERROR($O255/INDEX(IMFYear!$B$9:$AO$400,MATCH($F255,IMFYear!$B$9:$B$400,0),MATCH(R$5,IMFYear!$B$8:$AO$8,0)),"")</f>
        <v/>
      </c>
      <c r="S255" s="16" t="str">
        <f>IFERROR($O255/INDEX(IMFYear!$B$9:$AO$400,MATCH($F255,IMFYear!$B$9:$B$400,0),MATCH(S$5,IMFYear!$B$8:$AO$8,0)),"")</f>
        <v/>
      </c>
      <c r="T255" s="16" t="str">
        <f>IFERROR($O255/INDEX(IMFYear!$B$9:$AO$400,MATCH($F255,IMFYear!$B$9:$B$400,0),MATCH(T$5,IMFYear!$B$8:$AO$8,0)),"")</f>
        <v/>
      </c>
      <c r="V255" s="3" t="str">
        <f t="array" ref="V255">IFERROR(IF($V$4="IMF",INDEX(F:F,SMALL($N$6:$N$405,ROW(U255)-ROW($U$5)),1),INDEX(F:F,SMALL($E$6:$E$405,ROW(U255)-ROW($U$5)),1)),"")</f>
        <v/>
      </c>
      <c r="W255" s="16" t="str">
        <f t="shared" si="34"/>
        <v/>
      </c>
      <c r="X255" s="16" t="str">
        <f t="shared" si="35"/>
        <v/>
      </c>
      <c r="Y255" s="16" t="str">
        <f t="shared" si="36"/>
        <v/>
      </c>
      <c r="Z255" s="16" t="str">
        <f t="shared" si="37"/>
        <v/>
      </c>
      <c r="AA255" s="16" t="str">
        <f t="shared" si="38"/>
        <v/>
      </c>
      <c r="AE255" s="1"/>
      <c r="AF255" s="4"/>
      <c r="AG255" s="29"/>
      <c r="AH255" s="29"/>
      <c r="AI255" s="29"/>
      <c r="AJ255" s="29"/>
      <c r="AL255" s="4"/>
      <c r="AM255" s="52"/>
      <c r="AN255" s="52"/>
    </row>
    <row r="256" spans="6:40" x14ac:dyDescent="0.25">
      <c r="F256" s="3" t="str">
        <f t="shared" si="39"/>
        <v/>
      </c>
      <c r="G256" s="29"/>
      <c r="H256" s="29"/>
      <c r="I256" s="29"/>
      <c r="J256" s="29"/>
      <c r="K256" s="29"/>
      <c r="L256" s="29"/>
      <c r="N256" s="2" t="str">
        <f t="shared" si="40"/>
        <v/>
      </c>
      <c r="O256" s="16" t="str">
        <f>IFERROR(IF(INDEX(IMFYear!$B$9:$AO$400,MATCH($F256,IMFYear!$B$9:$B$400,0),MATCH(O$5,IMFYear!$B$8:$AO$8,0))=0,"",INDEX(IMFYear!$B$9:$AO$400,MATCH($F256,IMFYear!$B$9:$B$400,0),MATCH(O$5,IMFYear!$B$8:$AO$8,0))),"")</f>
        <v/>
      </c>
      <c r="P256" s="16" t="str">
        <f>IFERROR($O256/INDEX(IMFYear!$B$9:$AO$400,MATCH($F256,IMFYear!$B$9:$B$400,0),MATCH(P$5,IMFYear!$B$8:$AO$8,0)),"")</f>
        <v/>
      </c>
      <c r="Q256" s="16" t="str">
        <f>IFERROR($O256/INDEX(IMFYear!$B$9:$AO$400,MATCH($F256,IMFYear!$B$9:$B$400,0),MATCH(Q$5,IMFYear!$B$8:$AO$8,0)),"")</f>
        <v/>
      </c>
      <c r="R256" s="16" t="str">
        <f>IFERROR($O256/INDEX(IMFYear!$B$9:$AO$400,MATCH($F256,IMFYear!$B$9:$B$400,0),MATCH(R$5,IMFYear!$B$8:$AO$8,0)),"")</f>
        <v/>
      </c>
      <c r="S256" s="16" t="str">
        <f>IFERROR($O256/INDEX(IMFYear!$B$9:$AO$400,MATCH($F256,IMFYear!$B$9:$B$400,0),MATCH(S$5,IMFYear!$B$8:$AO$8,0)),"")</f>
        <v/>
      </c>
      <c r="T256" s="16" t="str">
        <f>IFERROR($O256/INDEX(IMFYear!$B$9:$AO$400,MATCH($F256,IMFYear!$B$9:$B$400,0),MATCH(T$5,IMFYear!$B$8:$AO$8,0)),"")</f>
        <v/>
      </c>
      <c r="V256" s="3" t="str">
        <f t="array" ref="V256">IFERROR(IF($V$4="IMF",INDEX(F:F,SMALL($N$6:$N$405,ROW(U256)-ROW($U$5)),1),INDEX(F:F,SMALL($E$6:$E$405,ROW(U256)-ROW($U$5)),1)),"")</f>
        <v/>
      </c>
      <c r="W256" s="16" t="str">
        <f t="shared" si="34"/>
        <v/>
      </c>
      <c r="X256" s="16" t="str">
        <f t="shared" si="35"/>
        <v/>
      </c>
      <c r="Y256" s="16" t="str">
        <f t="shared" si="36"/>
        <v/>
      </c>
      <c r="Z256" s="16" t="str">
        <f t="shared" si="37"/>
        <v/>
      </c>
      <c r="AA256" s="16" t="str">
        <f t="shared" si="38"/>
        <v/>
      </c>
      <c r="AE256" s="1"/>
      <c r="AF256" s="4"/>
      <c r="AG256" s="29"/>
      <c r="AH256" s="29"/>
      <c r="AI256" s="29"/>
      <c r="AJ256" s="29"/>
      <c r="AL256" s="4"/>
      <c r="AM256" s="52"/>
      <c r="AN256" s="52"/>
    </row>
    <row r="257" spans="6:40" x14ac:dyDescent="0.25">
      <c r="F257" s="3" t="str">
        <f t="shared" si="39"/>
        <v/>
      </c>
      <c r="G257" s="29"/>
      <c r="H257" s="29"/>
      <c r="I257" s="29"/>
      <c r="J257" s="29"/>
      <c r="K257" s="29"/>
      <c r="L257" s="29"/>
      <c r="N257" s="2" t="str">
        <f t="shared" si="40"/>
        <v/>
      </c>
      <c r="O257" s="16" t="str">
        <f>IFERROR(IF(INDEX(IMFYear!$B$9:$AO$400,MATCH($F257,IMFYear!$B$9:$B$400,0),MATCH(O$5,IMFYear!$B$8:$AO$8,0))=0,"",INDEX(IMFYear!$B$9:$AO$400,MATCH($F257,IMFYear!$B$9:$B$400,0),MATCH(O$5,IMFYear!$B$8:$AO$8,0))),"")</f>
        <v/>
      </c>
      <c r="P257" s="16" t="str">
        <f>IFERROR($O257/INDEX(IMFYear!$B$9:$AO$400,MATCH($F257,IMFYear!$B$9:$B$400,0),MATCH(P$5,IMFYear!$B$8:$AO$8,0)),"")</f>
        <v/>
      </c>
      <c r="Q257" s="16" t="str">
        <f>IFERROR($O257/INDEX(IMFYear!$B$9:$AO$400,MATCH($F257,IMFYear!$B$9:$B$400,0),MATCH(Q$5,IMFYear!$B$8:$AO$8,0)),"")</f>
        <v/>
      </c>
      <c r="R257" s="16" t="str">
        <f>IFERROR($O257/INDEX(IMFYear!$B$9:$AO$400,MATCH($F257,IMFYear!$B$9:$B$400,0),MATCH(R$5,IMFYear!$B$8:$AO$8,0)),"")</f>
        <v/>
      </c>
      <c r="S257" s="16" t="str">
        <f>IFERROR($O257/INDEX(IMFYear!$B$9:$AO$400,MATCH($F257,IMFYear!$B$9:$B$400,0),MATCH(S$5,IMFYear!$B$8:$AO$8,0)),"")</f>
        <v/>
      </c>
      <c r="T257" s="16" t="str">
        <f>IFERROR($O257/INDEX(IMFYear!$B$9:$AO$400,MATCH($F257,IMFYear!$B$9:$B$400,0),MATCH(T$5,IMFYear!$B$8:$AO$8,0)),"")</f>
        <v/>
      </c>
      <c r="V257" s="3" t="str">
        <f t="array" ref="V257">IFERROR(IF($V$4="IMF",INDEX(F:F,SMALL($N$6:$N$405,ROW(U257)-ROW($U$5)),1),INDEX(F:F,SMALL($E$6:$E$405,ROW(U257)-ROW($U$5)),1)),"")</f>
        <v/>
      </c>
      <c r="W257" s="16" t="str">
        <f t="shared" si="34"/>
        <v/>
      </c>
      <c r="X257" s="16" t="str">
        <f t="shared" si="35"/>
        <v/>
      </c>
      <c r="Y257" s="16" t="str">
        <f t="shared" si="36"/>
        <v/>
      </c>
      <c r="Z257" s="16" t="str">
        <f t="shared" si="37"/>
        <v/>
      </c>
      <c r="AA257" s="16" t="str">
        <f t="shared" si="38"/>
        <v/>
      </c>
      <c r="AE257" s="1"/>
      <c r="AF257" s="4"/>
      <c r="AG257" s="29"/>
      <c r="AH257" s="29"/>
      <c r="AI257" s="29"/>
      <c r="AJ257" s="29"/>
      <c r="AL257" s="4"/>
      <c r="AM257" s="52"/>
      <c r="AN257" s="52"/>
    </row>
    <row r="258" spans="6:40" x14ac:dyDescent="0.25">
      <c r="F258" s="3" t="str">
        <f t="shared" si="39"/>
        <v/>
      </c>
      <c r="G258" s="29"/>
      <c r="H258" s="29"/>
      <c r="I258" s="29"/>
      <c r="J258" s="29"/>
      <c r="K258" s="29"/>
      <c r="L258" s="29"/>
      <c r="N258" s="2" t="str">
        <f t="shared" si="40"/>
        <v/>
      </c>
      <c r="O258" s="16" t="str">
        <f>IFERROR(IF(INDEX(IMFYear!$B$9:$AO$400,MATCH($F258,IMFYear!$B$9:$B$400,0),MATCH(O$5,IMFYear!$B$8:$AO$8,0))=0,"",INDEX(IMFYear!$B$9:$AO$400,MATCH($F258,IMFYear!$B$9:$B$400,0),MATCH(O$5,IMFYear!$B$8:$AO$8,0))),"")</f>
        <v/>
      </c>
      <c r="P258" s="16" t="str">
        <f>IFERROR($O258/INDEX(IMFYear!$B$9:$AO$400,MATCH($F258,IMFYear!$B$9:$B$400,0),MATCH(P$5,IMFYear!$B$8:$AO$8,0)),"")</f>
        <v/>
      </c>
      <c r="Q258" s="16" t="str">
        <f>IFERROR($O258/INDEX(IMFYear!$B$9:$AO$400,MATCH($F258,IMFYear!$B$9:$B$400,0),MATCH(Q$5,IMFYear!$B$8:$AO$8,0)),"")</f>
        <v/>
      </c>
      <c r="R258" s="16" t="str">
        <f>IFERROR($O258/INDEX(IMFYear!$B$9:$AO$400,MATCH($F258,IMFYear!$B$9:$B$400,0),MATCH(R$5,IMFYear!$B$8:$AO$8,0)),"")</f>
        <v/>
      </c>
      <c r="S258" s="16" t="str">
        <f>IFERROR($O258/INDEX(IMFYear!$B$9:$AO$400,MATCH($F258,IMFYear!$B$9:$B$400,0),MATCH(S$5,IMFYear!$B$8:$AO$8,0)),"")</f>
        <v/>
      </c>
      <c r="T258" s="16" t="str">
        <f>IFERROR($O258/INDEX(IMFYear!$B$9:$AO$400,MATCH($F258,IMFYear!$B$9:$B$400,0),MATCH(T$5,IMFYear!$B$8:$AO$8,0)),"")</f>
        <v/>
      </c>
      <c r="V258" s="3" t="str">
        <f t="array" ref="V258">IFERROR(IF($V$4="IMF",INDEX(F:F,SMALL($N$6:$N$405,ROW(U258)-ROW($U$5)),1),INDEX(F:F,SMALL($E$6:$E$405,ROW(U258)-ROW($U$5)),1)),"")</f>
        <v/>
      </c>
      <c r="W258" s="16" t="str">
        <f t="shared" si="34"/>
        <v/>
      </c>
      <c r="X258" s="16" t="str">
        <f t="shared" si="35"/>
        <v/>
      </c>
      <c r="Y258" s="16" t="str">
        <f t="shared" si="36"/>
        <v/>
      </c>
      <c r="Z258" s="16" t="str">
        <f t="shared" si="37"/>
        <v/>
      </c>
      <c r="AA258" s="16" t="str">
        <f t="shared" si="38"/>
        <v/>
      </c>
      <c r="AE258" s="1"/>
      <c r="AF258" s="4"/>
      <c r="AG258" s="29"/>
      <c r="AH258" s="29"/>
      <c r="AI258" s="29"/>
      <c r="AJ258" s="29"/>
      <c r="AL258" s="4"/>
      <c r="AM258" s="52"/>
      <c r="AN258" s="52"/>
    </row>
    <row r="259" spans="6:40" x14ac:dyDescent="0.25">
      <c r="F259" s="3" t="str">
        <f t="shared" si="39"/>
        <v/>
      </c>
      <c r="G259" s="29"/>
      <c r="H259" s="29"/>
      <c r="I259" s="29"/>
      <c r="J259" s="29"/>
      <c r="K259" s="29"/>
      <c r="L259" s="29"/>
      <c r="N259" s="2" t="str">
        <f t="shared" si="40"/>
        <v/>
      </c>
      <c r="O259" s="16" t="str">
        <f>IFERROR(IF(INDEX(IMFYear!$B$9:$AO$400,MATCH($F259,IMFYear!$B$9:$B$400,0),MATCH(O$5,IMFYear!$B$8:$AO$8,0))=0,"",INDEX(IMFYear!$B$9:$AO$400,MATCH($F259,IMFYear!$B$9:$B$400,0),MATCH(O$5,IMFYear!$B$8:$AO$8,0))),"")</f>
        <v/>
      </c>
      <c r="P259" s="16" t="str">
        <f>IFERROR($O259/INDEX(IMFYear!$B$9:$AO$400,MATCH($F259,IMFYear!$B$9:$B$400,0),MATCH(P$5,IMFYear!$B$8:$AO$8,0)),"")</f>
        <v/>
      </c>
      <c r="Q259" s="16" t="str">
        <f>IFERROR($O259/INDEX(IMFYear!$B$9:$AO$400,MATCH($F259,IMFYear!$B$9:$B$400,0),MATCH(Q$5,IMFYear!$B$8:$AO$8,0)),"")</f>
        <v/>
      </c>
      <c r="R259" s="16" t="str">
        <f>IFERROR($O259/INDEX(IMFYear!$B$9:$AO$400,MATCH($F259,IMFYear!$B$9:$B$400,0),MATCH(R$5,IMFYear!$B$8:$AO$8,0)),"")</f>
        <v/>
      </c>
      <c r="S259" s="16" t="str">
        <f>IFERROR($O259/INDEX(IMFYear!$B$9:$AO$400,MATCH($F259,IMFYear!$B$9:$B$400,0),MATCH(S$5,IMFYear!$B$8:$AO$8,0)),"")</f>
        <v/>
      </c>
      <c r="T259" s="16" t="str">
        <f>IFERROR($O259/INDEX(IMFYear!$B$9:$AO$400,MATCH($F259,IMFYear!$B$9:$B$400,0),MATCH(T$5,IMFYear!$B$8:$AO$8,0)),"")</f>
        <v/>
      </c>
      <c r="V259" s="3" t="str">
        <f t="array" ref="V259">IFERROR(IF($V$4="IMF",INDEX(F:F,SMALL($N$6:$N$405,ROW(U259)-ROW($U$5)),1),INDEX(F:F,SMALL($E$6:$E$405,ROW(U259)-ROW($U$5)),1)),"")</f>
        <v/>
      </c>
      <c r="W259" s="16" t="str">
        <f t="shared" si="34"/>
        <v/>
      </c>
      <c r="X259" s="16" t="str">
        <f t="shared" si="35"/>
        <v/>
      </c>
      <c r="Y259" s="16" t="str">
        <f t="shared" si="36"/>
        <v/>
      </c>
      <c r="Z259" s="16" t="str">
        <f t="shared" si="37"/>
        <v/>
      </c>
      <c r="AA259" s="16" t="str">
        <f t="shared" si="38"/>
        <v/>
      </c>
      <c r="AE259" s="1"/>
      <c r="AF259" s="4"/>
      <c r="AG259" s="29"/>
      <c r="AH259" s="29"/>
      <c r="AI259" s="29"/>
      <c r="AJ259" s="29"/>
      <c r="AL259" s="4"/>
      <c r="AM259" s="52"/>
      <c r="AN259" s="52"/>
    </row>
    <row r="260" spans="6:40" x14ac:dyDescent="0.25">
      <c r="F260" s="3" t="str">
        <f t="shared" si="39"/>
        <v/>
      </c>
      <c r="G260" s="29"/>
      <c r="H260" s="29"/>
      <c r="I260" s="29"/>
      <c r="J260" s="29"/>
      <c r="K260" s="29"/>
      <c r="L260" s="29"/>
      <c r="N260" s="2" t="str">
        <f t="shared" si="40"/>
        <v/>
      </c>
      <c r="O260" s="16" t="str">
        <f>IFERROR(IF(INDEX(IMFYear!$B$9:$AO$400,MATCH($F260,IMFYear!$B$9:$B$400,0),MATCH(O$5,IMFYear!$B$8:$AO$8,0))=0,"",INDEX(IMFYear!$B$9:$AO$400,MATCH($F260,IMFYear!$B$9:$B$400,0),MATCH(O$5,IMFYear!$B$8:$AO$8,0))),"")</f>
        <v/>
      </c>
      <c r="P260" s="16" t="str">
        <f>IFERROR($O260/INDEX(IMFYear!$B$9:$AO$400,MATCH($F260,IMFYear!$B$9:$B$400,0),MATCH(P$5,IMFYear!$B$8:$AO$8,0)),"")</f>
        <v/>
      </c>
      <c r="Q260" s="16" t="str">
        <f>IFERROR($O260/INDEX(IMFYear!$B$9:$AO$400,MATCH($F260,IMFYear!$B$9:$B$400,0),MATCH(Q$5,IMFYear!$B$8:$AO$8,0)),"")</f>
        <v/>
      </c>
      <c r="R260" s="16" t="str">
        <f>IFERROR($O260/INDEX(IMFYear!$B$9:$AO$400,MATCH($F260,IMFYear!$B$9:$B$400,0),MATCH(R$5,IMFYear!$B$8:$AO$8,0)),"")</f>
        <v/>
      </c>
      <c r="S260" s="16" t="str">
        <f>IFERROR($O260/INDEX(IMFYear!$B$9:$AO$400,MATCH($F260,IMFYear!$B$9:$B$400,0),MATCH(S$5,IMFYear!$B$8:$AO$8,0)),"")</f>
        <v/>
      </c>
      <c r="T260" s="16" t="str">
        <f>IFERROR($O260/INDEX(IMFYear!$B$9:$AO$400,MATCH($F260,IMFYear!$B$9:$B$400,0),MATCH(T$5,IMFYear!$B$8:$AO$8,0)),"")</f>
        <v/>
      </c>
      <c r="V260" s="3" t="str">
        <f t="array" ref="V260">IFERROR(IF($V$4="IMF",INDEX(F:F,SMALL($N$6:$N$405,ROW(U260)-ROW($U$5)),1),INDEX(F:F,SMALL($E$6:$E$405,ROW(U260)-ROW($U$5)),1)),"")</f>
        <v/>
      </c>
      <c r="W260" s="16" t="str">
        <f t="shared" si="34"/>
        <v/>
      </c>
      <c r="X260" s="16" t="str">
        <f t="shared" si="35"/>
        <v/>
      </c>
      <c r="Y260" s="16" t="str">
        <f t="shared" si="36"/>
        <v/>
      </c>
      <c r="Z260" s="16" t="str">
        <f t="shared" si="37"/>
        <v/>
      </c>
      <c r="AA260" s="16" t="str">
        <f t="shared" si="38"/>
        <v/>
      </c>
      <c r="AE260" s="1"/>
      <c r="AF260" s="4"/>
      <c r="AG260" s="29"/>
      <c r="AH260" s="29"/>
      <c r="AI260" s="29"/>
      <c r="AJ260" s="29"/>
      <c r="AL260" s="4"/>
      <c r="AM260" s="52"/>
      <c r="AN260" s="52"/>
    </row>
    <row r="261" spans="6:40" x14ac:dyDescent="0.25">
      <c r="F261" s="3" t="str">
        <f t="shared" si="39"/>
        <v/>
      </c>
      <c r="G261" s="29"/>
      <c r="H261" s="29"/>
      <c r="I261" s="29"/>
      <c r="J261" s="29"/>
      <c r="K261" s="29"/>
      <c r="L261" s="29"/>
      <c r="N261" s="2" t="str">
        <f t="shared" si="40"/>
        <v/>
      </c>
      <c r="O261" s="16" t="str">
        <f>IFERROR(IF(INDEX(IMFYear!$B$9:$AO$400,MATCH($F261,IMFYear!$B$9:$B$400,0),MATCH(O$5,IMFYear!$B$8:$AO$8,0))=0,"",INDEX(IMFYear!$B$9:$AO$400,MATCH($F261,IMFYear!$B$9:$B$400,0),MATCH(O$5,IMFYear!$B$8:$AO$8,0))),"")</f>
        <v/>
      </c>
      <c r="P261" s="16" t="str">
        <f>IFERROR($O261/INDEX(IMFYear!$B$9:$AO$400,MATCH($F261,IMFYear!$B$9:$B$400,0),MATCH(P$5,IMFYear!$B$8:$AO$8,0)),"")</f>
        <v/>
      </c>
      <c r="Q261" s="16" t="str">
        <f>IFERROR($O261/INDEX(IMFYear!$B$9:$AO$400,MATCH($F261,IMFYear!$B$9:$B$400,0),MATCH(Q$5,IMFYear!$B$8:$AO$8,0)),"")</f>
        <v/>
      </c>
      <c r="R261" s="16" t="str">
        <f>IFERROR($O261/INDEX(IMFYear!$B$9:$AO$400,MATCH($F261,IMFYear!$B$9:$B$400,0),MATCH(R$5,IMFYear!$B$8:$AO$8,0)),"")</f>
        <v/>
      </c>
      <c r="S261" s="16" t="str">
        <f>IFERROR($O261/INDEX(IMFYear!$B$9:$AO$400,MATCH($F261,IMFYear!$B$9:$B$400,0),MATCH(S$5,IMFYear!$B$8:$AO$8,0)),"")</f>
        <v/>
      </c>
      <c r="T261" s="16" t="str">
        <f>IFERROR($O261/INDEX(IMFYear!$B$9:$AO$400,MATCH($F261,IMFYear!$B$9:$B$400,0),MATCH(T$5,IMFYear!$B$8:$AO$8,0)),"")</f>
        <v/>
      </c>
      <c r="V261" s="3" t="str">
        <f t="array" ref="V261">IFERROR(IF($V$4="IMF",INDEX(F:F,SMALL($N$6:$N$405,ROW(U261)-ROW($U$5)),1),INDEX(F:F,SMALL($E$6:$E$405,ROW(U261)-ROW($U$5)),1)),"")</f>
        <v/>
      </c>
      <c r="W261" s="16" t="str">
        <f t="shared" si="34"/>
        <v/>
      </c>
      <c r="X261" s="16" t="str">
        <f t="shared" si="35"/>
        <v/>
      </c>
      <c r="Y261" s="16" t="str">
        <f t="shared" si="36"/>
        <v/>
      </c>
      <c r="Z261" s="16" t="str">
        <f t="shared" si="37"/>
        <v/>
      </c>
      <c r="AA261" s="16" t="str">
        <f t="shared" si="38"/>
        <v/>
      </c>
      <c r="AE261" s="1"/>
      <c r="AF261" s="4"/>
      <c r="AG261" s="29"/>
      <c r="AH261" s="29"/>
      <c r="AI261" s="29"/>
      <c r="AJ261" s="29"/>
      <c r="AL261" s="4"/>
      <c r="AM261" s="52"/>
      <c r="AN261" s="52"/>
    </row>
    <row r="262" spans="6:40" x14ac:dyDescent="0.25">
      <c r="F262" s="3" t="str">
        <f t="shared" si="39"/>
        <v/>
      </c>
      <c r="G262" s="29"/>
      <c r="H262" s="29"/>
      <c r="I262" s="29"/>
      <c r="J262" s="29"/>
      <c r="K262" s="29"/>
      <c r="L262" s="29"/>
      <c r="N262" s="2" t="str">
        <f t="shared" si="40"/>
        <v/>
      </c>
      <c r="O262" s="16" t="str">
        <f>IFERROR(IF(INDEX(IMFYear!$B$9:$AO$400,MATCH($F262,IMFYear!$B$9:$B$400,0),MATCH(O$5,IMFYear!$B$8:$AO$8,0))=0,"",INDEX(IMFYear!$B$9:$AO$400,MATCH($F262,IMFYear!$B$9:$B$400,0),MATCH(O$5,IMFYear!$B$8:$AO$8,0))),"")</f>
        <v/>
      </c>
      <c r="P262" s="16" t="str">
        <f>IFERROR($O262/INDEX(IMFYear!$B$9:$AO$400,MATCH($F262,IMFYear!$B$9:$B$400,0),MATCH(P$5,IMFYear!$B$8:$AO$8,0)),"")</f>
        <v/>
      </c>
      <c r="Q262" s="16" t="str">
        <f>IFERROR($O262/INDEX(IMFYear!$B$9:$AO$400,MATCH($F262,IMFYear!$B$9:$B$400,0),MATCH(Q$5,IMFYear!$B$8:$AO$8,0)),"")</f>
        <v/>
      </c>
      <c r="R262" s="16" t="str">
        <f>IFERROR($O262/INDEX(IMFYear!$B$9:$AO$400,MATCH($F262,IMFYear!$B$9:$B$400,0),MATCH(R$5,IMFYear!$B$8:$AO$8,0)),"")</f>
        <v/>
      </c>
      <c r="S262" s="16" t="str">
        <f>IFERROR($O262/INDEX(IMFYear!$B$9:$AO$400,MATCH($F262,IMFYear!$B$9:$B$400,0),MATCH(S$5,IMFYear!$B$8:$AO$8,0)),"")</f>
        <v/>
      </c>
      <c r="T262" s="16" t="str">
        <f>IFERROR($O262/INDEX(IMFYear!$B$9:$AO$400,MATCH($F262,IMFYear!$B$9:$B$400,0),MATCH(T$5,IMFYear!$B$8:$AO$8,0)),"")</f>
        <v/>
      </c>
      <c r="V262" s="3" t="str">
        <f t="array" ref="V262">IFERROR(IF($V$4="IMF",INDEX(F:F,SMALL($N$6:$N$405,ROW(U262)-ROW($U$5)),1),INDEX(F:F,SMALL($E$6:$E$405,ROW(U262)-ROW($U$5)),1)),"")</f>
        <v/>
      </c>
      <c r="W262" s="16" t="str">
        <f t="shared" ref="W262:W325" si="41">IF(LEN($V262)&gt;0,IF($V$4="ECB",INDEX(H$6:H$405,MATCH($V262,$F$6:$F$405,0),1),INDEX(P$6:P$405,MATCH($V262,$F$6:$F$405,0),1)),"")</f>
        <v/>
      </c>
      <c r="X262" s="16" t="str">
        <f t="shared" ref="X262:X325" si="42">IF(LEN($V262)&gt;0,IF($V$4="ECB",INDEX(I$6:I$405,MATCH($V262,$F$6:$F$405,0),1),INDEX(Q$6:Q$405,MATCH($V262,$F$6:$F$405,0),1)),"")</f>
        <v/>
      </c>
      <c r="Y262" s="16" t="str">
        <f t="shared" ref="Y262:Y325" si="43">IF(LEN($V262)&gt;0,IF($V$4="ECB",INDEX(J$6:J$405,MATCH($V262,$F$6:$F$405,0),1),INDEX(R$6:R$405,MATCH($V262,$F$6:$F$405,0),1)),"")</f>
        <v/>
      </c>
      <c r="Z262" s="16" t="str">
        <f t="shared" ref="Z262:Z325" si="44">IF(LEN($V262)&gt;0,IF($V$4="ECB",INDEX(K$6:K$405,MATCH($V262,$F$6:$F$405,0),1),INDEX(S$6:S$405,MATCH($V262,$F$6:$F$405,0),1)),"")</f>
        <v/>
      </c>
      <c r="AA262" s="16" t="str">
        <f t="shared" ref="AA262:AA325" si="45">IF(LEN($V262)&gt;0,IF($V$4="ECB",INDEX(L$6:L$405,MATCH($V262,$F$6:$F$405,0),1),INDEX(T$6:T$405,MATCH($V262,$F$6:$F$405,0),1)),"")</f>
        <v/>
      </c>
      <c r="AE262" s="1"/>
      <c r="AF262" s="4"/>
      <c r="AG262" s="29"/>
      <c r="AH262" s="29"/>
      <c r="AI262" s="29"/>
      <c r="AJ262" s="29"/>
      <c r="AL262" s="4"/>
      <c r="AM262" s="52"/>
      <c r="AN262" s="52"/>
    </row>
    <row r="263" spans="6:40" x14ac:dyDescent="0.25">
      <c r="F263" s="3" t="str">
        <f t="shared" ref="F263:F326" si="46">IFERROR(IF((F262+1)&gt;$C$5,"",F262+1),"")</f>
        <v/>
      </c>
      <c r="G263" s="29"/>
      <c r="H263" s="29"/>
      <c r="I263" s="29"/>
      <c r="J263" s="29"/>
      <c r="K263" s="29"/>
      <c r="L263" s="29"/>
      <c r="N263" s="2" t="str">
        <f t="shared" si="40"/>
        <v/>
      </c>
      <c r="O263" s="16" t="str">
        <f>IFERROR(IF(INDEX(IMFYear!$B$9:$AO$400,MATCH($F263,IMFYear!$B$9:$B$400,0),MATCH(O$5,IMFYear!$B$8:$AO$8,0))=0,"",INDEX(IMFYear!$B$9:$AO$400,MATCH($F263,IMFYear!$B$9:$B$400,0),MATCH(O$5,IMFYear!$B$8:$AO$8,0))),"")</f>
        <v/>
      </c>
      <c r="P263" s="16" t="str">
        <f>IFERROR($O263/INDEX(IMFYear!$B$9:$AO$400,MATCH($F263,IMFYear!$B$9:$B$400,0),MATCH(P$5,IMFYear!$B$8:$AO$8,0)),"")</f>
        <v/>
      </c>
      <c r="Q263" s="16" t="str">
        <f>IFERROR($O263/INDEX(IMFYear!$B$9:$AO$400,MATCH($F263,IMFYear!$B$9:$B$400,0),MATCH(Q$5,IMFYear!$B$8:$AO$8,0)),"")</f>
        <v/>
      </c>
      <c r="R263" s="16" t="str">
        <f>IFERROR($O263/INDEX(IMFYear!$B$9:$AO$400,MATCH($F263,IMFYear!$B$9:$B$400,0),MATCH(R$5,IMFYear!$B$8:$AO$8,0)),"")</f>
        <v/>
      </c>
      <c r="S263" s="16" t="str">
        <f>IFERROR($O263/INDEX(IMFYear!$B$9:$AO$400,MATCH($F263,IMFYear!$B$9:$B$400,0),MATCH(S$5,IMFYear!$B$8:$AO$8,0)),"")</f>
        <v/>
      </c>
      <c r="T263" s="16" t="str">
        <f>IFERROR($O263/INDEX(IMFYear!$B$9:$AO$400,MATCH($F263,IMFYear!$B$9:$B$400,0),MATCH(T$5,IMFYear!$B$8:$AO$8,0)),"")</f>
        <v/>
      </c>
      <c r="V263" s="3" t="str">
        <f t="array" ref="V263">IFERROR(IF($V$4="IMF",INDEX(F:F,SMALL($N$6:$N$405,ROW(U263)-ROW($U$5)),1),INDEX(F:F,SMALL($E$6:$E$405,ROW(U263)-ROW($U$5)),1)),"")</f>
        <v/>
      </c>
      <c r="W263" s="16" t="str">
        <f t="shared" si="41"/>
        <v/>
      </c>
      <c r="X263" s="16" t="str">
        <f t="shared" si="42"/>
        <v/>
      </c>
      <c r="Y263" s="16" t="str">
        <f t="shared" si="43"/>
        <v/>
      </c>
      <c r="Z263" s="16" t="str">
        <f t="shared" si="44"/>
        <v/>
      </c>
      <c r="AA263" s="16" t="str">
        <f t="shared" si="45"/>
        <v/>
      </c>
      <c r="AE263" s="1"/>
      <c r="AF263" s="4"/>
      <c r="AG263" s="29"/>
      <c r="AH263" s="29"/>
      <c r="AI263" s="29"/>
      <c r="AJ263" s="29"/>
      <c r="AL263" s="4"/>
      <c r="AM263" s="52"/>
      <c r="AN263" s="52"/>
    </row>
    <row r="264" spans="6:40" x14ac:dyDescent="0.25">
      <c r="F264" s="3" t="str">
        <f t="shared" si="46"/>
        <v/>
      </c>
      <c r="G264" s="29"/>
      <c r="H264" s="29"/>
      <c r="I264" s="29"/>
      <c r="J264" s="29"/>
      <c r="K264" s="29"/>
      <c r="L264" s="29"/>
      <c r="N264" s="2" t="str">
        <f t="shared" si="40"/>
        <v/>
      </c>
      <c r="O264" s="16" t="str">
        <f>IFERROR(IF(INDEX(IMFYear!$B$9:$AO$400,MATCH($F264,IMFYear!$B$9:$B$400,0),MATCH(O$5,IMFYear!$B$8:$AO$8,0))=0,"",INDEX(IMFYear!$B$9:$AO$400,MATCH($F264,IMFYear!$B$9:$B$400,0),MATCH(O$5,IMFYear!$B$8:$AO$8,0))),"")</f>
        <v/>
      </c>
      <c r="P264" s="16" t="str">
        <f>IFERROR($O264/INDEX(IMFYear!$B$9:$AO$400,MATCH($F264,IMFYear!$B$9:$B$400,0),MATCH(P$5,IMFYear!$B$8:$AO$8,0)),"")</f>
        <v/>
      </c>
      <c r="Q264" s="16" t="str">
        <f>IFERROR($O264/INDEX(IMFYear!$B$9:$AO$400,MATCH($F264,IMFYear!$B$9:$B$400,0),MATCH(Q$5,IMFYear!$B$8:$AO$8,0)),"")</f>
        <v/>
      </c>
      <c r="R264" s="16" t="str">
        <f>IFERROR($O264/INDEX(IMFYear!$B$9:$AO$400,MATCH($F264,IMFYear!$B$9:$B$400,0),MATCH(R$5,IMFYear!$B$8:$AO$8,0)),"")</f>
        <v/>
      </c>
      <c r="S264" s="16" t="str">
        <f>IFERROR($O264/INDEX(IMFYear!$B$9:$AO$400,MATCH($F264,IMFYear!$B$9:$B$400,0),MATCH(S$5,IMFYear!$B$8:$AO$8,0)),"")</f>
        <v/>
      </c>
      <c r="T264" s="16" t="str">
        <f>IFERROR($O264/INDEX(IMFYear!$B$9:$AO$400,MATCH($F264,IMFYear!$B$9:$B$400,0),MATCH(T$5,IMFYear!$B$8:$AO$8,0)),"")</f>
        <v/>
      </c>
      <c r="V264" s="3" t="str">
        <f t="array" ref="V264">IFERROR(IF($V$4="IMF",INDEX(F:F,SMALL($N$6:$N$405,ROW(U264)-ROW($U$5)),1),INDEX(F:F,SMALL($E$6:$E$405,ROW(U264)-ROW($U$5)),1)),"")</f>
        <v/>
      </c>
      <c r="W264" s="16" t="str">
        <f t="shared" si="41"/>
        <v/>
      </c>
      <c r="X264" s="16" t="str">
        <f t="shared" si="42"/>
        <v/>
      </c>
      <c r="Y264" s="16" t="str">
        <f t="shared" si="43"/>
        <v/>
      </c>
      <c r="Z264" s="16" t="str">
        <f t="shared" si="44"/>
        <v/>
      </c>
      <c r="AA264" s="16" t="str">
        <f t="shared" si="45"/>
        <v/>
      </c>
      <c r="AE264" s="1"/>
      <c r="AF264" s="4"/>
      <c r="AG264" s="29"/>
      <c r="AH264" s="29"/>
      <c r="AI264" s="29"/>
      <c r="AJ264" s="29"/>
      <c r="AL264" s="4"/>
      <c r="AM264" s="52"/>
      <c r="AN264" s="52"/>
    </row>
    <row r="265" spans="6:40" x14ac:dyDescent="0.25">
      <c r="F265" s="3" t="str">
        <f t="shared" si="46"/>
        <v/>
      </c>
      <c r="G265" s="29"/>
      <c r="H265" s="29"/>
      <c r="I265" s="29"/>
      <c r="J265" s="29"/>
      <c r="K265" s="29"/>
      <c r="L265" s="29"/>
      <c r="N265" s="2" t="str">
        <f t="shared" si="40"/>
        <v/>
      </c>
      <c r="O265" s="16" t="str">
        <f>IFERROR(IF(INDEX(IMFYear!$B$9:$AO$400,MATCH($F265,IMFYear!$B$9:$B$400,0),MATCH(O$5,IMFYear!$B$8:$AO$8,0))=0,"",INDEX(IMFYear!$B$9:$AO$400,MATCH($F265,IMFYear!$B$9:$B$400,0),MATCH(O$5,IMFYear!$B$8:$AO$8,0))),"")</f>
        <v/>
      </c>
      <c r="P265" s="16" t="str">
        <f>IFERROR($O265/INDEX(IMFYear!$B$9:$AO$400,MATCH($F265,IMFYear!$B$9:$B$400,0),MATCH(P$5,IMFYear!$B$8:$AO$8,0)),"")</f>
        <v/>
      </c>
      <c r="Q265" s="16" t="str">
        <f>IFERROR($O265/INDEX(IMFYear!$B$9:$AO$400,MATCH($F265,IMFYear!$B$9:$B$400,0),MATCH(Q$5,IMFYear!$B$8:$AO$8,0)),"")</f>
        <v/>
      </c>
      <c r="R265" s="16" t="str">
        <f>IFERROR($O265/INDEX(IMFYear!$B$9:$AO$400,MATCH($F265,IMFYear!$B$9:$B$400,0),MATCH(R$5,IMFYear!$B$8:$AO$8,0)),"")</f>
        <v/>
      </c>
      <c r="S265" s="16" t="str">
        <f>IFERROR($O265/INDEX(IMFYear!$B$9:$AO$400,MATCH($F265,IMFYear!$B$9:$B$400,0),MATCH(S$5,IMFYear!$B$8:$AO$8,0)),"")</f>
        <v/>
      </c>
      <c r="T265" s="16" t="str">
        <f>IFERROR($O265/INDEX(IMFYear!$B$9:$AO$400,MATCH($F265,IMFYear!$B$9:$B$400,0),MATCH(T$5,IMFYear!$B$8:$AO$8,0)),"")</f>
        <v/>
      </c>
      <c r="V265" s="3" t="str">
        <f t="array" ref="V265">IFERROR(IF($V$4="IMF",INDEX(F:F,SMALL($N$6:$N$405,ROW(U265)-ROW($U$5)),1),INDEX(F:F,SMALL($E$6:$E$405,ROW(U265)-ROW($U$5)),1)),"")</f>
        <v/>
      </c>
      <c r="W265" s="16" t="str">
        <f t="shared" si="41"/>
        <v/>
      </c>
      <c r="X265" s="16" t="str">
        <f t="shared" si="42"/>
        <v/>
      </c>
      <c r="Y265" s="16" t="str">
        <f t="shared" si="43"/>
        <v/>
      </c>
      <c r="Z265" s="16" t="str">
        <f t="shared" si="44"/>
        <v/>
      </c>
      <c r="AA265" s="16" t="str">
        <f t="shared" si="45"/>
        <v/>
      </c>
      <c r="AE265" s="1"/>
      <c r="AF265" s="4"/>
      <c r="AG265" s="29"/>
      <c r="AH265" s="29"/>
      <c r="AI265" s="29"/>
      <c r="AJ265" s="29"/>
      <c r="AL265" s="4"/>
      <c r="AM265" s="52"/>
      <c r="AN265" s="52"/>
    </row>
    <row r="266" spans="6:40" x14ac:dyDescent="0.25">
      <c r="F266" s="3" t="str">
        <f t="shared" si="46"/>
        <v/>
      </c>
      <c r="G266" s="29"/>
      <c r="H266" s="29"/>
      <c r="I266" s="29"/>
      <c r="J266" s="29"/>
      <c r="K266" s="29"/>
      <c r="L266" s="29"/>
      <c r="N266" s="2" t="str">
        <f t="shared" si="40"/>
        <v/>
      </c>
      <c r="O266" s="16" t="str">
        <f>IFERROR(IF(INDEX(IMFYear!$B$9:$AO$400,MATCH($F266,IMFYear!$B$9:$B$400,0),MATCH(O$5,IMFYear!$B$8:$AO$8,0))=0,"",INDEX(IMFYear!$B$9:$AO$400,MATCH($F266,IMFYear!$B$9:$B$400,0),MATCH(O$5,IMFYear!$B$8:$AO$8,0))),"")</f>
        <v/>
      </c>
      <c r="P266" s="16" t="str">
        <f>IFERROR($O266/INDEX(IMFYear!$B$9:$AO$400,MATCH($F266,IMFYear!$B$9:$B$400,0),MATCH(P$5,IMFYear!$B$8:$AO$8,0)),"")</f>
        <v/>
      </c>
      <c r="Q266" s="16" t="str">
        <f>IFERROR($O266/INDEX(IMFYear!$B$9:$AO$400,MATCH($F266,IMFYear!$B$9:$B$400,0),MATCH(Q$5,IMFYear!$B$8:$AO$8,0)),"")</f>
        <v/>
      </c>
      <c r="R266" s="16" t="str">
        <f>IFERROR($O266/INDEX(IMFYear!$B$9:$AO$400,MATCH($F266,IMFYear!$B$9:$B$400,0),MATCH(R$5,IMFYear!$B$8:$AO$8,0)),"")</f>
        <v/>
      </c>
      <c r="S266" s="16" t="str">
        <f>IFERROR($O266/INDEX(IMFYear!$B$9:$AO$400,MATCH($F266,IMFYear!$B$9:$B$400,0),MATCH(S$5,IMFYear!$B$8:$AO$8,0)),"")</f>
        <v/>
      </c>
      <c r="T266" s="16" t="str">
        <f>IFERROR($O266/INDEX(IMFYear!$B$9:$AO$400,MATCH($F266,IMFYear!$B$9:$B$400,0),MATCH(T$5,IMFYear!$B$8:$AO$8,0)),"")</f>
        <v/>
      </c>
      <c r="V266" s="3" t="str">
        <f t="array" ref="V266">IFERROR(IF($V$4="IMF",INDEX(F:F,SMALL($N$6:$N$405,ROW(U266)-ROW($U$5)),1),INDEX(F:F,SMALL($E$6:$E$405,ROW(U266)-ROW($U$5)),1)),"")</f>
        <v/>
      </c>
      <c r="W266" s="16" t="str">
        <f t="shared" si="41"/>
        <v/>
      </c>
      <c r="X266" s="16" t="str">
        <f t="shared" si="42"/>
        <v/>
      </c>
      <c r="Y266" s="16" t="str">
        <f t="shared" si="43"/>
        <v/>
      </c>
      <c r="Z266" s="16" t="str">
        <f t="shared" si="44"/>
        <v/>
      </c>
      <c r="AA266" s="16" t="str">
        <f t="shared" si="45"/>
        <v/>
      </c>
      <c r="AE266" s="1"/>
      <c r="AF266" s="4"/>
      <c r="AG266" s="29"/>
      <c r="AH266" s="29"/>
      <c r="AI266" s="29"/>
      <c r="AJ266" s="29"/>
      <c r="AL266" s="4"/>
      <c r="AM266" s="52"/>
      <c r="AN266" s="52"/>
    </row>
    <row r="267" spans="6:40" x14ac:dyDescent="0.25">
      <c r="F267" s="3" t="str">
        <f t="shared" si="46"/>
        <v/>
      </c>
      <c r="G267" s="29"/>
      <c r="H267" s="29"/>
      <c r="I267" s="29"/>
      <c r="J267" s="29"/>
      <c r="K267" s="29"/>
      <c r="L267" s="29"/>
      <c r="N267" s="2" t="str">
        <f t="shared" si="40"/>
        <v/>
      </c>
      <c r="O267" s="16" t="str">
        <f>IFERROR(IF(INDEX(IMFYear!$B$9:$AO$400,MATCH($F267,IMFYear!$B$9:$B$400,0),MATCH(O$5,IMFYear!$B$8:$AO$8,0))=0,"",INDEX(IMFYear!$B$9:$AO$400,MATCH($F267,IMFYear!$B$9:$B$400,0),MATCH(O$5,IMFYear!$B$8:$AO$8,0))),"")</f>
        <v/>
      </c>
      <c r="P267" s="16" t="str">
        <f>IFERROR($O267/INDEX(IMFYear!$B$9:$AO$400,MATCH($F267,IMFYear!$B$9:$B$400,0),MATCH(P$5,IMFYear!$B$8:$AO$8,0)),"")</f>
        <v/>
      </c>
      <c r="Q267" s="16" t="str">
        <f>IFERROR($O267/INDEX(IMFYear!$B$9:$AO$400,MATCH($F267,IMFYear!$B$9:$B$400,0),MATCH(Q$5,IMFYear!$B$8:$AO$8,0)),"")</f>
        <v/>
      </c>
      <c r="R267" s="16" t="str">
        <f>IFERROR($O267/INDEX(IMFYear!$B$9:$AO$400,MATCH($F267,IMFYear!$B$9:$B$400,0),MATCH(R$5,IMFYear!$B$8:$AO$8,0)),"")</f>
        <v/>
      </c>
      <c r="S267" s="16" t="str">
        <f>IFERROR($O267/INDEX(IMFYear!$B$9:$AO$400,MATCH($F267,IMFYear!$B$9:$B$400,0),MATCH(S$5,IMFYear!$B$8:$AO$8,0)),"")</f>
        <v/>
      </c>
      <c r="T267" s="16" t="str">
        <f>IFERROR($O267/INDEX(IMFYear!$B$9:$AO$400,MATCH($F267,IMFYear!$B$9:$B$400,0),MATCH(T$5,IMFYear!$B$8:$AO$8,0)),"")</f>
        <v/>
      </c>
      <c r="V267" s="3" t="str">
        <f t="array" ref="V267">IFERROR(IF($V$4="IMF",INDEX(F:F,SMALL($N$6:$N$405,ROW(U267)-ROW($U$5)),1),INDEX(F:F,SMALL($E$6:$E$405,ROW(U267)-ROW($U$5)),1)),"")</f>
        <v/>
      </c>
      <c r="W267" s="16" t="str">
        <f t="shared" si="41"/>
        <v/>
      </c>
      <c r="X267" s="16" t="str">
        <f t="shared" si="42"/>
        <v/>
      </c>
      <c r="Y267" s="16" t="str">
        <f t="shared" si="43"/>
        <v/>
      </c>
      <c r="Z267" s="16" t="str">
        <f t="shared" si="44"/>
        <v/>
      </c>
      <c r="AA267" s="16" t="str">
        <f t="shared" si="45"/>
        <v/>
      </c>
      <c r="AE267" s="1"/>
      <c r="AF267" s="4"/>
      <c r="AG267" s="29"/>
      <c r="AH267" s="29"/>
      <c r="AI267" s="29"/>
      <c r="AJ267" s="29"/>
      <c r="AL267" s="4"/>
      <c r="AM267" s="52"/>
      <c r="AN267" s="52"/>
    </row>
    <row r="268" spans="6:40" x14ac:dyDescent="0.25">
      <c r="F268" s="3" t="str">
        <f t="shared" si="46"/>
        <v/>
      </c>
      <c r="G268" s="29"/>
      <c r="H268" s="29"/>
      <c r="I268" s="29"/>
      <c r="J268" s="29"/>
      <c r="K268" s="29"/>
      <c r="L268" s="29"/>
      <c r="N268" s="2" t="str">
        <f t="shared" si="40"/>
        <v/>
      </c>
      <c r="O268" s="16" t="str">
        <f>IFERROR(IF(INDEX(IMFYear!$B$9:$AO$400,MATCH($F268,IMFYear!$B$9:$B$400,0),MATCH(O$5,IMFYear!$B$8:$AO$8,0))=0,"",INDEX(IMFYear!$B$9:$AO$400,MATCH($F268,IMFYear!$B$9:$B$400,0),MATCH(O$5,IMFYear!$B$8:$AO$8,0))),"")</f>
        <v/>
      </c>
      <c r="P268" s="16" t="str">
        <f>IFERROR($O268/INDEX(IMFYear!$B$9:$AO$400,MATCH($F268,IMFYear!$B$9:$B$400,0),MATCH(P$5,IMFYear!$B$8:$AO$8,0)),"")</f>
        <v/>
      </c>
      <c r="Q268" s="16" t="str">
        <f>IFERROR($O268/INDEX(IMFYear!$B$9:$AO$400,MATCH($F268,IMFYear!$B$9:$B$400,0),MATCH(Q$5,IMFYear!$B$8:$AO$8,0)),"")</f>
        <v/>
      </c>
      <c r="R268" s="16" t="str">
        <f>IFERROR($O268/INDEX(IMFYear!$B$9:$AO$400,MATCH($F268,IMFYear!$B$9:$B$400,0),MATCH(R$5,IMFYear!$B$8:$AO$8,0)),"")</f>
        <v/>
      </c>
      <c r="S268" s="16" t="str">
        <f>IFERROR($O268/INDEX(IMFYear!$B$9:$AO$400,MATCH($F268,IMFYear!$B$9:$B$400,0),MATCH(S$5,IMFYear!$B$8:$AO$8,0)),"")</f>
        <v/>
      </c>
      <c r="T268" s="16" t="str">
        <f>IFERROR($O268/INDEX(IMFYear!$B$9:$AO$400,MATCH($F268,IMFYear!$B$9:$B$400,0),MATCH(T$5,IMFYear!$B$8:$AO$8,0)),"")</f>
        <v/>
      </c>
      <c r="V268" s="3" t="str">
        <f t="array" ref="V268">IFERROR(IF($V$4="IMF",INDEX(F:F,SMALL($N$6:$N$405,ROW(U268)-ROW($U$5)),1),INDEX(F:F,SMALL($E$6:$E$405,ROW(U268)-ROW($U$5)),1)),"")</f>
        <v/>
      </c>
      <c r="W268" s="16" t="str">
        <f t="shared" si="41"/>
        <v/>
      </c>
      <c r="X268" s="16" t="str">
        <f t="shared" si="42"/>
        <v/>
      </c>
      <c r="Y268" s="16" t="str">
        <f t="shared" si="43"/>
        <v/>
      </c>
      <c r="Z268" s="16" t="str">
        <f t="shared" si="44"/>
        <v/>
      </c>
      <c r="AA268" s="16" t="str">
        <f t="shared" si="45"/>
        <v/>
      </c>
      <c r="AE268" s="1"/>
      <c r="AF268" s="4"/>
      <c r="AG268" s="29"/>
      <c r="AH268" s="29"/>
      <c r="AI268" s="29"/>
      <c r="AJ268" s="29"/>
      <c r="AL268" s="4"/>
      <c r="AM268" s="52"/>
      <c r="AN268" s="52"/>
    </row>
    <row r="269" spans="6:40" x14ac:dyDescent="0.25">
      <c r="F269" s="3" t="str">
        <f t="shared" si="46"/>
        <v/>
      </c>
      <c r="G269" s="29"/>
      <c r="H269" s="29"/>
      <c r="I269" s="29"/>
      <c r="J269" s="29"/>
      <c r="K269" s="29"/>
      <c r="L269" s="29"/>
      <c r="N269" s="2" t="str">
        <f t="shared" si="40"/>
        <v/>
      </c>
      <c r="O269" s="16" t="str">
        <f>IFERROR(IF(INDEX(IMFYear!$B$9:$AO$400,MATCH($F269,IMFYear!$B$9:$B$400,0),MATCH(O$5,IMFYear!$B$8:$AO$8,0))=0,"",INDEX(IMFYear!$B$9:$AO$400,MATCH($F269,IMFYear!$B$9:$B$400,0),MATCH(O$5,IMFYear!$B$8:$AO$8,0))),"")</f>
        <v/>
      </c>
      <c r="P269" s="16" t="str">
        <f>IFERROR($O269/INDEX(IMFYear!$B$9:$AO$400,MATCH($F269,IMFYear!$B$9:$B$400,0),MATCH(P$5,IMFYear!$B$8:$AO$8,0)),"")</f>
        <v/>
      </c>
      <c r="Q269" s="16" t="str">
        <f>IFERROR($O269/INDEX(IMFYear!$B$9:$AO$400,MATCH($F269,IMFYear!$B$9:$B$400,0),MATCH(Q$5,IMFYear!$B$8:$AO$8,0)),"")</f>
        <v/>
      </c>
      <c r="R269" s="16" t="str">
        <f>IFERROR($O269/INDEX(IMFYear!$B$9:$AO$400,MATCH($F269,IMFYear!$B$9:$B$400,0),MATCH(R$5,IMFYear!$B$8:$AO$8,0)),"")</f>
        <v/>
      </c>
      <c r="S269" s="16" t="str">
        <f>IFERROR($O269/INDEX(IMFYear!$B$9:$AO$400,MATCH($F269,IMFYear!$B$9:$B$400,0),MATCH(S$5,IMFYear!$B$8:$AO$8,0)),"")</f>
        <v/>
      </c>
      <c r="T269" s="16" t="str">
        <f>IFERROR($O269/INDEX(IMFYear!$B$9:$AO$400,MATCH($F269,IMFYear!$B$9:$B$400,0),MATCH(T$5,IMFYear!$B$8:$AO$8,0)),"")</f>
        <v/>
      </c>
      <c r="V269" s="3" t="str">
        <f t="array" ref="V269">IFERROR(IF($V$4="IMF",INDEX(F:F,SMALL($N$6:$N$405,ROW(U269)-ROW($U$5)),1),INDEX(F:F,SMALL($E$6:$E$405,ROW(U269)-ROW($U$5)),1)),"")</f>
        <v/>
      </c>
      <c r="W269" s="16" t="str">
        <f t="shared" si="41"/>
        <v/>
      </c>
      <c r="X269" s="16" t="str">
        <f t="shared" si="42"/>
        <v/>
      </c>
      <c r="Y269" s="16" t="str">
        <f t="shared" si="43"/>
        <v/>
      </c>
      <c r="Z269" s="16" t="str">
        <f t="shared" si="44"/>
        <v/>
      </c>
      <c r="AA269" s="16" t="str">
        <f t="shared" si="45"/>
        <v/>
      </c>
      <c r="AE269" s="1"/>
      <c r="AF269" s="4"/>
      <c r="AG269" s="29"/>
      <c r="AH269" s="29"/>
      <c r="AI269" s="29"/>
      <c r="AJ269" s="29"/>
      <c r="AL269" s="4"/>
      <c r="AM269" s="52"/>
      <c r="AN269" s="52"/>
    </row>
    <row r="270" spans="6:40" x14ac:dyDescent="0.25">
      <c r="F270" s="3" t="str">
        <f t="shared" si="46"/>
        <v/>
      </c>
      <c r="G270" s="29"/>
      <c r="H270" s="29"/>
      <c r="I270" s="29"/>
      <c r="J270" s="29"/>
      <c r="K270" s="29"/>
      <c r="L270" s="29"/>
      <c r="N270" s="2" t="str">
        <f t="shared" si="40"/>
        <v/>
      </c>
      <c r="O270" s="16" t="str">
        <f>IFERROR(IF(INDEX(IMFYear!$B$9:$AO$400,MATCH($F270,IMFYear!$B$9:$B$400,0),MATCH(O$5,IMFYear!$B$8:$AO$8,0))=0,"",INDEX(IMFYear!$B$9:$AO$400,MATCH($F270,IMFYear!$B$9:$B$400,0),MATCH(O$5,IMFYear!$B$8:$AO$8,0))),"")</f>
        <v/>
      </c>
      <c r="P270" s="16" t="str">
        <f>IFERROR($O270/INDEX(IMFYear!$B$9:$AO$400,MATCH($F270,IMFYear!$B$9:$B$400,0),MATCH(P$5,IMFYear!$B$8:$AO$8,0)),"")</f>
        <v/>
      </c>
      <c r="Q270" s="16" t="str">
        <f>IFERROR($O270/INDEX(IMFYear!$B$9:$AO$400,MATCH($F270,IMFYear!$B$9:$B$400,0),MATCH(Q$5,IMFYear!$B$8:$AO$8,0)),"")</f>
        <v/>
      </c>
      <c r="R270" s="16" t="str">
        <f>IFERROR($O270/INDEX(IMFYear!$B$9:$AO$400,MATCH($F270,IMFYear!$B$9:$B$400,0),MATCH(R$5,IMFYear!$B$8:$AO$8,0)),"")</f>
        <v/>
      </c>
      <c r="S270" s="16" t="str">
        <f>IFERROR($O270/INDEX(IMFYear!$B$9:$AO$400,MATCH($F270,IMFYear!$B$9:$B$400,0),MATCH(S$5,IMFYear!$B$8:$AO$8,0)),"")</f>
        <v/>
      </c>
      <c r="T270" s="16" t="str">
        <f>IFERROR($O270/INDEX(IMFYear!$B$9:$AO$400,MATCH($F270,IMFYear!$B$9:$B$400,0),MATCH(T$5,IMFYear!$B$8:$AO$8,0)),"")</f>
        <v/>
      </c>
      <c r="V270" s="3" t="str">
        <f t="array" ref="V270">IFERROR(IF($V$4="IMF",INDEX(F:F,SMALL($N$6:$N$405,ROW(U270)-ROW($U$5)),1),INDEX(F:F,SMALL($E$6:$E$405,ROW(U270)-ROW($U$5)),1)),"")</f>
        <v/>
      </c>
      <c r="W270" s="16" t="str">
        <f t="shared" si="41"/>
        <v/>
      </c>
      <c r="X270" s="16" t="str">
        <f t="shared" si="42"/>
        <v/>
      </c>
      <c r="Y270" s="16" t="str">
        <f t="shared" si="43"/>
        <v/>
      </c>
      <c r="Z270" s="16" t="str">
        <f t="shared" si="44"/>
        <v/>
      </c>
      <c r="AA270" s="16" t="str">
        <f t="shared" si="45"/>
        <v/>
      </c>
      <c r="AE270" s="1"/>
      <c r="AF270" s="4"/>
      <c r="AG270" s="29"/>
      <c r="AH270" s="29"/>
      <c r="AI270" s="29"/>
      <c r="AJ270" s="29"/>
      <c r="AL270" s="4"/>
      <c r="AM270" s="52"/>
      <c r="AN270" s="52"/>
    </row>
    <row r="271" spans="6:40" x14ac:dyDescent="0.25">
      <c r="F271" s="3" t="str">
        <f t="shared" si="46"/>
        <v/>
      </c>
      <c r="G271" s="29"/>
      <c r="H271" s="29"/>
      <c r="I271" s="29"/>
      <c r="J271" s="29"/>
      <c r="K271" s="29"/>
      <c r="L271" s="29"/>
      <c r="N271" s="2" t="str">
        <f t="shared" si="40"/>
        <v/>
      </c>
      <c r="O271" s="16" t="str">
        <f>IFERROR(IF(INDEX(IMFYear!$B$9:$AO$400,MATCH($F271,IMFYear!$B$9:$B$400,0),MATCH(O$5,IMFYear!$B$8:$AO$8,0))=0,"",INDEX(IMFYear!$B$9:$AO$400,MATCH($F271,IMFYear!$B$9:$B$400,0),MATCH(O$5,IMFYear!$B$8:$AO$8,0))),"")</f>
        <v/>
      </c>
      <c r="P271" s="16" t="str">
        <f>IFERROR($O271/INDEX(IMFYear!$B$9:$AO$400,MATCH($F271,IMFYear!$B$9:$B$400,0),MATCH(P$5,IMFYear!$B$8:$AO$8,0)),"")</f>
        <v/>
      </c>
      <c r="Q271" s="16" t="str">
        <f>IFERROR($O271/INDEX(IMFYear!$B$9:$AO$400,MATCH($F271,IMFYear!$B$9:$B$400,0),MATCH(Q$5,IMFYear!$B$8:$AO$8,0)),"")</f>
        <v/>
      </c>
      <c r="R271" s="16" t="str">
        <f>IFERROR($O271/INDEX(IMFYear!$B$9:$AO$400,MATCH($F271,IMFYear!$B$9:$B$400,0),MATCH(R$5,IMFYear!$B$8:$AO$8,0)),"")</f>
        <v/>
      </c>
      <c r="S271" s="16" t="str">
        <f>IFERROR($O271/INDEX(IMFYear!$B$9:$AO$400,MATCH($F271,IMFYear!$B$9:$B$400,0),MATCH(S$5,IMFYear!$B$8:$AO$8,0)),"")</f>
        <v/>
      </c>
      <c r="T271" s="16" t="str">
        <f>IFERROR($O271/INDEX(IMFYear!$B$9:$AO$400,MATCH($F271,IMFYear!$B$9:$B$400,0),MATCH(T$5,IMFYear!$B$8:$AO$8,0)),"")</f>
        <v/>
      </c>
      <c r="V271" s="3" t="str">
        <f t="array" ref="V271">IFERROR(IF($V$4="IMF",INDEX(F:F,SMALL($N$6:$N$405,ROW(U271)-ROW($U$5)),1),INDEX(F:F,SMALL($E$6:$E$405,ROW(U271)-ROW($U$5)),1)),"")</f>
        <v/>
      </c>
      <c r="W271" s="16" t="str">
        <f t="shared" si="41"/>
        <v/>
      </c>
      <c r="X271" s="16" t="str">
        <f t="shared" si="42"/>
        <v/>
      </c>
      <c r="Y271" s="16" t="str">
        <f t="shared" si="43"/>
        <v/>
      </c>
      <c r="Z271" s="16" t="str">
        <f t="shared" si="44"/>
        <v/>
      </c>
      <c r="AA271" s="16" t="str">
        <f t="shared" si="45"/>
        <v/>
      </c>
      <c r="AE271" s="1"/>
      <c r="AF271" s="4"/>
      <c r="AG271" s="29"/>
      <c r="AH271" s="29"/>
      <c r="AI271" s="29"/>
      <c r="AJ271" s="29"/>
      <c r="AL271" s="4"/>
      <c r="AM271" s="52"/>
      <c r="AN271" s="52"/>
    </row>
    <row r="272" spans="6:40" x14ac:dyDescent="0.25">
      <c r="F272" s="3" t="str">
        <f t="shared" si="46"/>
        <v/>
      </c>
      <c r="G272" s="29"/>
      <c r="H272" s="29"/>
      <c r="I272" s="29"/>
      <c r="J272" s="29"/>
      <c r="K272" s="29"/>
      <c r="L272" s="29"/>
      <c r="N272" s="2" t="str">
        <f t="shared" si="40"/>
        <v/>
      </c>
      <c r="O272" s="16" t="str">
        <f>IFERROR(IF(INDEX(IMFYear!$B$9:$AO$400,MATCH($F272,IMFYear!$B$9:$B$400,0),MATCH(O$5,IMFYear!$B$8:$AO$8,0))=0,"",INDEX(IMFYear!$B$9:$AO$400,MATCH($F272,IMFYear!$B$9:$B$400,0),MATCH(O$5,IMFYear!$B$8:$AO$8,0))),"")</f>
        <v/>
      </c>
      <c r="P272" s="16" t="str">
        <f>IFERROR($O272/INDEX(IMFYear!$B$9:$AO$400,MATCH($F272,IMFYear!$B$9:$B$400,0),MATCH(P$5,IMFYear!$B$8:$AO$8,0)),"")</f>
        <v/>
      </c>
      <c r="Q272" s="16" t="str">
        <f>IFERROR($O272/INDEX(IMFYear!$B$9:$AO$400,MATCH($F272,IMFYear!$B$9:$B$400,0),MATCH(Q$5,IMFYear!$B$8:$AO$8,0)),"")</f>
        <v/>
      </c>
      <c r="R272" s="16" t="str">
        <f>IFERROR($O272/INDEX(IMFYear!$B$9:$AO$400,MATCH($F272,IMFYear!$B$9:$B$400,0),MATCH(R$5,IMFYear!$B$8:$AO$8,0)),"")</f>
        <v/>
      </c>
      <c r="S272" s="16" t="str">
        <f>IFERROR($O272/INDEX(IMFYear!$B$9:$AO$400,MATCH($F272,IMFYear!$B$9:$B$400,0),MATCH(S$5,IMFYear!$B$8:$AO$8,0)),"")</f>
        <v/>
      </c>
      <c r="T272" s="16" t="str">
        <f>IFERROR($O272/INDEX(IMFYear!$B$9:$AO$400,MATCH($F272,IMFYear!$B$9:$B$400,0),MATCH(T$5,IMFYear!$B$8:$AO$8,0)),"")</f>
        <v/>
      </c>
      <c r="V272" s="3" t="str">
        <f t="array" ref="V272">IFERROR(IF($V$4="IMF",INDEX(F:F,SMALL($N$6:$N$405,ROW(U272)-ROW($U$5)),1),INDEX(F:F,SMALL($E$6:$E$405,ROW(U272)-ROW($U$5)),1)),"")</f>
        <v/>
      </c>
      <c r="W272" s="16" t="str">
        <f t="shared" si="41"/>
        <v/>
      </c>
      <c r="X272" s="16" t="str">
        <f t="shared" si="42"/>
        <v/>
      </c>
      <c r="Y272" s="16" t="str">
        <f t="shared" si="43"/>
        <v/>
      </c>
      <c r="Z272" s="16" t="str">
        <f t="shared" si="44"/>
        <v/>
      </c>
      <c r="AA272" s="16" t="str">
        <f t="shared" si="45"/>
        <v/>
      </c>
      <c r="AE272" s="1"/>
      <c r="AF272" s="4"/>
      <c r="AG272" s="29"/>
      <c r="AH272" s="29"/>
      <c r="AI272" s="29"/>
      <c r="AJ272" s="29"/>
      <c r="AL272" s="4"/>
      <c r="AM272" s="52"/>
      <c r="AN272" s="52"/>
    </row>
    <row r="273" spans="6:40" x14ac:dyDescent="0.25">
      <c r="F273" s="3" t="str">
        <f t="shared" si="46"/>
        <v/>
      </c>
      <c r="G273" s="29"/>
      <c r="H273" s="29"/>
      <c r="I273" s="29"/>
      <c r="J273" s="29"/>
      <c r="K273" s="29"/>
      <c r="L273" s="29"/>
      <c r="N273" s="2" t="str">
        <f t="shared" si="40"/>
        <v/>
      </c>
      <c r="O273" s="16" t="str">
        <f>IFERROR(IF(INDEX(IMFYear!$B$9:$AO$400,MATCH($F273,IMFYear!$B$9:$B$400,0),MATCH(O$5,IMFYear!$B$8:$AO$8,0))=0,"",INDEX(IMFYear!$B$9:$AO$400,MATCH($F273,IMFYear!$B$9:$B$400,0),MATCH(O$5,IMFYear!$B$8:$AO$8,0))),"")</f>
        <v/>
      </c>
      <c r="P273" s="16" t="str">
        <f>IFERROR($O273/INDEX(IMFYear!$B$9:$AO$400,MATCH($F273,IMFYear!$B$9:$B$400,0),MATCH(P$5,IMFYear!$B$8:$AO$8,0)),"")</f>
        <v/>
      </c>
      <c r="Q273" s="16" t="str">
        <f>IFERROR($O273/INDEX(IMFYear!$B$9:$AO$400,MATCH($F273,IMFYear!$B$9:$B$400,0),MATCH(Q$5,IMFYear!$B$8:$AO$8,0)),"")</f>
        <v/>
      </c>
      <c r="R273" s="16" t="str">
        <f>IFERROR($O273/INDEX(IMFYear!$B$9:$AO$400,MATCH($F273,IMFYear!$B$9:$B$400,0),MATCH(R$5,IMFYear!$B$8:$AO$8,0)),"")</f>
        <v/>
      </c>
      <c r="S273" s="16" t="str">
        <f>IFERROR($O273/INDEX(IMFYear!$B$9:$AO$400,MATCH($F273,IMFYear!$B$9:$B$400,0),MATCH(S$5,IMFYear!$B$8:$AO$8,0)),"")</f>
        <v/>
      </c>
      <c r="T273" s="16" t="str">
        <f>IFERROR($O273/INDEX(IMFYear!$B$9:$AO$400,MATCH($F273,IMFYear!$B$9:$B$400,0),MATCH(T$5,IMFYear!$B$8:$AO$8,0)),"")</f>
        <v/>
      </c>
      <c r="V273" s="3" t="str">
        <f t="array" ref="V273">IFERROR(IF($V$4="IMF",INDEX(F:F,SMALL($N$6:$N$405,ROW(U273)-ROW($U$5)),1),INDEX(F:F,SMALL($E$6:$E$405,ROW(U273)-ROW($U$5)),1)),"")</f>
        <v/>
      </c>
      <c r="W273" s="16" t="str">
        <f t="shared" si="41"/>
        <v/>
      </c>
      <c r="X273" s="16" t="str">
        <f t="shared" si="42"/>
        <v/>
      </c>
      <c r="Y273" s="16" t="str">
        <f t="shared" si="43"/>
        <v/>
      </c>
      <c r="Z273" s="16" t="str">
        <f t="shared" si="44"/>
        <v/>
      </c>
      <c r="AA273" s="16" t="str">
        <f t="shared" si="45"/>
        <v/>
      </c>
      <c r="AE273" s="1"/>
      <c r="AF273" s="4"/>
      <c r="AG273" s="29"/>
      <c r="AH273" s="29"/>
      <c r="AI273" s="29"/>
      <c r="AJ273" s="29"/>
      <c r="AL273" s="4"/>
      <c r="AM273" s="52"/>
      <c r="AN273" s="52"/>
    </row>
    <row r="274" spans="6:40" x14ac:dyDescent="0.25">
      <c r="F274" s="3" t="str">
        <f t="shared" si="46"/>
        <v/>
      </c>
      <c r="G274" s="29"/>
      <c r="H274" s="29"/>
      <c r="I274" s="29"/>
      <c r="J274" s="29"/>
      <c r="K274" s="29"/>
      <c r="L274" s="29"/>
      <c r="N274" s="2" t="str">
        <f t="shared" si="40"/>
        <v/>
      </c>
      <c r="O274" s="16" t="str">
        <f>IFERROR(IF(INDEX(IMFYear!$B$9:$AO$400,MATCH($F274,IMFYear!$B$9:$B$400,0),MATCH(O$5,IMFYear!$B$8:$AO$8,0))=0,"",INDEX(IMFYear!$B$9:$AO$400,MATCH($F274,IMFYear!$B$9:$B$400,0),MATCH(O$5,IMFYear!$B$8:$AO$8,0))),"")</f>
        <v/>
      </c>
      <c r="P274" s="16" t="str">
        <f>IFERROR($O274/INDEX(IMFYear!$B$9:$AO$400,MATCH($F274,IMFYear!$B$9:$B$400,0),MATCH(P$5,IMFYear!$B$8:$AO$8,0)),"")</f>
        <v/>
      </c>
      <c r="Q274" s="16" t="str">
        <f>IFERROR($O274/INDEX(IMFYear!$B$9:$AO$400,MATCH($F274,IMFYear!$B$9:$B$400,0),MATCH(Q$5,IMFYear!$B$8:$AO$8,0)),"")</f>
        <v/>
      </c>
      <c r="R274" s="16" t="str">
        <f>IFERROR($O274/INDEX(IMFYear!$B$9:$AO$400,MATCH($F274,IMFYear!$B$9:$B$400,0),MATCH(R$5,IMFYear!$B$8:$AO$8,0)),"")</f>
        <v/>
      </c>
      <c r="S274" s="16" t="str">
        <f>IFERROR($O274/INDEX(IMFYear!$B$9:$AO$400,MATCH($F274,IMFYear!$B$9:$B$400,0),MATCH(S$5,IMFYear!$B$8:$AO$8,0)),"")</f>
        <v/>
      </c>
      <c r="T274" s="16" t="str">
        <f>IFERROR($O274/INDEX(IMFYear!$B$9:$AO$400,MATCH($F274,IMFYear!$B$9:$B$400,0),MATCH(T$5,IMFYear!$B$8:$AO$8,0)),"")</f>
        <v/>
      </c>
      <c r="V274" s="3" t="str">
        <f t="array" ref="V274">IFERROR(IF($V$4="IMF",INDEX(F:F,SMALL($N$6:$N$405,ROW(U274)-ROW($U$5)),1),INDEX(F:F,SMALL($E$6:$E$405,ROW(U274)-ROW($U$5)),1)),"")</f>
        <v/>
      </c>
      <c r="W274" s="16" t="str">
        <f t="shared" si="41"/>
        <v/>
      </c>
      <c r="X274" s="16" t="str">
        <f t="shared" si="42"/>
        <v/>
      </c>
      <c r="Y274" s="16" t="str">
        <f t="shared" si="43"/>
        <v/>
      </c>
      <c r="Z274" s="16" t="str">
        <f t="shared" si="44"/>
        <v/>
      </c>
      <c r="AA274" s="16" t="str">
        <f t="shared" si="45"/>
        <v/>
      </c>
      <c r="AE274" s="1"/>
      <c r="AF274" s="4"/>
      <c r="AG274" s="29"/>
      <c r="AH274" s="29"/>
      <c r="AI274" s="29"/>
      <c r="AJ274" s="29"/>
      <c r="AL274" s="4"/>
      <c r="AM274" s="52"/>
      <c r="AN274" s="52"/>
    </row>
    <row r="275" spans="6:40" x14ac:dyDescent="0.25">
      <c r="F275" s="3" t="str">
        <f t="shared" si="46"/>
        <v/>
      </c>
      <c r="G275" s="29"/>
      <c r="H275" s="29"/>
      <c r="I275" s="29"/>
      <c r="J275" s="29"/>
      <c r="K275" s="29"/>
      <c r="L275" s="29"/>
      <c r="N275" s="2" t="str">
        <f t="shared" si="40"/>
        <v/>
      </c>
      <c r="O275" s="16" t="str">
        <f>IFERROR(IF(INDEX(IMFYear!$B$9:$AO$400,MATCH($F275,IMFYear!$B$9:$B$400,0),MATCH(O$5,IMFYear!$B$8:$AO$8,0))=0,"",INDEX(IMFYear!$B$9:$AO$400,MATCH($F275,IMFYear!$B$9:$B$400,0),MATCH(O$5,IMFYear!$B$8:$AO$8,0))),"")</f>
        <v/>
      </c>
      <c r="P275" s="16" t="str">
        <f>IFERROR($O275/INDEX(IMFYear!$B$9:$AO$400,MATCH($F275,IMFYear!$B$9:$B$400,0),MATCH(P$5,IMFYear!$B$8:$AO$8,0)),"")</f>
        <v/>
      </c>
      <c r="Q275" s="16" t="str">
        <f>IFERROR($O275/INDEX(IMFYear!$B$9:$AO$400,MATCH($F275,IMFYear!$B$9:$B$400,0),MATCH(Q$5,IMFYear!$B$8:$AO$8,0)),"")</f>
        <v/>
      </c>
      <c r="R275" s="16" t="str">
        <f>IFERROR($O275/INDEX(IMFYear!$B$9:$AO$400,MATCH($F275,IMFYear!$B$9:$B$400,0),MATCH(R$5,IMFYear!$B$8:$AO$8,0)),"")</f>
        <v/>
      </c>
      <c r="S275" s="16" t="str">
        <f>IFERROR($O275/INDEX(IMFYear!$B$9:$AO$400,MATCH($F275,IMFYear!$B$9:$B$400,0),MATCH(S$5,IMFYear!$B$8:$AO$8,0)),"")</f>
        <v/>
      </c>
      <c r="T275" s="16" t="str">
        <f>IFERROR($O275/INDEX(IMFYear!$B$9:$AO$400,MATCH($F275,IMFYear!$B$9:$B$400,0),MATCH(T$5,IMFYear!$B$8:$AO$8,0)),"")</f>
        <v/>
      </c>
      <c r="V275" s="3" t="str">
        <f t="array" ref="V275">IFERROR(IF($V$4="IMF",INDEX(F:F,SMALL($N$6:$N$405,ROW(U275)-ROW($U$5)),1),INDEX(F:F,SMALL($E$6:$E$405,ROW(U275)-ROW($U$5)),1)),"")</f>
        <v/>
      </c>
      <c r="W275" s="16" t="str">
        <f t="shared" si="41"/>
        <v/>
      </c>
      <c r="X275" s="16" t="str">
        <f t="shared" si="42"/>
        <v/>
      </c>
      <c r="Y275" s="16" t="str">
        <f t="shared" si="43"/>
        <v/>
      </c>
      <c r="Z275" s="16" t="str">
        <f t="shared" si="44"/>
        <v/>
      </c>
      <c r="AA275" s="16" t="str">
        <f t="shared" si="45"/>
        <v/>
      </c>
      <c r="AE275" s="1"/>
      <c r="AF275" s="4"/>
      <c r="AG275" s="29"/>
      <c r="AH275" s="29"/>
      <c r="AI275" s="29"/>
      <c r="AJ275" s="29"/>
      <c r="AL275" s="4"/>
      <c r="AM275" s="52"/>
      <c r="AN275" s="52"/>
    </row>
    <row r="276" spans="6:40" x14ac:dyDescent="0.25">
      <c r="F276" s="3" t="str">
        <f t="shared" si="46"/>
        <v/>
      </c>
      <c r="G276" s="29"/>
      <c r="H276" s="29"/>
      <c r="I276" s="29"/>
      <c r="J276" s="29"/>
      <c r="K276" s="29"/>
      <c r="L276" s="29"/>
      <c r="N276" s="2" t="str">
        <f t="shared" si="40"/>
        <v/>
      </c>
      <c r="O276" s="16" t="str">
        <f>IFERROR(IF(INDEX(IMFYear!$B$9:$AO$400,MATCH($F276,IMFYear!$B$9:$B$400,0),MATCH(O$5,IMFYear!$B$8:$AO$8,0))=0,"",INDEX(IMFYear!$B$9:$AO$400,MATCH($F276,IMFYear!$B$9:$B$400,0),MATCH(O$5,IMFYear!$B$8:$AO$8,0))),"")</f>
        <v/>
      </c>
      <c r="P276" s="16" t="str">
        <f>IFERROR($O276/INDEX(IMFYear!$B$9:$AO$400,MATCH($F276,IMFYear!$B$9:$B$400,0),MATCH(P$5,IMFYear!$B$8:$AO$8,0)),"")</f>
        <v/>
      </c>
      <c r="Q276" s="16" t="str">
        <f>IFERROR($O276/INDEX(IMFYear!$B$9:$AO$400,MATCH($F276,IMFYear!$B$9:$B$400,0),MATCH(Q$5,IMFYear!$B$8:$AO$8,0)),"")</f>
        <v/>
      </c>
      <c r="R276" s="16" t="str">
        <f>IFERROR($O276/INDEX(IMFYear!$B$9:$AO$400,MATCH($F276,IMFYear!$B$9:$B$400,0),MATCH(R$5,IMFYear!$B$8:$AO$8,0)),"")</f>
        <v/>
      </c>
      <c r="S276" s="16" t="str">
        <f>IFERROR($O276/INDEX(IMFYear!$B$9:$AO$400,MATCH($F276,IMFYear!$B$9:$B$400,0),MATCH(S$5,IMFYear!$B$8:$AO$8,0)),"")</f>
        <v/>
      </c>
      <c r="T276" s="16" t="str">
        <f>IFERROR($O276/INDEX(IMFYear!$B$9:$AO$400,MATCH($F276,IMFYear!$B$9:$B$400,0),MATCH(T$5,IMFYear!$B$8:$AO$8,0)),"")</f>
        <v/>
      </c>
      <c r="V276" s="3" t="str">
        <f t="array" ref="V276">IFERROR(IF($V$4="IMF",INDEX(F:F,SMALL($N$6:$N$405,ROW(U276)-ROW($U$5)),1),INDEX(F:F,SMALL($E$6:$E$405,ROW(U276)-ROW($U$5)),1)),"")</f>
        <v/>
      </c>
      <c r="W276" s="16" t="str">
        <f t="shared" si="41"/>
        <v/>
      </c>
      <c r="X276" s="16" t="str">
        <f t="shared" si="42"/>
        <v/>
      </c>
      <c r="Y276" s="16" t="str">
        <f t="shared" si="43"/>
        <v/>
      </c>
      <c r="Z276" s="16" t="str">
        <f t="shared" si="44"/>
        <v/>
      </c>
      <c r="AA276" s="16" t="str">
        <f t="shared" si="45"/>
        <v/>
      </c>
      <c r="AE276" s="1"/>
      <c r="AF276" s="4"/>
      <c r="AG276" s="29"/>
      <c r="AH276" s="29"/>
      <c r="AI276" s="29"/>
      <c r="AJ276" s="29"/>
      <c r="AL276" s="4"/>
      <c r="AM276" s="52"/>
      <c r="AN276" s="52"/>
    </row>
    <row r="277" spans="6:40" x14ac:dyDescent="0.25">
      <c r="F277" s="3" t="str">
        <f t="shared" si="46"/>
        <v/>
      </c>
      <c r="G277" s="29"/>
      <c r="H277" s="29"/>
      <c r="I277" s="29"/>
      <c r="J277" s="29"/>
      <c r="K277" s="29"/>
      <c r="L277" s="29"/>
      <c r="N277" s="2" t="str">
        <f t="shared" si="40"/>
        <v/>
      </c>
      <c r="O277" s="16" t="str">
        <f>IFERROR(IF(INDEX(IMFYear!$B$9:$AO$400,MATCH($F277,IMFYear!$B$9:$B$400,0),MATCH(O$5,IMFYear!$B$8:$AO$8,0))=0,"",INDEX(IMFYear!$B$9:$AO$400,MATCH($F277,IMFYear!$B$9:$B$400,0),MATCH(O$5,IMFYear!$B$8:$AO$8,0))),"")</f>
        <v/>
      </c>
      <c r="P277" s="16" t="str">
        <f>IFERROR($O277/INDEX(IMFYear!$B$9:$AO$400,MATCH($F277,IMFYear!$B$9:$B$400,0),MATCH(P$5,IMFYear!$B$8:$AO$8,0)),"")</f>
        <v/>
      </c>
      <c r="Q277" s="16" t="str">
        <f>IFERROR($O277/INDEX(IMFYear!$B$9:$AO$400,MATCH($F277,IMFYear!$B$9:$B$400,0),MATCH(Q$5,IMFYear!$B$8:$AO$8,0)),"")</f>
        <v/>
      </c>
      <c r="R277" s="16" t="str">
        <f>IFERROR($O277/INDEX(IMFYear!$B$9:$AO$400,MATCH($F277,IMFYear!$B$9:$B$400,0),MATCH(R$5,IMFYear!$B$8:$AO$8,0)),"")</f>
        <v/>
      </c>
      <c r="S277" s="16" t="str">
        <f>IFERROR($O277/INDEX(IMFYear!$B$9:$AO$400,MATCH($F277,IMFYear!$B$9:$B$400,0),MATCH(S$5,IMFYear!$B$8:$AO$8,0)),"")</f>
        <v/>
      </c>
      <c r="T277" s="16" t="str">
        <f>IFERROR($O277/INDEX(IMFYear!$B$9:$AO$400,MATCH($F277,IMFYear!$B$9:$B$400,0),MATCH(T$5,IMFYear!$B$8:$AO$8,0)),"")</f>
        <v/>
      </c>
      <c r="V277" s="3" t="str">
        <f t="array" ref="V277">IFERROR(IF($V$4="IMF",INDEX(F:F,SMALL($N$6:$N$405,ROW(U277)-ROW($U$5)),1),INDEX(F:F,SMALL($E$6:$E$405,ROW(U277)-ROW($U$5)),1)),"")</f>
        <v/>
      </c>
      <c r="W277" s="16" t="str">
        <f t="shared" si="41"/>
        <v/>
      </c>
      <c r="X277" s="16" t="str">
        <f t="shared" si="42"/>
        <v/>
      </c>
      <c r="Y277" s="16" t="str">
        <f t="shared" si="43"/>
        <v/>
      </c>
      <c r="Z277" s="16" t="str">
        <f t="shared" si="44"/>
        <v/>
      </c>
      <c r="AA277" s="16" t="str">
        <f t="shared" si="45"/>
        <v/>
      </c>
      <c r="AE277" s="1"/>
      <c r="AF277" s="4"/>
      <c r="AG277" s="29"/>
      <c r="AH277" s="29"/>
      <c r="AI277" s="29"/>
      <c r="AJ277" s="29"/>
      <c r="AL277" s="4"/>
      <c r="AM277" s="52"/>
      <c r="AN277" s="52"/>
    </row>
    <row r="278" spans="6:40" x14ac:dyDescent="0.25">
      <c r="F278" s="3" t="str">
        <f t="shared" si="46"/>
        <v/>
      </c>
      <c r="G278" s="29"/>
      <c r="H278" s="29"/>
      <c r="I278" s="29"/>
      <c r="J278" s="29"/>
      <c r="K278" s="29"/>
      <c r="L278" s="29"/>
      <c r="N278" s="2" t="str">
        <f t="shared" si="40"/>
        <v/>
      </c>
      <c r="O278" s="16" t="str">
        <f>IFERROR(IF(INDEX(IMFYear!$B$9:$AO$400,MATCH($F278,IMFYear!$B$9:$B$400,0),MATCH(O$5,IMFYear!$B$8:$AO$8,0))=0,"",INDEX(IMFYear!$B$9:$AO$400,MATCH($F278,IMFYear!$B$9:$B$400,0),MATCH(O$5,IMFYear!$B$8:$AO$8,0))),"")</f>
        <v/>
      </c>
      <c r="P278" s="16" t="str">
        <f>IFERROR($O278/INDEX(IMFYear!$B$9:$AO$400,MATCH($F278,IMFYear!$B$9:$B$400,0),MATCH(P$5,IMFYear!$B$8:$AO$8,0)),"")</f>
        <v/>
      </c>
      <c r="Q278" s="16" t="str">
        <f>IFERROR($O278/INDEX(IMFYear!$B$9:$AO$400,MATCH($F278,IMFYear!$B$9:$B$400,0),MATCH(Q$5,IMFYear!$B$8:$AO$8,0)),"")</f>
        <v/>
      </c>
      <c r="R278" s="16" t="str">
        <f>IFERROR($O278/INDEX(IMFYear!$B$9:$AO$400,MATCH($F278,IMFYear!$B$9:$B$400,0),MATCH(R$5,IMFYear!$B$8:$AO$8,0)),"")</f>
        <v/>
      </c>
      <c r="S278" s="16" t="str">
        <f>IFERROR($O278/INDEX(IMFYear!$B$9:$AO$400,MATCH($F278,IMFYear!$B$9:$B$400,0),MATCH(S$5,IMFYear!$B$8:$AO$8,0)),"")</f>
        <v/>
      </c>
      <c r="T278" s="16" t="str">
        <f>IFERROR($O278/INDEX(IMFYear!$B$9:$AO$400,MATCH($F278,IMFYear!$B$9:$B$400,0),MATCH(T$5,IMFYear!$B$8:$AO$8,0)),"")</f>
        <v/>
      </c>
      <c r="V278" s="3" t="str">
        <f t="array" ref="V278">IFERROR(IF($V$4="IMF",INDEX(F:F,SMALL($N$6:$N$405,ROW(U278)-ROW($U$5)),1),INDEX(F:F,SMALL($E$6:$E$405,ROW(U278)-ROW($U$5)),1)),"")</f>
        <v/>
      </c>
      <c r="W278" s="16" t="str">
        <f t="shared" si="41"/>
        <v/>
      </c>
      <c r="X278" s="16" t="str">
        <f t="shared" si="42"/>
        <v/>
      </c>
      <c r="Y278" s="16" t="str">
        <f t="shared" si="43"/>
        <v/>
      </c>
      <c r="Z278" s="16" t="str">
        <f t="shared" si="44"/>
        <v/>
      </c>
      <c r="AA278" s="16" t="str">
        <f t="shared" si="45"/>
        <v/>
      </c>
      <c r="AE278" s="1"/>
      <c r="AF278" s="4"/>
      <c r="AG278" s="29"/>
      <c r="AH278" s="29"/>
      <c r="AI278" s="29"/>
      <c r="AJ278" s="29"/>
      <c r="AL278" s="4"/>
      <c r="AM278" s="52"/>
      <c r="AN278" s="52"/>
    </row>
    <row r="279" spans="6:40" x14ac:dyDescent="0.25">
      <c r="F279" s="3" t="str">
        <f t="shared" si="46"/>
        <v/>
      </c>
      <c r="G279" s="29"/>
      <c r="H279" s="29"/>
      <c r="I279" s="29"/>
      <c r="J279" s="29"/>
      <c r="K279" s="29"/>
      <c r="L279" s="29"/>
      <c r="N279" s="2" t="str">
        <f t="shared" si="40"/>
        <v/>
      </c>
      <c r="O279" s="16" t="str">
        <f>IFERROR(IF(INDEX(IMFYear!$B$9:$AO$400,MATCH($F279,IMFYear!$B$9:$B$400,0),MATCH(O$5,IMFYear!$B$8:$AO$8,0))=0,"",INDEX(IMFYear!$B$9:$AO$400,MATCH($F279,IMFYear!$B$9:$B$400,0),MATCH(O$5,IMFYear!$B$8:$AO$8,0))),"")</f>
        <v/>
      </c>
      <c r="P279" s="16" t="str">
        <f>IFERROR($O279/INDEX(IMFYear!$B$9:$AO$400,MATCH($F279,IMFYear!$B$9:$B$400,0),MATCH(P$5,IMFYear!$B$8:$AO$8,0)),"")</f>
        <v/>
      </c>
      <c r="Q279" s="16" t="str">
        <f>IFERROR($O279/INDEX(IMFYear!$B$9:$AO$400,MATCH($F279,IMFYear!$B$9:$B$400,0),MATCH(Q$5,IMFYear!$B$8:$AO$8,0)),"")</f>
        <v/>
      </c>
      <c r="R279" s="16" t="str">
        <f>IFERROR($O279/INDEX(IMFYear!$B$9:$AO$400,MATCH($F279,IMFYear!$B$9:$B$400,0),MATCH(R$5,IMFYear!$B$8:$AO$8,0)),"")</f>
        <v/>
      </c>
      <c r="S279" s="16" t="str">
        <f>IFERROR($O279/INDEX(IMFYear!$B$9:$AO$400,MATCH($F279,IMFYear!$B$9:$B$400,0),MATCH(S$5,IMFYear!$B$8:$AO$8,0)),"")</f>
        <v/>
      </c>
      <c r="T279" s="16" t="str">
        <f>IFERROR($O279/INDEX(IMFYear!$B$9:$AO$400,MATCH($F279,IMFYear!$B$9:$B$400,0),MATCH(T$5,IMFYear!$B$8:$AO$8,0)),"")</f>
        <v/>
      </c>
      <c r="V279" s="3" t="str">
        <f t="array" ref="V279">IFERROR(IF($V$4="IMF",INDEX(F:F,SMALL($N$6:$N$405,ROW(U279)-ROW($U$5)),1),INDEX(F:F,SMALL($E$6:$E$405,ROW(U279)-ROW($U$5)),1)),"")</f>
        <v/>
      </c>
      <c r="W279" s="16" t="str">
        <f t="shared" si="41"/>
        <v/>
      </c>
      <c r="X279" s="16" t="str">
        <f t="shared" si="42"/>
        <v/>
      </c>
      <c r="Y279" s="16" t="str">
        <f t="shared" si="43"/>
        <v/>
      </c>
      <c r="Z279" s="16" t="str">
        <f t="shared" si="44"/>
        <v/>
      </c>
      <c r="AA279" s="16" t="str">
        <f t="shared" si="45"/>
        <v/>
      </c>
      <c r="AE279" s="1"/>
      <c r="AF279" s="4"/>
      <c r="AG279" s="29"/>
      <c r="AH279" s="29"/>
      <c r="AI279" s="29"/>
      <c r="AJ279" s="29"/>
      <c r="AL279" s="4"/>
      <c r="AM279" s="52"/>
      <c r="AN279" s="52"/>
    </row>
    <row r="280" spans="6:40" x14ac:dyDescent="0.25">
      <c r="F280" s="3" t="str">
        <f t="shared" si="46"/>
        <v/>
      </c>
      <c r="G280" s="29"/>
      <c r="H280" s="29"/>
      <c r="I280" s="29"/>
      <c r="J280" s="29"/>
      <c r="K280" s="29"/>
      <c r="L280" s="29"/>
      <c r="N280" s="2" t="str">
        <f t="shared" si="40"/>
        <v/>
      </c>
      <c r="O280" s="16" t="str">
        <f>IFERROR(IF(INDEX(IMFYear!$B$9:$AO$400,MATCH($F280,IMFYear!$B$9:$B$400,0),MATCH(O$5,IMFYear!$B$8:$AO$8,0))=0,"",INDEX(IMFYear!$B$9:$AO$400,MATCH($F280,IMFYear!$B$9:$B$400,0),MATCH(O$5,IMFYear!$B$8:$AO$8,0))),"")</f>
        <v/>
      </c>
      <c r="P280" s="16" t="str">
        <f>IFERROR($O280/INDEX(IMFYear!$B$9:$AO$400,MATCH($F280,IMFYear!$B$9:$B$400,0),MATCH(P$5,IMFYear!$B$8:$AO$8,0)),"")</f>
        <v/>
      </c>
      <c r="Q280" s="16" t="str">
        <f>IFERROR($O280/INDEX(IMFYear!$B$9:$AO$400,MATCH($F280,IMFYear!$B$9:$B$400,0),MATCH(Q$5,IMFYear!$B$8:$AO$8,0)),"")</f>
        <v/>
      </c>
      <c r="R280" s="16" t="str">
        <f>IFERROR($O280/INDEX(IMFYear!$B$9:$AO$400,MATCH($F280,IMFYear!$B$9:$B$400,0),MATCH(R$5,IMFYear!$B$8:$AO$8,0)),"")</f>
        <v/>
      </c>
      <c r="S280" s="16" t="str">
        <f>IFERROR($O280/INDEX(IMFYear!$B$9:$AO$400,MATCH($F280,IMFYear!$B$9:$B$400,0),MATCH(S$5,IMFYear!$B$8:$AO$8,0)),"")</f>
        <v/>
      </c>
      <c r="T280" s="16" t="str">
        <f>IFERROR($O280/INDEX(IMFYear!$B$9:$AO$400,MATCH($F280,IMFYear!$B$9:$B$400,0),MATCH(T$5,IMFYear!$B$8:$AO$8,0)),"")</f>
        <v/>
      </c>
      <c r="V280" s="3" t="str">
        <f t="array" ref="V280">IFERROR(IF($V$4="IMF",INDEX(F:F,SMALL($N$6:$N$405,ROW(U280)-ROW($U$5)),1),INDEX(F:F,SMALL($E$6:$E$405,ROW(U280)-ROW($U$5)),1)),"")</f>
        <v/>
      </c>
      <c r="W280" s="16" t="str">
        <f t="shared" si="41"/>
        <v/>
      </c>
      <c r="X280" s="16" t="str">
        <f t="shared" si="42"/>
        <v/>
      </c>
      <c r="Y280" s="16" t="str">
        <f t="shared" si="43"/>
        <v/>
      </c>
      <c r="Z280" s="16" t="str">
        <f t="shared" si="44"/>
        <v/>
      </c>
      <c r="AA280" s="16" t="str">
        <f t="shared" si="45"/>
        <v/>
      </c>
      <c r="AE280" s="1"/>
      <c r="AF280" s="4"/>
      <c r="AG280" s="29"/>
      <c r="AH280" s="29"/>
      <c r="AI280" s="29"/>
      <c r="AJ280" s="29"/>
      <c r="AL280" s="4"/>
      <c r="AM280" s="52"/>
      <c r="AN280" s="52"/>
    </row>
    <row r="281" spans="6:40" x14ac:dyDescent="0.25">
      <c r="F281" s="3" t="str">
        <f t="shared" si="46"/>
        <v/>
      </c>
      <c r="G281" s="29"/>
      <c r="H281" s="29"/>
      <c r="I281" s="29"/>
      <c r="J281" s="29"/>
      <c r="K281" s="29"/>
      <c r="L281" s="29"/>
      <c r="N281" s="2" t="str">
        <f t="shared" si="40"/>
        <v/>
      </c>
      <c r="O281" s="16" t="str">
        <f>IFERROR(IF(INDEX(IMFYear!$B$9:$AO$400,MATCH($F281,IMFYear!$B$9:$B$400,0),MATCH(O$5,IMFYear!$B$8:$AO$8,0))=0,"",INDEX(IMFYear!$B$9:$AO$400,MATCH($F281,IMFYear!$B$9:$B$400,0),MATCH(O$5,IMFYear!$B$8:$AO$8,0))),"")</f>
        <v/>
      </c>
      <c r="P281" s="16" t="str">
        <f>IFERROR($O281/INDEX(IMFYear!$B$9:$AO$400,MATCH($F281,IMFYear!$B$9:$B$400,0),MATCH(P$5,IMFYear!$B$8:$AO$8,0)),"")</f>
        <v/>
      </c>
      <c r="Q281" s="16" t="str">
        <f>IFERROR($O281/INDEX(IMFYear!$B$9:$AO$400,MATCH($F281,IMFYear!$B$9:$B$400,0),MATCH(Q$5,IMFYear!$B$8:$AO$8,0)),"")</f>
        <v/>
      </c>
      <c r="R281" s="16" t="str">
        <f>IFERROR($O281/INDEX(IMFYear!$B$9:$AO$400,MATCH($F281,IMFYear!$B$9:$B$400,0),MATCH(R$5,IMFYear!$B$8:$AO$8,0)),"")</f>
        <v/>
      </c>
      <c r="S281" s="16" t="str">
        <f>IFERROR($O281/INDEX(IMFYear!$B$9:$AO$400,MATCH($F281,IMFYear!$B$9:$B$400,0),MATCH(S$5,IMFYear!$B$8:$AO$8,0)),"")</f>
        <v/>
      </c>
      <c r="T281" s="16" t="str">
        <f>IFERROR($O281/INDEX(IMFYear!$B$9:$AO$400,MATCH($F281,IMFYear!$B$9:$B$400,0),MATCH(T$5,IMFYear!$B$8:$AO$8,0)),"")</f>
        <v/>
      </c>
      <c r="V281" s="3" t="str">
        <f t="array" ref="V281">IFERROR(IF($V$4="IMF",INDEX(F:F,SMALL($N$6:$N$405,ROW(U281)-ROW($U$5)),1),INDEX(F:F,SMALL($E$6:$E$405,ROW(U281)-ROW($U$5)),1)),"")</f>
        <v/>
      </c>
      <c r="W281" s="16" t="str">
        <f t="shared" si="41"/>
        <v/>
      </c>
      <c r="X281" s="16" t="str">
        <f t="shared" si="42"/>
        <v/>
      </c>
      <c r="Y281" s="16" t="str">
        <f t="shared" si="43"/>
        <v/>
      </c>
      <c r="Z281" s="16" t="str">
        <f t="shared" si="44"/>
        <v/>
      </c>
      <c r="AA281" s="16" t="str">
        <f t="shared" si="45"/>
        <v/>
      </c>
      <c r="AE281" s="1"/>
      <c r="AF281" s="4"/>
      <c r="AG281" s="29"/>
      <c r="AH281" s="29"/>
      <c r="AI281" s="29"/>
      <c r="AJ281" s="29"/>
      <c r="AL281" s="4"/>
      <c r="AM281" s="52"/>
      <c r="AN281" s="52"/>
    </row>
    <row r="282" spans="6:40" x14ac:dyDescent="0.25">
      <c r="F282" s="3" t="str">
        <f t="shared" si="46"/>
        <v/>
      </c>
      <c r="G282" s="29"/>
      <c r="H282" s="29"/>
      <c r="I282" s="29"/>
      <c r="J282" s="29"/>
      <c r="K282" s="29"/>
      <c r="L282" s="29"/>
      <c r="N282" s="2" t="str">
        <f t="shared" si="40"/>
        <v/>
      </c>
      <c r="O282" s="16" t="str">
        <f>IFERROR(IF(INDEX(IMFYear!$B$9:$AO$400,MATCH($F282,IMFYear!$B$9:$B$400,0),MATCH(O$5,IMFYear!$B$8:$AO$8,0))=0,"",INDEX(IMFYear!$B$9:$AO$400,MATCH($F282,IMFYear!$B$9:$B$400,0),MATCH(O$5,IMFYear!$B$8:$AO$8,0))),"")</f>
        <v/>
      </c>
      <c r="P282" s="16" t="str">
        <f>IFERROR($O282/INDEX(IMFYear!$B$9:$AO$400,MATCH($F282,IMFYear!$B$9:$B$400,0),MATCH(P$5,IMFYear!$B$8:$AO$8,0)),"")</f>
        <v/>
      </c>
      <c r="Q282" s="16" t="str">
        <f>IFERROR($O282/INDEX(IMFYear!$B$9:$AO$400,MATCH($F282,IMFYear!$B$9:$B$400,0),MATCH(Q$5,IMFYear!$B$8:$AO$8,0)),"")</f>
        <v/>
      </c>
      <c r="R282" s="16" t="str">
        <f>IFERROR($O282/INDEX(IMFYear!$B$9:$AO$400,MATCH($F282,IMFYear!$B$9:$B$400,0),MATCH(R$5,IMFYear!$B$8:$AO$8,0)),"")</f>
        <v/>
      </c>
      <c r="S282" s="16" t="str">
        <f>IFERROR($O282/INDEX(IMFYear!$B$9:$AO$400,MATCH($F282,IMFYear!$B$9:$B$400,0),MATCH(S$5,IMFYear!$B$8:$AO$8,0)),"")</f>
        <v/>
      </c>
      <c r="T282" s="16" t="str">
        <f>IFERROR($O282/INDEX(IMFYear!$B$9:$AO$400,MATCH($F282,IMFYear!$B$9:$B$400,0),MATCH(T$5,IMFYear!$B$8:$AO$8,0)),"")</f>
        <v/>
      </c>
      <c r="V282" s="3" t="str">
        <f t="array" ref="V282">IFERROR(IF($V$4="IMF",INDEX(F:F,SMALL($N$6:$N$405,ROW(U282)-ROW($U$5)),1),INDEX(F:F,SMALL($E$6:$E$405,ROW(U282)-ROW($U$5)),1)),"")</f>
        <v/>
      </c>
      <c r="W282" s="16" t="str">
        <f t="shared" si="41"/>
        <v/>
      </c>
      <c r="X282" s="16" t="str">
        <f t="shared" si="42"/>
        <v/>
      </c>
      <c r="Y282" s="16" t="str">
        <f t="shared" si="43"/>
        <v/>
      </c>
      <c r="Z282" s="16" t="str">
        <f t="shared" si="44"/>
        <v/>
      </c>
      <c r="AA282" s="16" t="str">
        <f t="shared" si="45"/>
        <v/>
      </c>
      <c r="AE282" s="1"/>
      <c r="AF282" s="4"/>
      <c r="AG282" s="29"/>
      <c r="AH282" s="29"/>
      <c r="AI282" s="29"/>
      <c r="AJ282" s="29"/>
      <c r="AL282" s="4"/>
      <c r="AM282" s="52"/>
      <c r="AN282" s="52"/>
    </row>
    <row r="283" spans="6:40" x14ac:dyDescent="0.25">
      <c r="F283" s="3" t="str">
        <f t="shared" si="46"/>
        <v/>
      </c>
      <c r="G283" s="29"/>
      <c r="H283" s="29"/>
      <c r="I283" s="29"/>
      <c r="J283" s="29"/>
      <c r="K283" s="29"/>
      <c r="L283" s="29"/>
      <c r="N283" s="2" t="str">
        <f t="shared" si="40"/>
        <v/>
      </c>
      <c r="O283" s="16" t="str">
        <f>IFERROR(IF(INDEX(IMFYear!$B$9:$AO$400,MATCH($F283,IMFYear!$B$9:$B$400,0),MATCH(O$5,IMFYear!$B$8:$AO$8,0))=0,"",INDEX(IMFYear!$B$9:$AO$400,MATCH($F283,IMFYear!$B$9:$B$400,0),MATCH(O$5,IMFYear!$B$8:$AO$8,0))),"")</f>
        <v/>
      </c>
      <c r="P283" s="16" t="str">
        <f>IFERROR($O283/INDEX(IMFYear!$B$9:$AO$400,MATCH($F283,IMFYear!$B$9:$B$400,0),MATCH(P$5,IMFYear!$B$8:$AO$8,0)),"")</f>
        <v/>
      </c>
      <c r="Q283" s="16" t="str">
        <f>IFERROR($O283/INDEX(IMFYear!$B$9:$AO$400,MATCH($F283,IMFYear!$B$9:$B$400,0),MATCH(Q$5,IMFYear!$B$8:$AO$8,0)),"")</f>
        <v/>
      </c>
      <c r="R283" s="16" t="str">
        <f>IFERROR($O283/INDEX(IMFYear!$B$9:$AO$400,MATCH($F283,IMFYear!$B$9:$B$400,0),MATCH(R$5,IMFYear!$B$8:$AO$8,0)),"")</f>
        <v/>
      </c>
      <c r="S283" s="16" t="str">
        <f>IFERROR($O283/INDEX(IMFYear!$B$9:$AO$400,MATCH($F283,IMFYear!$B$9:$B$400,0),MATCH(S$5,IMFYear!$B$8:$AO$8,0)),"")</f>
        <v/>
      </c>
      <c r="T283" s="16" t="str">
        <f>IFERROR($O283/INDEX(IMFYear!$B$9:$AO$400,MATCH($F283,IMFYear!$B$9:$B$400,0),MATCH(T$5,IMFYear!$B$8:$AO$8,0)),"")</f>
        <v/>
      </c>
      <c r="V283" s="3" t="str">
        <f t="array" ref="V283">IFERROR(IF($V$4="IMF",INDEX(F:F,SMALL($N$6:$N$405,ROW(U283)-ROW($U$5)),1),INDEX(F:F,SMALL($E$6:$E$405,ROW(U283)-ROW($U$5)),1)),"")</f>
        <v/>
      </c>
      <c r="W283" s="16" t="str">
        <f t="shared" si="41"/>
        <v/>
      </c>
      <c r="X283" s="16" t="str">
        <f t="shared" si="42"/>
        <v/>
      </c>
      <c r="Y283" s="16" t="str">
        <f t="shared" si="43"/>
        <v/>
      </c>
      <c r="Z283" s="16" t="str">
        <f t="shared" si="44"/>
        <v/>
      </c>
      <c r="AA283" s="16" t="str">
        <f t="shared" si="45"/>
        <v/>
      </c>
      <c r="AE283" s="1"/>
      <c r="AF283" s="4"/>
      <c r="AG283" s="29"/>
      <c r="AH283" s="29"/>
      <c r="AI283" s="29"/>
      <c r="AJ283" s="29"/>
      <c r="AL283" s="4"/>
      <c r="AM283" s="52"/>
      <c r="AN283" s="52"/>
    </row>
    <row r="284" spans="6:40" x14ac:dyDescent="0.25">
      <c r="F284" s="3" t="str">
        <f t="shared" si="46"/>
        <v/>
      </c>
      <c r="G284" s="29"/>
      <c r="H284" s="29"/>
      <c r="I284" s="29"/>
      <c r="J284" s="29"/>
      <c r="K284" s="29"/>
      <c r="L284" s="29"/>
      <c r="N284" s="2" t="str">
        <f t="shared" si="40"/>
        <v/>
      </c>
      <c r="O284" s="16" t="str">
        <f>IFERROR(IF(INDEX(IMFYear!$B$9:$AO$400,MATCH($F284,IMFYear!$B$9:$B$400,0),MATCH(O$5,IMFYear!$B$8:$AO$8,0))=0,"",INDEX(IMFYear!$B$9:$AO$400,MATCH($F284,IMFYear!$B$9:$B$400,0),MATCH(O$5,IMFYear!$B$8:$AO$8,0))),"")</f>
        <v/>
      </c>
      <c r="P284" s="16" t="str">
        <f>IFERROR($O284/INDEX(IMFYear!$B$9:$AO$400,MATCH($F284,IMFYear!$B$9:$B$400,0),MATCH(P$5,IMFYear!$B$8:$AO$8,0)),"")</f>
        <v/>
      </c>
      <c r="Q284" s="16" t="str">
        <f>IFERROR($O284/INDEX(IMFYear!$B$9:$AO$400,MATCH($F284,IMFYear!$B$9:$B$400,0),MATCH(Q$5,IMFYear!$B$8:$AO$8,0)),"")</f>
        <v/>
      </c>
      <c r="R284" s="16" t="str">
        <f>IFERROR($O284/INDEX(IMFYear!$B$9:$AO$400,MATCH($F284,IMFYear!$B$9:$B$400,0),MATCH(R$5,IMFYear!$B$8:$AO$8,0)),"")</f>
        <v/>
      </c>
      <c r="S284" s="16" t="str">
        <f>IFERROR($O284/INDEX(IMFYear!$B$9:$AO$400,MATCH($F284,IMFYear!$B$9:$B$400,0),MATCH(S$5,IMFYear!$B$8:$AO$8,0)),"")</f>
        <v/>
      </c>
      <c r="T284" s="16" t="str">
        <f>IFERROR($O284/INDEX(IMFYear!$B$9:$AO$400,MATCH($F284,IMFYear!$B$9:$B$400,0),MATCH(T$5,IMFYear!$B$8:$AO$8,0)),"")</f>
        <v/>
      </c>
      <c r="V284" s="3" t="str">
        <f t="array" ref="V284">IFERROR(IF($V$4="IMF",INDEX(F:F,SMALL($N$6:$N$405,ROW(U284)-ROW($U$5)),1),INDEX(F:F,SMALL($E$6:$E$405,ROW(U284)-ROW($U$5)),1)),"")</f>
        <v/>
      </c>
      <c r="W284" s="16" t="str">
        <f t="shared" si="41"/>
        <v/>
      </c>
      <c r="X284" s="16" t="str">
        <f t="shared" si="42"/>
        <v/>
      </c>
      <c r="Y284" s="16" t="str">
        <f t="shared" si="43"/>
        <v/>
      </c>
      <c r="Z284" s="16" t="str">
        <f t="shared" si="44"/>
        <v/>
      </c>
      <c r="AA284" s="16" t="str">
        <f t="shared" si="45"/>
        <v/>
      </c>
      <c r="AE284" s="1"/>
      <c r="AF284" s="4"/>
      <c r="AG284" s="29"/>
      <c r="AH284" s="29"/>
      <c r="AI284" s="29"/>
      <c r="AJ284" s="29"/>
      <c r="AL284" s="4"/>
      <c r="AM284" s="52"/>
      <c r="AN284" s="52"/>
    </row>
    <row r="285" spans="6:40" x14ac:dyDescent="0.25">
      <c r="F285" s="3" t="str">
        <f t="shared" si="46"/>
        <v/>
      </c>
      <c r="G285" s="29"/>
      <c r="H285" s="29"/>
      <c r="I285" s="29"/>
      <c r="J285" s="29"/>
      <c r="K285" s="29"/>
      <c r="L285" s="29"/>
      <c r="N285" s="2" t="str">
        <f t="shared" si="40"/>
        <v/>
      </c>
      <c r="O285" s="16" t="str">
        <f>IFERROR(IF(INDEX(IMFYear!$B$9:$AO$400,MATCH($F285,IMFYear!$B$9:$B$400,0),MATCH(O$5,IMFYear!$B$8:$AO$8,0))=0,"",INDEX(IMFYear!$B$9:$AO$400,MATCH($F285,IMFYear!$B$9:$B$400,0),MATCH(O$5,IMFYear!$B$8:$AO$8,0))),"")</f>
        <v/>
      </c>
      <c r="P285" s="16" t="str">
        <f>IFERROR($O285/INDEX(IMFYear!$B$9:$AO$400,MATCH($F285,IMFYear!$B$9:$B$400,0),MATCH(P$5,IMFYear!$B$8:$AO$8,0)),"")</f>
        <v/>
      </c>
      <c r="Q285" s="16" t="str">
        <f>IFERROR($O285/INDEX(IMFYear!$B$9:$AO$400,MATCH($F285,IMFYear!$B$9:$B$400,0),MATCH(Q$5,IMFYear!$B$8:$AO$8,0)),"")</f>
        <v/>
      </c>
      <c r="R285" s="16" t="str">
        <f>IFERROR($O285/INDEX(IMFYear!$B$9:$AO$400,MATCH($F285,IMFYear!$B$9:$B$400,0),MATCH(R$5,IMFYear!$B$8:$AO$8,0)),"")</f>
        <v/>
      </c>
      <c r="S285" s="16" t="str">
        <f>IFERROR($O285/INDEX(IMFYear!$B$9:$AO$400,MATCH($F285,IMFYear!$B$9:$B$400,0),MATCH(S$5,IMFYear!$B$8:$AO$8,0)),"")</f>
        <v/>
      </c>
      <c r="T285" s="16" t="str">
        <f>IFERROR($O285/INDEX(IMFYear!$B$9:$AO$400,MATCH($F285,IMFYear!$B$9:$B$400,0),MATCH(T$5,IMFYear!$B$8:$AO$8,0)),"")</f>
        <v/>
      </c>
      <c r="V285" s="3" t="str">
        <f t="array" ref="V285">IFERROR(IF($V$4="IMF",INDEX(F:F,SMALL($N$6:$N$405,ROW(U285)-ROW($U$5)),1),INDEX(F:F,SMALL($E$6:$E$405,ROW(U285)-ROW($U$5)),1)),"")</f>
        <v/>
      </c>
      <c r="W285" s="16" t="str">
        <f t="shared" si="41"/>
        <v/>
      </c>
      <c r="X285" s="16" t="str">
        <f t="shared" si="42"/>
        <v/>
      </c>
      <c r="Y285" s="16" t="str">
        <f t="shared" si="43"/>
        <v/>
      </c>
      <c r="Z285" s="16" t="str">
        <f t="shared" si="44"/>
        <v/>
      </c>
      <c r="AA285" s="16" t="str">
        <f t="shared" si="45"/>
        <v/>
      </c>
      <c r="AE285" s="1"/>
      <c r="AF285" s="4"/>
      <c r="AG285" s="29"/>
      <c r="AH285" s="29"/>
      <c r="AI285" s="29"/>
      <c r="AJ285" s="29"/>
      <c r="AL285" s="4"/>
      <c r="AM285" s="52"/>
      <c r="AN285" s="52"/>
    </row>
    <row r="286" spans="6:40" x14ac:dyDescent="0.25">
      <c r="F286" s="3" t="str">
        <f t="shared" si="46"/>
        <v/>
      </c>
      <c r="G286" s="29"/>
      <c r="H286" s="29"/>
      <c r="I286" s="29"/>
      <c r="J286" s="29"/>
      <c r="K286" s="29"/>
      <c r="L286" s="29"/>
      <c r="N286" s="2" t="str">
        <f t="shared" si="40"/>
        <v/>
      </c>
      <c r="O286" s="16" t="str">
        <f>IFERROR(IF(INDEX(IMFYear!$B$9:$AO$400,MATCH($F286,IMFYear!$B$9:$B$400,0),MATCH(O$5,IMFYear!$B$8:$AO$8,0))=0,"",INDEX(IMFYear!$B$9:$AO$400,MATCH($F286,IMFYear!$B$9:$B$400,0),MATCH(O$5,IMFYear!$B$8:$AO$8,0))),"")</f>
        <v/>
      </c>
      <c r="P286" s="16" t="str">
        <f>IFERROR($O286/INDEX(IMFYear!$B$9:$AO$400,MATCH($F286,IMFYear!$B$9:$B$400,0),MATCH(P$5,IMFYear!$B$8:$AO$8,0)),"")</f>
        <v/>
      </c>
      <c r="Q286" s="16" t="str">
        <f>IFERROR($O286/INDEX(IMFYear!$B$9:$AO$400,MATCH($F286,IMFYear!$B$9:$B$400,0),MATCH(Q$5,IMFYear!$B$8:$AO$8,0)),"")</f>
        <v/>
      </c>
      <c r="R286" s="16" t="str">
        <f>IFERROR($O286/INDEX(IMFYear!$B$9:$AO$400,MATCH($F286,IMFYear!$B$9:$B$400,0),MATCH(R$5,IMFYear!$B$8:$AO$8,0)),"")</f>
        <v/>
      </c>
      <c r="S286" s="16" t="str">
        <f>IFERROR($O286/INDEX(IMFYear!$B$9:$AO$400,MATCH($F286,IMFYear!$B$9:$B$400,0),MATCH(S$5,IMFYear!$B$8:$AO$8,0)),"")</f>
        <v/>
      </c>
      <c r="T286" s="16" t="str">
        <f>IFERROR($O286/INDEX(IMFYear!$B$9:$AO$400,MATCH($F286,IMFYear!$B$9:$B$400,0),MATCH(T$5,IMFYear!$B$8:$AO$8,0)),"")</f>
        <v/>
      </c>
      <c r="V286" s="3" t="str">
        <f t="array" ref="V286">IFERROR(IF($V$4="IMF",INDEX(F:F,SMALL($N$6:$N$405,ROW(U286)-ROW($U$5)),1),INDEX(F:F,SMALL($E$6:$E$405,ROW(U286)-ROW($U$5)),1)),"")</f>
        <v/>
      </c>
      <c r="W286" s="16" t="str">
        <f t="shared" si="41"/>
        <v/>
      </c>
      <c r="X286" s="16" t="str">
        <f t="shared" si="42"/>
        <v/>
      </c>
      <c r="Y286" s="16" t="str">
        <f t="shared" si="43"/>
        <v/>
      </c>
      <c r="Z286" s="16" t="str">
        <f t="shared" si="44"/>
        <v/>
      </c>
      <c r="AA286" s="16" t="str">
        <f t="shared" si="45"/>
        <v/>
      </c>
      <c r="AE286" s="1"/>
      <c r="AF286" s="4"/>
      <c r="AG286" s="29"/>
      <c r="AH286" s="29"/>
      <c r="AI286" s="29"/>
      <c r="AJ286" s="29"/>
      <c r="AL286" s="4"/>
      <c r="AM286" s="52"/>
      <c r="AN286" s="52"/>
    </row>
    <row r="287" spans="6:40" x14ac:dyDescent="0.25">
      <c r="F287" s="3" t="str">
        <f t="shared" si="46"/>
        <v/>
      </c>
      <c r="G287" s="29"/>
      <c r="H287" s="29"/>
      <c r="I287" s="29"/>
      <c r="J287" s="29"/>
      <c r="K287" s="29"/>
      <c r="L287" s="29"/>
      <c r="N287" s="2" t="str">
        <f t="shared" si="40"/>
        <v/>
      </c>
      <c r="O287" s="16" t="str">
        <f>IFERROR(IF(INDEX(IMFYear!$B$9:$AO$400,MATCH($F287,IMFYear!$B$9:$B$400,0),MATCH(O$5,IMFYear!$B$8:$AO$8,0))=0,"",INDEX(IMFYear!$B$9:$AO$400,MATCH($F287,IMFYear!$B$9:$B$400,0),MATCH(O$5,IMFYear!$B$8:$AO$8,0))),"")</f>
        <v/>
      </c>
      <c r="P287" s="16" t="str">
        <f>IFERROR($O287/INDEX(IMFYear!$B$9:$AO$400,MATCH($F287,IMFYear!$B$9:$B$400,0),MATCH(P$5,IMFYear!$B$8:$AO$8,0)),"")</f>
        <v/>
      </c>
      <c r="Q287" s="16" t="str">
        <f>IFERROR($O287/INDEX(IMFYear!$B$9:$AO$400,MATCH($F287,IMFYear!$B$9:$B$400,0),MATCH(Q$5,IMFYear!$B$8:$AO$8,0)),"")</f>
        <v/>
      </c>
      <c r="R287" s="16" t="str">
        <f>IFERROR($O287/INDEX(IMFYear!$B$9:$AO$400,MATCH($F287,IMFYear!$B$9:$B$400,0),MATCH(R$5,IMFYear!$B$8:$AO$8,0)),"")</f>
        <v/>
      </c>
      <c r="S287" s="16" t="str">
        <f>IFERROR($O287/INDEX(IMFYear!$B$9:$AO$400,MATCH($F287,IMFYear!$B$9:$B$400,0),MATCH(S$5,IMFYear!$B$8:$AO$8,0)),"")</f>
        <v/>
      </c>
      <c r="T287" s="16" t="str">
        <f>IFERROR($O287/INDEX(IMFYear!$B$9:$AO$400,MATCH($F287,IMFYear!$B$9:$B$400,0),MATCH(T$5,IMFYear!$B$8:$AO$8,0)),"")</f>
        <v/>
      </c>
      <c r="V287" s="3" t="str">
        <f t="array" ref="V287">IFERROR(IF($V$4="IMF",INDEX(F:F,SMALL($N$6:$N$405,ROW(U287)-ROW($U$5)),1),INDEX(F:F,SMALL($E$6:$E$405,ROW(U287)-ROW($U$5)),1)),"")</f>
        <v/>
      </c>
      <c r="W287" s="16" t="str">
        <f t="shared" si="41"/>
        <v/>
      </c>
      <c r="X287" s="16" t="str">
        <f t="shared" si="42"/>
        <v/>
      </c>
      <c r="Y287" s="16" t="str">
        <f t="shared" si="43"/>
        <v/>
      </c>
      <c r="Z287" s="16" t="str">
        <f t="shared" si="44"/>
        <v/>
      </c>
      <c r="AA287" s="16" t="str">
        <f t="shared" si="45"/>
        <v/>
      </c>
      <c r="AE287" s="1"/>
      <c r="AF287" s="4"/>
      <c r="AG287" s="29"/>
      <c r="AH287" s="29"/>
      <c r="AI287" s="29"/>
      <c r="AJ287" s="29"/>
      <c r="AL287" s="4"/>
      <c r="AM287" s="52"/>
      <c r="AN287" s="52"/>
    </row>
    <row r="288" spans="6:40" x14ac:dyDescent="0.25">
      <c r="F288" s="3" t="str">
        <f t="shared" si="46"/>
        <v/>
      </c>
      <c r="G288" s="29"/>
      <c r="H288" s="29"/>
      <c r="I288" s="29"/>
      <c r="J288" s="29"/>
      <c r="K288" s="29"/>
      <c r="L288" s="29"/>
      <c r="N288" s="2" t="str">
        <f t="shared" si="40"/>
        <v/>
      </c>
      <c r="O288" s="16" t="str">
        <f>IFERROR(IF(INDEX(IMFYear!$B$9:$AO$400,MATCH($F288,IMFYear!$B$9:$B$400,0),MATCH(O$5,IMFYear!$B$8:$AO$8,0))=0,"",INDEX(IMFYear!$B$9:$AO$400,MATCH($F288,IMFYear!$B$9:$B$400,0),MATCH(O$5,IMFYear!$B$8:$AO$8,0))),"")</f>
        <v/>
      </c>
      <c r="P288" s="16" t="str">
        <f>IFERROR($O288/INDEX(IMFYear!$B$9:$AO$400,MATCH($F288,IMFYear!$B$9:$B$400,0),MATCH(P$5,IMFYear!$B$8:$AO$8,0)),"")</f>
        <v/>
      </c>
      <c r="Q288" s="16" t="str">
        <f>IFERROR($O288/INDEX(IMFYear!$B$9:$AO$400,MATCH($F288,IMFYear!$B$9:$B$400,0),MATCH(Q$5,IMFYear!$B$8:$AO$8,0)),"")</f>
        <v/>
      </c>
      <c r="R288" s="16" t="str">
        <f>IFERROR($O288/INDEX(IMFYear!$B$9:$AO$400,MATCH($F288,IMFYear!$B$9:$B$400,0),MATCH(R$5,IMFYear!$B$8:$AO$8,0)),"")</f>
        <v/>
      </c>
      <c r="S288" s="16" t="str">
        <f>IFERROR($O288/INDEX(IMFYear!$B$9:$AO$400,MATCH($F288,IMFYear!$B$9:$B$400,0),MATCH(S$5,IMFYear!$B$8:$AO$8,0)),"")</f>
        <v/>
      </c>
      <c r="T288" s="16" t="str">
        <f>IFERROR($O288/INDEX(IMFYear!$B$9:$AO$400,MATCH($F288,IMFYear!$B$9:$B$400,0),MATCH(T$5,IMFYear!$B$8:$AO$8,0)),"")</f>
        <v/>
      </c>
      <c r="V288" s="3" t="str">
        <f t="array" ref="V288">IFERROR(IF($V$4="IMF",INDEX(F:F,SMALL($N$6:$N$405,ROW(U288)-ROW($U$5)),1),INDEX(F:F,SMALL($E$6:$E$405,ROW(U288)-ROW($U$5)),1)),"")</f>
        <v/>
      </c>
      <c r="W288" s="16" t="str">
        <f t="shared" si="41"/>
        <v/>
      </c>
      <c r="X288" s="16" t="str">
        <f t="shared" si="42"/>
        <v/>
      </c>
      <c r="Y288" s="16" t="str">
        <f t="shared" si="43"/>
        <v/>
      </c>
      <c r="Z288" s="16" t="str">
        <f t="shared" si="44"/>
        <v/>
      </c>
      <c r="AA288" s="16" t="str">
        <f t="shared" si="45"/>
        <v/>
      </c>
      <c r="AE288" s="1"/>
      <c r="AF288" s="4"/>
      <c r="AG288" s="29"/>
      <c r="AH288" s="29"/>
      <c r="AI288" s="29"/>
      <c r="AJ288" s="29"/>
      <c r="AL288" s="4"/>
      <c r="AM288" s="52"/>
      <c r="AN288" s="52"/>
    </row>
    <row r="289" spans="6:40" x14ac:dyDescent="0.25">
      <c r="F289" s="3" t="str">
        <f t="shared" si="46"/>
        <v/>
      </c>
      <c r="G289" s="29"/>
      <c r="H289" s="29"/>
      <c r="I289" s="29"/>
      <c r="J289" s="29"/>
      <c r="K289" s="29"/>
      <c r="L289" s="29"/>
      <c r="N289" s="2" t="str">
        <f t="shared" si="40"/>
        <v/>
      </c>
      <c r="O289" s="16" t="str">
        <f>IFERROR(IF(INDEX(IMFYear!$B$9:$AO$400,MATCH($F289,IMFYear!$B$9:$B$400,0),MATCH(O$5,IMFYear!$B$8:$AO$8,0))=0,"",INDEX(IMFYear!$B$9:$AO$400,MATCH($F289,IMFYear!$B$9:$B$400,0),MATCH(O$5,IMFYear!$B$8:$AO$8,0))),"")</f>
        <v/>
      </c>
      <c r="P289" s="16" t="str">
        <f>IFERROR($O289/INDEX(IMFYear!$B$9:$AO$400,MATCH($F289,IMFYear!$B$9:$B$400,0),MATCH(P$5,IMFYear!$B$8:$AO$8,0)),"")</f>
        <v/>
      </c>
      <c r="Q289" s="16" t="str">
        <f>IFERROR($O289/INDEX(IMFYear!$B$9:$AO$400,MATCH($F289,IMFYear!$B$9:$B$400,0),MATCH(Q$5,IMFYear!$B$8:$AO$8,0)),"")</f>
        <v/>
      </c>
      <c r="R289" s="16" t="str">
        <f>IFERROR($O289/INDEX(IMFYear!$B$9:$AO$400,MATCH($F289,IMFYear!$B$9:$B$400,0),MATCH(R$5,IMFYear!$B$8:$AO$8,0)),"")</f>
        <v/>
      </c>
      <c r="S289" s="16" t="str">
        <f>IFERROR($O289/INDEX(IMFYear!$B$9:$AO$400,MATCH($F289,IMFYear!$B$9:$B$400,0),MATCH(S$5,IMFYear!$B$8:$AO$8,0)),"")</f>
        <v/>
      </c>
      <c r="T289" s="16" t="str">
        <f>IFERROR($O289/INDEX(IMFYear!$B$9:$AO$400,MATCH($F289,IMFYear!$B$9:$B$400,0),MATCH(T$5,IMFYear!$B$8:$AO$8,0)),"")</f>
        <v/>
      </c>
      <c r="V289" s="3" t="str">
        <f t="array" ref="V289">IFERROR(IF($V$4="IMF",INDEX(F:F,SMALL($N$6:$N$405,ROW(U289)-ROW($U$5)),1),INDEX(F:F,SMALL($E$6:$E$405,ROW(U289)-ROW($U$5)),1)),"")</f>
        <v/>
      </c>
      <c r="W289" s="16" t="str">
        <f t="shared" si="41"/>
        <v/>
      </c>
      <c r="X289" s="16" t="str">
        <f t="shared" si="42"/>
        <v/>
      </c>
      <c r="Y289" s="16" t="str">
        <f t="shared" si="43"/>
        <v/>
      </c>
      <c r="Z289" s="16" t="str">
        <f t="shared" si="44"/>
        <v/>
      </c>
      <c r="AA289" s="16" t="str">
        <f t="shared" si="45"/>
        <v/>
      </c>
      <c r="AE289" s="1"/>
      <c r="AF289" s="4"/>
      <c r="AG289" s="29"/>
      <c r="AH289" s="29"/>
      <c r="AI289" s="29"/>
      <c r="AJ289" s="29"/>
      <c r="AL289" s="4"/>
      <c r="AM289" s="52"/>
      <c r="AN289" s="52"/>
    </row>
    <row r="290" spans="6:40" x14ac:dyDescent="0.25">
      <c r="F290" s="3" t="str">
        <f t="shared" si="46"/>
        <v/>
      </c>
      <c r="G290" s="29"/>
      <c r="H290" s="29"/>
      <c r="I290" s="29"/>
      <c r="J290" s="29"/>
      <c r="K290" s="29"/>
      <c r="L290" s="29"/>
      <c r="N290" s="2" t="str">
        <f t="shared" si="40"/>
        <v/>
      </c>
      <c r="O290" s="16" t="str">
        <f>IFERROR(IF(INDEX(IMFYear!$B$9:$AO$400,MATCH($F290,IMFYear!$B$9:$B$400,0),MATCH(O$5,IMFYear!$B$8:$AO$8,0))=0,"",INDEX(IMFYear!$B$9:$AO$400,MATCH($F290,IMFYear!$B$9:$B$400,0),MATCH(O$5,IMFYear!$B$8:$AO$8,0))),"")</f>
        <v/>
      </c>
      <c r="P290" s="16" t="str">
        <f>IFERROR($O290/INDEX(IMFYear!$B$9:$AO$400,MATCH($F290,IMFYear!$B$9:$B$400,0),MATCH(P$5,IMFYear!$B$8:$AO$8,0)),"")</f>
        <v/>
      </c>
      <c r="Q290" s="16" t="str">
        <f>IFERROR($O290/INDEX(IMFYear!$B$9:$AO$400,MATCH($F290,IMFYear!$B$9:$B$400,0),MATCH(Q$5,IMFYear!$B$8:$AO$8,0)),"")</f>
        <v/>
      </c>
      <c r="R290" s="16" t="str">
        <f>IFERROR($O290/INDEX(IMFYear!$B$9:$AO$400,MATCH($F290,IMFYear!$B$9:$B$400,0),MATCH(R$5,IMFYear!$B$8:$AO$8,0)),"")</f>
        <v/>
      </c>
      <c r="S290" s="16" t="str">
        <f>IFERROR($O290/INDEX(IMFYear!$B$9:$AO$400,MATCH($F290,IMFYear!$B$9:$B$400,0),MATCH(S$5,IMFYear!$B$8:$AO$8,0)),"")</f>
        <v/>
      </c>
      <c r="T290" s="16" t="str">
        <f>IFERROR($O290/INDEX(IMFYear!$B$9:$AO$400,MATCH($F290,IMFYear!$B$9:$B$400,0),MATCH(T$5,IMFYear!$B$8:$AO$8,0)),"")</f>
        <v/>
      </c>
      <c r="V290" s="3" t="str">
        <f t="array" ref="V290">IFERROR(IF($V$4="IMF",INDEX(F:F,SMALL($N$6:$N$405,ROW(U290)-ROW($U$5)),1),INDEX(F:F,SMALL($E$6:$E$405,ROW(U290)-ROW($U$5)),1)),"")</f>
        <v/>
      </c>
      <c r="W290" s="16" t="str">
        <f t="shared" si="41"/>
        <v/>
      </c>
      <c r="X290" s="16" t="str">
        <f t="shared" si="42"/>
        <v/>
      </c>
      <c r="Y290" s="16" t="str">
        <f t="shared" si="43"/>
        <v/>
      </c>
      <c r="Z290" s="16" t="str">
        <f t="shared" si="44"/>
        <v/>
      </c>
      <c r="AA290" s="16" t="str">
        <f t="shared" si="45"/>
        <v/>
      </c>
      <c r="AE290" s="1"/>
      <c r="AF290" s="4"/>
      <c r="AG290" s="29"/>
      <c r="AH290" s="29"/>
      <c r="AI290" s="29"/>
      <c r="AJ290" s="29"/>
      <c r="AL290" s="4"/>
      <c r="AM290" s="52"/>
      <c r="AN290" s="52"/>
    </row>
    <row r="291" spans="6:40" x14ac:dyDescent="0.25">
      <c r="F291" s="3" t="str">
        <f t="shared" si="46"/>
        <v/>
      </c>
      <c r="G291" s="29"/>
      <c r="H291" s="29"/>
      <c r="I291" s="29"/>
      <c r="J291" s="29"/>
      <c r="K291" s="29"/>
      <c r="L291" s="29"/>
      <c r="N291" s="2" t="str">
        <f t="shared" si="40"/>
        <v/>
      </c>
      <c r="O291" s="16" t="str">
        <f>IFERROR(IF(INDEX(IMFYear!$B$9:$AO$400,MATCH($F291,IMFYear!$B$9:$B$400,0),MATCH(O$5,IMFYear!$B$8:$AO$8,0))=0,"",INDEX(IMFYear!$B$9:$AO$400,MATCH($F291,IMFYear!$B$9:$B$400,0),MATCH(O$5,IMFYear!$B$8:$AO$8,0))),"")</f>
        <v/>
      </c>
      <c r="P291" s="16" t="str">
        <f>IFERROR($O291/INDEX(IMFYear!$B$9:$AO$400,MATCH($F291,IMFYear!$B$9:$B$400,0),MATCH(P$5,IMFYear!$B$8:$AO$8,0)),"")</f>
        <v/>
      </c>
      <c r="Q291" s="16" t="str">
        <f>IFERROR($O291/INDEX(IMFYear!$B$9:$AO$400,MATCH($F291,IMFYear!$B$9:$B$400,0),MATCH(Q$5,IMFYear!$B$8:$AO$8,0)),"")</f>
        <v/>
      </c>
      <c r="R291" s="16" t="str">
        <f>IFERROR($O291/INDEX(IMFYear!$B$9:$AO$400,MATCH($F291,IMFYear!$B$9:$B$400,0),MATCH(R$5,IMFYear!$B$8:$AO$8,0)),"")</f>
        <v/>
      </c>
      <c r="S291" s="16" t="str">
        <f>IFERROR($O291/INDEX(IMFYear!$B$9:$AO$400,MATCH($F291,IMFYear!$B$9:$B$400,0),MATCH(S$5,IMFYear!$B$8:$AO$8,0)),"")</f>
        <v/>
      </c>
      <c r="T291" s="16" t="str">
        <f>IFERROR($O291/INDEX(IMFYear!$B$9:$AO$400,MATCH($F291,IMFYear!$B$9:$B$400,0),MATCH(T$5,IMFYear!$B$8:$AO$8,0)),"")</f>
        <v/>
      </c>
      <c r="V291" s="3" t="str">
        <f t="array" ref="V291">IFERROR(IF($V$4="IMF",INDEX(F:F,SMALL($N$6:$N$405,ROW(U291)-ROW($U$5)),1),INDEX(F:F,SMALL($E$6:$E$405,ROW(U291)-ROW($U$5)),1)),"")</f>
        <v/>
      </c>
      <c r="W291" s="16" t="str">
        <f t="shared" si="41"/>
        <v/>
      </c>
      <c r="X291" s="16" t="str">
        <f t="shared" si="42"/>
        <v/>
      </c>
      <c r="Y291" s="16" t="str">
        <f t="shared" si="43"/>
        <v/>
      </c>
      <c r="Z291" s="16" t="str">
        <f t="shared" si="44"/>
        <v/>
      </c>
      <c r="AA291" s="16" t="str">
        <f t="shared" si="45"/>
        <v/>
      </c>
      <c r="AE291" s="1"/>
      <c r="AF291" s="4"/>
      <c r="AG291" s="29"/>
      <c r="AH291" s="29"/>
      <c r="AI291" s="29"/>
      <c r="AJ291" s="29"/>
      <c r="AL291" s="4"/>
      <c r="AM291" s="52"/>
      <c r="AN291" s="52"/>
    </row>
    <row r="292" spans="6:40" x14ac:dyDescent="0.25">
      <c r="F292" s="3" t="str">
        <f t="shared" si="46"/>
        <v/>
      </c>
      <c r="G292" s="29"/>
      <c r="H292" s="29"/>
      <c r="I292" s="29"/>
      <c r="J292" s="29"/>
      <c r="K292" s="29"/>
      <c r="L292" s="29"/>
      <c r="N292" s="2" t="str">
        <f t="shared" si="40"/>
        <v/>
      </c>
      <c r="O292" s="16" t="str">
        <f>IFERROR(IF(INDEX(IMFYear!$B$9:$AO$400,MATCH($F292,IMFYear!$B$9:$B$400,0),MATCH(O$5,IMFYear!$B$8:$AO$8,0))=0,"",INDEX(IMFYear!$B$9:$AO$400,MATCH($F292,IMFYear!$B$9:$B$400,0),MATCH(O$5,IMFYear!$B$8:$AO$8,0))),"")</f>
        <v/>
      </c>
      <c r="P292" s="16" t="str">
        <f>IFERROR($O292/INDEX(IMFYear!$B$9:$AO$400,MATCH($F292,IMFYear!$B$9:$B$400,0),MATCH(P$5,IMFYear!$B$8:$AO$8,0)),"")</f>
        <v/>
      </c>
      <c r="Q292" s="16" t="str">
        <f>IFERROR($O292/INDEX(IMFYear!$B$9:$AO$400,MATCH($F292,IMFYear!$B$9:$B$400,0),MATCH(Q$5,IMFYear!$B$8:$AO$8,0)),"")</f>
        <v/>
      </c>
      <c r="R292" s="16" t="str">
        <f>IFERROR($O292/INDEX(IMFYear!$B$9:$AO$400,MATCH($F292,IMFYear!$B$9:$B$400,0),MATCH(R$5,IMFYear!$B$8:$AO$8,0)),"")</f>
        <v/>
      </c>
      <c r="S292" s="16" t="str">
        <f>IFERROR($O292/INDEX(IMFYear!$B$9:$AO$400,MATCH($F292,IMFYear!$B$9:$B$400,0),MATCH(S$5,IMFYear!$B$8:$AO$8,0)),"")</f>
        <v/>
      </c>
      <c r="T292" s="16" t="str">
        <f>IFERROR($O292/INDEX(IMFYear!$B$9:$AO$400,MATCH($F292,IMFYear!$B$9:$B$400,0),MATCH(T$5,IMFYear!$B$8:$AO$8,0)),"")</f>
        <v/>
      </c>
      <c r="V292" s="3" t="str">
        <f t="array" ref="V292">IFERROR(IF($V$4="IMF",INDEX(F:F,SMALL($N$6:$N$405,ROW(U292)-ROW($U$5)),1),INDEX(F:F,SMALL($E$6:$E$405,ROW(U292)-ROW($U$5)),1)),"")</f>
        <v/>
      </c>
      <c r="W292" s="16" t="str">
        <f t="shared" si="41"/>
        <v/>
      </c>
      <c r="X292" s="16" t="str">
        <f t="shared" si="42"/>
        <v/>
      </c>
      <c r="Y292" s="16" t="str">
        <f t="shared" si="43"/>
        <v/>
      </c>
      <c r="Z292" s="16" t="str">
        <f t="shared" si="44"/>
        <v/>
      </c>
      <c r="AA292" s="16" t="str">
        <f t="shared" si="45"/>
        <v/>
      </c>
      <c r="AE292" s="1"/>
      <c r="AF292" s="4"/>
      <c r="AG292" s="29"/>
      <c r="AH292" s="29"/>
      <c r="AI292" s="29"/>
      <c r="AJ292" s="29"/>
      <c r="AL292" s="4"/>
      <c r="AM292" s="52"/>
      <c r="AN292" s="52"/>
    </row>
    <row r="293" spans="6:40" x14ac:dyDescent="0.25">
      <c r="F293" s="3" t="str">
        <f t="shared" si="46"/>
        <v/>
      </c>
      <c r="G293" s="29"/>
      <c r="H293" s="29"/>
      <c r="I293" s="29"/>
      <c r="J293" s="29"/>
      <c r="K293" s="29"/>
      <c r="L293" s="29"/>
      <c r="N293" s="2" t="str">
        <f t="shared" si="40"/>
        <v/>
      </c>
      <c r="O293" s="16" t="str">
        <f>IFERROR(IF(INDEX(IMFYear!$B$9:$AO$400,MATCH($F293,IMFYear!$B$9:$B$400,0),MATCH(O$5,IMFYear!$B$8:$AO$8,0))=0,"",INDEX(IMFYear!$B$9:$AO$400,MATCH($F293,IMFYear!$B$9:$B$400,0),MATCH(O$5,IMFYear!$B$8:$AO$8,0))),"")</f>
        <v/>
      </c>
      <c r="P293" s="16" t="str">
        <f>IFERROR($O293/INDEX(IMFYear!$B$9:$AO$400,MATCH($F293,IMFYear!$B$9:$B$400,0),MATCH(P$5,IMFYear!$B$8:$AO$8,0)),"")</f>
        <v/>
      </c>
      <c r="Q293" s="16" t="str">
        <f>IFERROR($O293/INDEX(IMFYear!$B$9:$AO$400,MATCH($F293,IMFYear!$B$9:$B$400,0),MATCH(Q$5,IMFYear!$B$8:$AO$8,0)),"")</f>
        <v/>
      </c>
      <c r="R293" s="16" t="str">
        <f>IFERROR($O293/INDEX(IMFYear!$B$9:$AO$400,MATCH($F293,IMFYear!$B$9:$B$400,0),MATCH(R$5,IMFYear!$B$8:$AO$8,0)),"")</f>
        <v/>
      </c>
      <c r="S293" s="16" t="str">
        <f>IFERROR($O293/INDEX(IMFYear!$B$9:$AO$400,MATCH($F293,IMFYear!$B$9:$B$400,0),MATCH(S$5,IMFYear!$B$8:$AO$8,0)),"")</f>
        <v/>
      </c>
      <c r="T293" s="16" t="str">
        <f>IFERROR($O293/INDEX(IMFYear!$B$9:$AO$400,MATCH($F293,IMFYear!$B$9:$B$400,0),MATCH(T$5,IMFYear!$B$8:$AO$8,0)),"")</f>
        <v/>
      </c>
      <c r="V293" s="3" t="str">
        <f t="array" ref="V293">IFERROR(IF($V$4="IMF",INDEX(F:F,SMALL($N$6:$N$405,ROW(U293)-ROW($U$5)),1),INDEX(F:F,SMALL($E$6:$E$405,ROW(U293)-ROW($U$5)),1)),"")</f>
        <v/>
      </c>
      <c r="W293" s="16" t="str">
        <f t="shared" si="41"/>
        <v/>
      </c>
      <c r="X293" s="16" t="str">
        <f t="shared" si="42"/>
        <v/>
      </c>
      <c r="Y293" s="16" t="str">
        <f t="shared" si="43"/>
        <v/>
      </c>
      <c r="Z293" s="16" t="str">
        <f t="shared" si="44"/>
        <v/>
      </c>
      <c r="AA293" s="16" t="str">
        <f t="shared" si="45"/>
        <v/>
      </c>
      <c r="AE293" s="1"/>
      <c r="AF293" s="4"/>
      <c r="AG293" s="29"/>
      <c r="AH293" s="29"/>
      <c r="AI293" s="29"/>
      <c r="AJ293" s="29"/>
      <c r="AL293" s="4"/>
      <c r="AM293" s="52"/>
      <c r="AN293" s="52"/>
    </row>
    <row r="294" spans="6:40" x14ac:dyDescent="0.25">
      <c r="F294" s="3" t="str">
        <f t="shared" si="46"/>
        <v/>
      </c>
      <c r="G294" s="29"/>
      <c r="H294" s="29"/>
      <c r="I294" s="29"/>
      <c r="J294" s="29"/>
      <c r="K294" s="29"/>
      <c r="L294" s="29"/>
      <c r="N294" s="2" t="str">
        <f t="shared" si="40"/>
        <v/>
      </c>
      <c r="O294" s="16" t="str">
        <f>IFERROR(IF(INDEX(IMFYear!$B$9:$AO$400,MATCH($F294,IMFYear!$B$9:$B$400,0),MATCH(O$5,IMFYear!$B$8:$AO$8,0))=0,"",INDEX(IMFYear!$B$9:$AO$400,MATCH($F294,IMFYear!$B$9:$B$400,0),MATCH(O$5,IMFYear!$B$8:$AO$8,0))),"")</f>
        <v/>
      </c>
      <c r="P294" s="16" t="str">
        <f>IFERROR($O294/INDEX(IMFYear!$B$9:$AO$400,MATCH($F294,IMFYear!$B$9:$B$400,0),MATCH(P$5,IMFYear!$B$8:$AO$8,0)),"")</f>
        <v/>
      </c>
      <c r="Q294" s="16" t="str">
        <f>IFERROR($O294/INDEX(IMFYear!$B$9:$AO$400,MATCH($F294,IMFYear!$B$9:$B$400,0),MATCH(Q$5,IMFYear!$B$8:$AO$8,0)),"")</f>
        <v/>
      </c>
      <c r="R294" s="16" t="str">
        <f>IFERROR($O294/INDEX(IMFYear!$B$9:$AO$400,MATCH($F294,IMFYear!$B$9:$B$400,0),MATCH(R$5,IMFYear!$B$8:$AO$8,0)),"")</f>
        <v/>
      </c>
      <c r="S294" s="16" t="str">
        <f>IFERROR($O294/INDEX(IMFYear!$B$9:$AO$400,MATCH($F294,IMFYear!$B$9:$B$400,0),MATCH(S$5,IMFYear!$B$8:$AO$8,0)),"")</f>
        <v/>
      </c>
      <c r="T294" s="16" t="str">
        <f>IFERROR($O294/INDEX(IMFYear!$B$9:$AO$400,MATCH($F294,IMFYear!$B$9:$B$400,0),MATCH(T$5,IMFYear!$B$8:$AO$8,0)),"")</f>
        <v/>
      </c>
      <c r="V294" s="3" t="str">
        <f t="array" ref="V294">IFERROR(IF($V$4="IMF",INDEX(F:F,SMALL($N$6:$N$405,ROW(U294)-ROW($U$5)),1),INDEX(F:F,SMALL($E$6:$E$405,ROW(U294)-ROW($U$5)),1)),"")</f>
        <v/>
      </c>
      <c r="W294" s="16" t="str">
        <f t="shared" si="41"/>
        <v/>
      </c>
      <c r="X294" s="16" t="str">
        <f t="shared" si="42"/>
        <v/>
      </c>
      <c r="Y294" s="16" t="str">
        <f t="shared" si="43"/>
        <v/>
      </c>
      <c r="Z294" s="16" t="str">
        <f t="shared" si="44"/>
        <v/>
      </c>
      <c r="AA294" s="16" t="str">
        <f t="shared" si="45"/>
        <v/>
      </c>
      <c r="AE294" s="1"/>
      <c r="AF294" s="4"/>
      <c r="AG294" s="29"/>
      <c r="AH294" s="29"/>
      <c r="AI294" s="29"/>
      <c r="AJ294" s="29"/>
      <c r="AL294" s="4"/>
      <c r="AM294" s="52"/>
      <c r="AN294" s="52"/>
    </row>
    <row r="295" spans="6:40" x14ac:dyDescent="0.25">
      <c r="F295" s="3" t="str">
        <f t="shared" si="46"/>
        <v/>
      </c>
      <c r="G295" s="29"/>
      <c r="H295" s="29"/>
      <c r="I295" s="29"/>
      <c r="J295" s="29"/>
      <c r="K295" s="29"/>
      <c r="L295" s="29"/>
      <c r="N295" s="2" t="str">
        <f t="shared" si="40"/>
        <v/>
      </c>
      <c r="O295" s="16" t="str">
        <f>IFERROR(IF(INDEX(IMFYear!$B$9:$AO$400,MATCH($F295,IMFYear!$B$9:$B$400,0),MATCH(O$5,IMFYear!$B$8:$AO$8,0))=0,"",INDEX(IMFYear!$B$9:$AO$400,MATCH($F295,IMFYear!$B$9:$B$400,0),MATCH(O$5,IMFYear!$B$8:$AO$8,0))),"")</f>
        <v/>
      </c>
      <c r="P295" s="16" t="str">
        <f>IFERROR($O295/INDEX(IMFYear!$B$9:$AO$400,MATCH($F295,IMFYear!$B$9:$B$400,0),MATCH(P$5,IMFYear!$B$8:$AO$8,0)),"")</f>
        <v/>
      </c>
      <c r="Q295" s="16" t="str">
        <f>IFERROR($O295/INDEX(IMFYear!$B$9:$AO$400,MATCH($F295,IMFYear!$B$9:$B$400,0),MATCH(Q$5,IMFYear!$B$8:$AO$8,0)),"")</f>
        <v/>
      </c>
      <c r="R295" s="16" t="str">
        <f>IFERROR($O295/INDEX(IMFYear!$B$9:$AO$400,MATCH($F295,IMFYear!$B$9:$B$400,0),MATCH(R$5,IMFYear!$B$8:$AO$8,0)),"")</f>
        <v/>
      </c>
      <c r="S295" s="16" t="str">
        <f>IFERROR($O295/INDEX(IMFYear!$B$9:$AO$400,MATCH($F295,IMFYear!$B$9:$B$400,0),MATCH(S$5,IMFYear!$B$8:$AO$8,0)),"")</f>
        <v/>
      </c>
      <c r="T295" s="16" t="str">
        <f>IFERROR($O295/INDEX(IMFYear!$B$9:$AO$400,MATCH($F295,IMFYear!$B$9:$B$400,0),MATCH(T$5,IMFYear!$B$8:$AO$8,0)),"")</f>
        <v/>
      </c>
      <c r="V295" s="3" t="str">
        <f t="array" ref="V295">IFERROR(IF($V$4="IMF",INDEX(F:F,SMALL($N$6:$N$405,ROW(U295)-ROW($U$5)),1),INDEX(F:F,SMALL($E$6:$E$405,ROW(U295)-ROW($U$5)),1)),"")</f>
        <v/>
      </c>
      <c r="W295" s="16" t="str">
        <f t="shared" si="41"/>
        <v/>
      </c>
      <c r="X295" s="16" t="str">
        <f t="shared" si="42"/>
        <v/>
      </c>
      <c r="Y295" s="16" t="str">
        <f t="shared" si="43"/>
        <v/>
      </c>
      <c r="Z295" s="16" t="str">
        <f t="shared" si="44"/>
        <v/>
      </c>
      <c r="AA295" s="16" t="str">
        <f t="shared" si="45"/>
        <v/>
      </c>
      <c r="AE295" s="1"/>
      <c r="AF295" s="4"/>
      <c r="AG295" s="29"/>
      <c r="AH295" s="29"/>
      <c r="AI295" s="29"/>
      <c r="AJ295" s="29"/>
      <c r="AL295" s="4"/>
      <c r="AM295" s="52"/>
      <c r="AN295" s="52"/>
    </row>
    <row r="296" spans="6:40" x14ac:dyDescent="0.25">
      <c r="F296" s="3" t="str">
        <f t="shared" si="46"/>
        <v/>
      </c>
      <c r="G296" s="29"/>
      <c r="H296" s="29"/>
      <c r="I296" s="29"/>
      <c r="J296" s="29"/>
      <c r="K296" s="29"/>
      <c r="L296" s="29"/>
      <c r="N296" s="2" t="str">
        <f t="shared" si="40"/>
        <v/>
      </c>
      <c r="O296" s="16" t="str">
        <f>IFERROR(IF(INDEX(IMFYear!$B$9:$AO$400,MATCH($F296,IMFYear!$B$9:$B$400,0),MATCH(O$5,IMFYear!$B$8:$AO$8,0))=0,"",INDEX(IMFYear!$B$9:$AO$400,MATCH($F296,IMFYear!$B$9:$B$400,0),MATCH(O$5,IMFYear!$B$8:$AO$8,0))),"")</f>
        <v/>
      </c>
      <c r="P296" s="16" t="str">
        <f>IFERROR($O296/INDEX(IMFYear!$B$9:$AO$400,MATCH($F296,IMFYear!$B$9:$B$400,0),MATCH(P$5,IMFYear!$B$8:$AO$8,0)),"")</f>
        <v/>
      </c>
      <c r="Q296" s="16" t="str">
        <f>IFERROR($O296/INDEX(IMFYear!$B$9:$AO$400,MATCH($F296,IMFYear!$B$9:$B$400,0),MATCH(Q$5,IMFYear!$B$8:$AO$8,0)),"")</f>
        <v/>
      </c>
      <c r="R296" s="16" t="str">
        <f>IFERROR($O296/INDEX(IMFYear!$B$9:$AO$400,MATCH($F296,IMFYear!$B$9:$B$400,0),MATCH(R$5,IMFYear!$B$8:$AO$8,0)),"")</f>
        <v/>
      </c>
      <c r="S296" s="16" t="str">
        <f>IFERROR($O296/INDEX(IMFYear!$B$9:$AO$400,MATCH($F296,IMFYear!$B$9:$B$400,0),MATCH(S$5,IMFYear!$B$8:$AO$8,0)),"")</f>
        <v/>
      </c>
      <c r="T296" s="16" t="str">
        <f>IFERROR($O296/INDEX(IMFYear!$B$9:$AO$400,MATCH($F296,IMFYear!$B$9:$B$400,0),MATCH(T$5,IMFYear!$B$8:$AO$8,0)),"")</f>
        <v/>
      </c>
      <c r="V296" s="3" t="str">
        <f t="array" ref="V296">IFERROR(IF($V$4="IMF",INDEX(F:F,SMALL($N$6:$N$405,ROW(U296)-ROW($U$5)),1),INDEX(F:F,SMALL($E$6:$E$405,ROW(U296)-ROW($U$5)),1)),"")</f>
        <v/>
      </c>
      <c r="W296" s="16" t="str">
        <f t="shared" si="41"/>
        <v/>
      </c>
      <c r="X296" s="16" t="str">
        <f t="shared" si="42"/>
        <v/>
      </c>
      <c r="Y296" s="16" t="str">
        <f t="shared" si="43"/>
        <v/>
      </c>
      <c r="Z296" s="16" t="str">
        <f t="shared" si="44"/>
        <v/>
      </c>
      <c r="AA296" s="16" t="str">
        <f t="shared" si="45"/>
        <v/>
      </c>
      <c r="AE296" s="1"/>
      <c r="AF296" s="4"/>
      <c r="AG296" s="29"/>
      <c r="AH296" s="29"/>
      <c r="AI296" s="29"/>
      <c r="AJ296" s="29"/>
      <c r="AL296" s="4"/>
      <c r="AM296" s="52"/>
      <c r="AN296" s="52"/>
    </row>
    <row r="297" spans="6:40" x14ac:dyDescent="0.25">
      <c r="F297" s="3" t="str">
        <f t="shared" si="46"/>
        <v/>
      </c>
      <c r="G297" s="29"/>
      <c r="H297" s="29"/>
      <c r="I297" s="29"/>
      <c r="J297" s="29"/>
      <c r="K297" s="29"/>
      <c r="L297" s="29"/>
      <c r="N297" s="2" t="str">
        <f t="shared" si="40"/>
        <v/>
      </c>
      <c r="O297" s="16" t="str">
        <f>IFERROR(IF(INDEX(IMFYear!$B$9:$AO$400,MATCH($F297,IMFYear!$B$9:$B$400,0),MATCH(O$5,IMFYear!$B$8:$AO$8,0))=0,"",INDEX(IMFYear!$B$9:$AO$400,MATCH($F297,IMFYear!$B$9:$B$400,0),MATCH(O$5,IMFYear!$B$8:$AO$8,0))),"")</f>
        <v/>
      </c>
      <c r="P297" s="16" t="str">
        <f>IFERROR($O297/INDEX(IMFYear!$B$9:$AO$400,MATCH($F297,IMFYear!$B$9:$B$400,0),MATCH(P$5,IMFYear!$B$8:$AO$8,0)),"")</f>
        <v/>
      </c>
      <c r="Q297" s="16" t="str">
        <f>IFERROR($O297/INDEX(IMFYear!$B$9:$AO$400,MATCH($F297,IMFYear!$B$9:$B$400,0),MATCH(Q$5,IMFYear!$B$8:$AO$8,0)),"")</f>
        <v/>
      </c>
      <c r="R297" s="16" t="str">
        <f>IFERROR($O297/INDEX(IMFYear!$B$9:$AO$400,MATCH($F297,IMFYear!$B$9:$B$400,0),MATCH(R$5,IMFYear!$B$8:$AO$8,0)),"")</f>
        <v/>
      </c>
      <c r="S297" s="16" t="str">
        <f>IFERROR($O297/INDEX(IMFYear!$B$9:$AO$400,MATCH($F297,IMFYear!$B$9:$B$400,0),MATCH(S$5,IMFYear!$B$8:$AO$8,0)),"")</f>
        <v/>
      </c>
      <c r="T297" s="16" t="str">
        <f>IFERROR($O297/INDEX(IMFYear!$B$9:$AO$400,MATCH($F297,IMFYear!$B$9:$B$400,0),MATCH(T$5,IMFYear!$B$8:$AO$8,0)),"")</f>
        <v/>
      </c>
      <c r="V297" s="3" t="str">
        <f t="array" ref="V297">IFERROR(IF($V$4="IMF",INDEX(F:F,SMALL($N$6:$N$405,ROW(U297)-ROW($U$5)),1),INDEX(F:F,SMALL($E$6:$E$405,ROW(U297)-ROW($U$5)),1)),"")</f>
        <v/>
      </c>
      <c r="W297" s="16" t="str">
        <f t="shared" si="41"/>
        <v/>
      </c>
      <c r="X297" s="16" t="str">
        <f t="shared" si="42"/>
        <v/>
      </c>
      <c r="Y297" s="16" t="str">
        <f t="shared" si="43"/>
        <v/>
      </c>
      <c r="Z297" s="16" t="str">
        <f t="shared" si="44"/>
        <v/>
      </c>
      <c r="AA297" s="16" t="str">
        <f t="shared" si="45"/>
        <v/>
      </c>
      <c r="AE297" s="1"/>
      <c r="AF297" s="4"/>
      <c r="AG297" s="29"/>
      <c r="AH297" s="29"/>
      <c r="AI297" s="29"/>
      <c r="AJ297" s="29"/>
      <c r="AL297" s="4"/>
      <c r="AM297" s="52"/>
      <c r="AN297" s="52"/>
    </row>
    <row r="298" spans="6:40" x14ac:dyDescent="0.25">
      <c r="F298" s="3" t="str">
        <f t="shared" si="46"/>
        <v/>
      </c>
      <c r="G298" s="29"/>
      <c r="H298" s="29"/>
      <c r="I298" s="29"/>
      <c r="J298" s="29"/>
      <c r="K298" s="29"/>
      <c r="L298" s="29"/>
      <c r="N298" s="2" t="str">
        <f t="shared" si="40"/>
        <v/>
      </c>
      <c r="O298" s="16" t="str">
        <f>IFERROR(IF(INDEX(IMFYear!$B$9:$AO$400,MATCH($F298,IMFYear!$B$9:$B$400,0),MATCH(O$5,IMFYear!$B$8:$AO$8,0))=0,"",INDEX(IMFYear!$B$9:$AO$400,MATCH($F298,IMFYear!$B$9:$B$400,0),MATCH(O$5,IMFYear!$B$8:$AO$8,0))),"")</f>
        <v/>
      </c>
      <c r="P298" s="16" t="str">
        <f>IFERROR($O298/INDEX(IMFYear!$B$9:$AO$400,MATCH($F298,IMFYear!$B$9:$B$400,0),MATCH(P$5,IMFYear!$B$8:$AO$8,0)),"")</f>
        <v/>
      </c>
      <c r="Q298" s="16" t="str">
        <f>IFERROR($O298/INDEX(IMFYear!$B$9:$AO$400,MATCH($F298,IMFYear!$B$9:$B$400,0),MATCH(Q$5,IMFYear!$B$8:$AO$8,0)),"")</f>
        <v/>
      </c>
      <c r="R298" s="16" t="str">
        <f>IFERROR($O298/INDEX(IMFYear!$B$9:$AO$400,MATCH($F298,IMFYear!$B$9:$B$400,0),MATCH(R$5,IMFYear!$B$8:$AO$8,0)),"")</f>
        <v/>
      </c>
      <c r="S298" s="16" t="str">
        <f>IFERROR($O298/INDEX(IMFYear!$B$9:$AO$400,MATCH($F298,IMFYear!$B$9:$B$400,0),MATCH(S$5,IMFYear!$B$8:$AO$8,0)),"")</f>
        <v/>
      </c>
      <c r="T298" s="16" t="str">
        <f>IFERROR($O298/INDEX(IMFYear!$B$9:$AO$400,MATCH($F298,IMFYear!$B$9:$B$400,0),MATCH(T$5,IMFYear!$B$8:$AO$8,0)),"")</f>
        <v/>
      </c>
      <c r="V298" s="3" t="str">
        <f t="array" ref="V298">IFERROR(IF($V$4="IMF",INDEX(F:F,SMALL($N$6:$N$405,ROW(U298)-ROW($U$5)),1),INDEX(F:F,SMALL($E$6:$E$405,ROW(U298)-ROW($U$5)),1)),"")</f>
        <v/>
      </c>
      <c r="W298" s="16" t="str">
        <f t="shared" si="41"/>
        <v/>
      </c>
      <c r="X298" s="16" t="str">
        <f t="shared" si="42"/>
        <v/>
      </c>
      <c r="Y298" s="16" t="str">
        <f t="shared" si="43"/>
        <v/>
      </c>
      <c r="Z298" s="16" t="str">
        <f t="shared" si="44"/>
        <v/>
      </c>
      <c r="AA298" s="16" t="str">
        <f t="shared" si="45"/>
        <v/>
      </c>
      <c r="AE298" s="1"/>
      <c r="AF298" s="4"/>
      <c r="AG298" s="29"/>
      <c r="AH298" s="29"/>
      <c r="AI298" s="29"/>
      <c r="AJ298" s="29"/>
      <c r="AL298" s="4"/>
      <c r="AM298" s="52"/>
      <c r="AN298" s="52"/>
    </row>
    <row r="299" spans="6:40" x14ac:dyDescent="0.25">
      <c r="F299" s="3" t="str">
        <f t="shared" si="46"/>
        <v/>
      </c>
      <c r="G299" s="29"/>
      <c r="H299" s="29"/>
      <c r="I299" s="29"/>
      <c r="J299" s="29"/>
      <c r="K299" s="29"/>
      <c r="L299" s="29"/>
      <c r="N299" s="2" t="str">
        <f t="shared" si="40"/>
        <v/>
      </c>
      <c r="O299" s="16" t="str">
        <f>IFERROR(IF(INDEX(IMFYear!$B$9:$AO$400,MATCH($F299,IMFYear!$B$9:$B$400,0),MATCH(O$5,IMFYear!$B$8:$AO$8,0))=0,"",INDEX(IMFYear!$B$9:$AO$400,MATCH($F299,IMFYear!$B$9:$B$400,0),MATCH(O$5,IMFYear!$B$8:$AO$8,0))),"")</f>
        <v/>
      </c>
      <c r="P299" s="16" t="str">
        <f>IFERROR($O299/INDEX(IMFYear!$B$9:$AO$400,MATCH($F299,IMFYear!$B$9:$B$400,0),MATCH(P$5,IMFYear!$B$8:$AO$8,0)),"")</f>
        <v/>
      </c>
      <c r="Q299" s="16" t="str">
        <f>IFERROR($O299/INDEX(IMFYear!$B$9:$AO$400,MATCH($F299,IMFYear!$B$9:$B$400,0),MATCH(Q$5,IMFYear!$B$8:$AO$8,0)),"")</f>
        <v/>
      </c>
      <c r="R299" s="16" t="str">
        <f>IFERROR($O299/INDEX(IMFYear!$B$9:$AO$400,MATCH($F299,IMFYear!$B$9:$B$400,0),MATCH(R$5,IMFYear!$B$8:$AO$8,0)),"")</f>
        <v/>
      </c>
      <c r="S299" s="16" t="str">
        <f>IFERROR($O299/INDEX(IMFYear!$B$9:$AO$400,MATCH($F299,IMFYear!$B$9:$B$400,0),MATCH(S$5,IMFYear!$B$8:$AO$8,0)),"")</f>
        <v/>
      </c>
      <c r="T299" s="16" t="str">
        <f>IFERROR($O299/INDEX(IMFYear!$B$9:$AO$400,MATCH($F299,IMFYear!$B$9:$B$400,0),MATCH(T$5,IMFYear!$B$8:$AO$8,0)),"")</f>
        <v/>
      </c>
      <c r="V299" s="3" t="str">
        <f t="array" ref="V299">IFERROR(IF($V$4="IMF",INDEX(F:F,SMALL($N$6:$N$405,ROW(U299)-ROW($U$5)),1),INDEX(F:F,SMALL($E$6:$E$405,ROW(U299)-ROW($U$5)),1)),"")</f>
        <v/>
      </c>
      <c r="W299" s="16" t="str">
        <f t="shared" si="41"/>
        <v/>
      </c>
      <c r="X299" s="16" t="str">
        <f t="shared" si="42"/>
        <v/>
      </c>
      <c r="Y299" s="16" t="str">
        <f t="shared" si="43"/>
        <v/>
      </c>
      <c r="Z299" s="16" t="str">
        <f t="shared" si="44"/>
        <v/>
      </c>
      <c r="AA299" s="16" t="str">
        <f t="shared" si="45"/>
        <v/>
      </c>
      <c r="AE299" s="1"/>
      <c r="AF299" s="4"/>
      <c r="AG299" s="29"/>
      <c r="AH299" s="29"/>
      <c r="AI299" s="29"/>
      <c r="AJ299" s="29"/>
      <c r="AL299" s="4"/>
      <c r="AM299" s="52"/>
      <c r="AN299" s="52"/>
    </row>
    <row r="300" spans="6:40" x14ac:dyDescent="0.25">
      <c r="F300" s="3" t="str">
        <f t="shared" si="46"/>
        <v/>
      </c>
      <c r="G300" s="29"/>
      <c r="H300" s="29"/>
      <c r="I300" s="29"/>
      <c r="J300" s="29"/>
      <c r="K300" s="29"/>
      <c r="L300" s="29"/>
      <c r="N300" s="2" t="str">
        <f t="shared" si="40"/>
        <v/>
      </c>
      <c r="O300" s="16" t="str">
        <f>IFERROR(IF(INDEX(IMFYear!$B$9:$AO$400,MATCH($F300,IMFYear!$B$9:$B$400,0),MATCH(O$5,IMFYear!$B$8:$AO$8,0))=0,"",INDEX(IMFYear!$B$9:$AO$400,MATCH($F300,IMFYear!$B$9:$B$400,0),MATCH(O$5,IMFYear!$B$8:$AO$8,0))),"")</f>
        <v/>
      </c>
      <c r="P300" s="16" t="str">
        <f>IFERROR($O300/INDEX(IMFYear!$B$9:$AO$400,MATCH($F300,IMFYear!$B$9:$B$400,0),MATCH(P$5,IMFYear!$B$8:$AO$8,0)),"")</f>
        <v/>
      </c>
      <c r="Q300" s="16" t="str">
        <f>IFERROR($O300/INDEX(IMFYear!$B$9:$AO$400,MATCH($F300,IMFYear!$B$9:$B$400,0),MATCH(Q$5,IMFYear!$B$8:$AO$8,0)),"")</f>
        <v/>
      </c>
      <c r="R300" s="16" t="str">
        <f>IFERROR($O300/INDEX(IMFYear!$B$9:$AO$400,MATCH($F300,IMFYear!$B$9:$B$400,0),MATCH(R$5,IMFYear!$B$8:$AO$8,0)),"")</f>
        <v/>
      </c>
      <c r="S300" s="16" t="str">
        <f>IFERROR($O300/INDEX(IMFYear!$B$9:$AO$400,MATCH($F300,IMFYear!$B$9:$B$400,0),MATCH(S$5,IMFYear!$B$8:$AO$8,0)),"")</f>
        <v/>
      </c>
      <c r="T300" s="16" t="str">
        <f>IFERROR($O300/INDEX(IMFYear!$B$9:$AO$400,MATCH($F300,IMFYear!$B$9:$B$400,0),MATCH(T$5,IMFYear!$B$8:$AO$8,0)),"")</f>
        <v/>
      </c>
      <c r="V300" s="3" t="str">
        <f t="array" ref="V300">IFERROR(IF($V$4="IMF",INDEX(F:F,SMALL($N$6:$N$405,ROW(U300)-ROW($U$5)),1),INDEX(F:F,SMALL($E$6:$E$405,ROW(U300)-ROW($U$5)),1)),"")</f>
        <v/>
      </c>
      <c r="W300" s="16" t="str">
        <f t="shared" si="41"/>
        <v/>
      </c>
      <c r="X300" s="16" t="str">
        <f t="shared" si="42"/>
        <v/>
      </c>
      <c r="Y300" s="16" t="str">
        <f t="shared" si="43"/>
        <v/>
      </c>
      <c r="Z300" s="16" t="str">
        <f t="shared" si="44"/>
        <v/>
      </c>
      <c r="AA300" s="16" t="str">
        <f t="shared" si="45"/>
        <v/>
      </c>
      <c r="AE300" s="1"/>
      <c r="AF300" s="4"/>
      <c r="AG300" s="29"/>
      <c r="AH300" s="29"/>
      <c r="AI300" s="29"/>
      <c r="AJ300" s="29"/>
      <c r="AL300" s="4"/>
      <c r="AM300" s="52"/>
      <c r="AN300" s="52"/>
    </row>
    <row r="301" spans="6:40" x14ac:dyDescent="0.25">
      <c r="F301" s="3" t="str">
        <f t="shared" si="46"/>
        <v/>
      </c>
      <c r="G301" s="29"/>
      <c r="H301" s="29"/>
      <c r="I301" s="29"/>
      <c r="J301" s="29"/>
      <c r="K301" s="29"/>
      <c r="L301" s="29"/>
      <c r="N301" s="2" t="str">
        <f t="shared" si="40"/>
        <v/>
      </c>
      <c r="O301" s="16" t="str">
        <f>IFERROR(IF(INDEX(IMFYear!$B$9:$AO$400,MATCH($F301,IMFYear!$B$9:$B$400,0),MATCH(O$5,IMFYear!$B$8:$AO$8,0))=0,"",INDEX(IMFYear!$B$9:$AO$400,MATCH($F301,IMFYear!$B$9:$B$400,0),MATCH(O$5,IMFYear!$B$8:$AO$8,0))),"")</f>
        <v/>
      </c>
      <c r="P301" s="16" t="str">
        <f>IFERROR($O301/INDEX(IMFYear!$B$9:$AO$400,MATCH($F301,IMFYear!$B$9:$B$400,0),MATCH(P$5,IMFYear!$B$8:$AO$8,0)),"")</f>
        <v/>
      </c>
      <c r="Q301" s="16" t="str">
        <f>IFERROR($O301/INDEX(IMFYear!$B$9:$AO$400,MATCH($F301,IMFYear!$B$9:$B$400,0),MATCH(Q$5,IMFYear!$B$8:$AO$8,0)),"")</f>
        <v/>
      </c>
      <c r="R301" s="16" t="str">
        <f>IFERROR($O301/INDEX(IMFYear!$B$9:$AO$400,MATCH($F301,IMFYear!$B$9:$B$400,0),MATCH(R$5,IMFYear!$B$8:$AO$8,0)),"")</f>
        <v/>
      </c>
      <c r="S301" s="16" t="str">
        <f>IFERROR($O301/INDEX(IMFYear!$B$9:$AO$400,MATCH($F301,IMFYear!$B$9:$B$400,0),MATCH(S$5,IMFYear!$B$8:$AO$8,0)),"")</f>
        <v/>
      </c>
      <c r="T301" s="16" t="str">
        <f>IFERROR($O301/INDEX(IMFYear!$B$9:$AO$400,MATCH($F301,IMFYear!$B$9:$B$400,0),MATCH(T$5,IMFYear!$B$8:$AO$8,0)),"")</f>
        <v/>
      </c>
      <c r="V301" s="3" t="str">
        <f t="array" ref="V301">IFERROR(IF($V$4="IMF",INDEX(F:F,SMALL($N$6:$N$405,ROW(U301)-ROW($U$5)),1),INDEX(F:F,SMALL($E$6:$E$405,ROW(U301)-ROW($U$5)),1)),"")</f>
        <v/>
      </c>
      <c r="W301" s="16" t="str">
        <f t="shared" si="41"/>
        <v/>
      </c>
      <c r="X301" s="16" t="str">
        <f t="shared" si="42"/>
        <v/>
      </c>
      <c r="Y301" s="16" t="str">
        <f t="shared" si="43"/>
        <v/>
      </c>
      <c r="Z301" s="16" t="str">
        <f t="shared" si="44"/>
        <v/>
      </c>
      <c r="AA301" s="16" t="str">
        <f t="shared" si="45"/>
        <v/>
      </c>
      <c r="AE301" s="1"/>
      <c r="AF301" s="4"/>
      <c r="AG301" s="29"/>
      <c r="AH301" s="29"/>
      <c r="AI301" s="29"/>
      <c r="AJ301" s="29"/>
      <c r="AL301" s="4"/>
      <c r="AM301" s="52"/>
      <c r="AN301" s="52"/>
    </row>
    <row r="302" spans="6:40" x14ac:dyDescent="0.25">
      <c r="F302" s="3" t="str">
        <f t="shared" si="46"/>
        <v/>
      </c>
      <c r="G302" s="29"/>
      <c r="H302" s="29"/>
      <c r="I302" s="29"/>
      <c r="J302" s="29"/>
      <c r="K302" s="29"/>
      <c r="L302" s="29"/>
      <c r="N302" s="2" t="str">
        <f t="shared" si="40"/>
        <v/>
      </c>
      <c r="O302" s="16" t="str">
        <f>IFERROR(IF(INDEX(IMFYear!$B$9:$AO$400,MATCH($F302,IMFYear!$B$9:$B$400,0),MATCH(O$5,IMFYear!$B$8:$AO$8,0))=0,"",INDEX(IMFYear!$B$9:$AO$400,MATCH($F302,IMFYear!$B$9:$B$400,0),MATCH(O$5,IMFYear!$B$8:$AO$8,0))),"")</f>
        <v/>
      </c>
      <c r="P302" s="16" t="str">
        <f>IFERROR($O302/INDEX(IMFYear!$B$9:$AO$400,MATCH($F302,IMFYear!$B$9:$B$400,0),MATCH(P$5,IMFYear!$B$8:$AO$8,0)),"")</f>
        <v/>
      </c>
      <c r="Q302" s="16" t="str">
        <f>IFERROR($O302/INDEX(IMFYear!$B$9:$AO$400,MATCH($F302,IMFYear!$B$9:$B$400,0),MATCH(Q$5,IMFYear!$B$8:$AO$8,0)),"")</f>
        <v/>
      </c>
      <c r="R302" s="16" t="str">
        <f>IFERROR($O302/INDEX(IMFYear!$B$9:$AO$400,MATCH($F302,IMFYear!$B$9:$B$400,0),MATCH(R$5,IMFYear!$B$8:$AO$8,0)),"")</f>
        <v/>
      </c>
      <c r="S302" s="16" t="str">
        <f>IFERROR($O302/INDEX(IMFYear!$B$9:$AO$400,MATCH($F302,IMFYear!$B$9:$B$400,0),MATCH(S$5,IMFYear!$B$8:$AO$8,0)),"")</f>
        <v/>
      </c>
      <c r="T302" s="16" t="str">
        <f>IFERROR($O302/INDEX(IMFYear!$B$9:$AO$400,MATCH($F302,IMFYear!$B$9:$B$400,0),MATCH(T$5,IMFYear!$B$8:$AO$8,0)),"")</f>
        <v/>
      </c>
      <c r="V302" s="3" t="str">
        <f t="array" ref="V302">IFERROR(IF($V$4="IMF",INDEX(F:F,SMALL($N$6:$N$405,ROW(U302)-ROW($U$5)),1),INDEX(F:F,SMALL($E$6:$E$405,ROW(U302)-ROW($U$5)),1)),"")</f>
        <v/>
      </c>
      <c r="W302" s="16" t="str">
        <f t="shared" si="41"/>
        <v/>
      </c>
      <c r="X302" s="16" t="str">
        <f t="shared" si="42"/>
        <v/>
      </c>
      <c r="Y302" s="16" t="str">
        <f t="shared" si="43"/>
        <v/>
      </c>
      <c r="Z302" s="16" t="str">
        <f t="shared" si="44"/>
        <v/>
      </c>
      <c r="AA302" s="16" t="str">
        <f t="shared" si="45"/>
        <v/>
      </c>
      <c r="AE302" s="1"/>
      <c r="AF302" s="4"/>
      <c r="AG302" s="29"/>
      <c r="AH302" s="29"/>
      <c r="AI302" s="29"/>
      <c r="AJ302" s="29"/>
      <c r="AL302" s="4"/>
      <c r="AM302" s="52"/>
      <c r="AN302" s="52"/>
    </row>
    <row r="303" spans="6:40" x14ac:dyDescent="0.25">
      <c r="F303" s="3" t="str">
        <f t="shared" si="46"/>
        <v/>
      </c>
      <c r="G303" s="29"/>
      <c r="H303" s="29"/>
      <c r="I303" s="29"/>
      <c r="J303" s="29"/>
      <c r="K303" s="29"/>
      <c r="L303" s="29"/>
      <c r="N303" s="2" t="str">
        <f t="shared" si="40"/>
        <v/>
      </c>
      <c r="O303" s="16" t="str">
        <f>IFERROR(IF(INDEX(IMFYear!$B$9:$AO$400,MATCH($F303,IMFYear!$B$9:$B$400,0),MATCH(O$5,IMFYear!$B$8:$AO$8,0))=0,"",INDEX(IMFYear!$B$9:$AO$400,MATCH($F303,IMFYear!$B$9:$B$400,0),MATCH(O$5,IMFYear!$B$8:$AO$8,0))),"")</f>
        <v/>
      </c>
      <c r="P303" s="16" t="str">
        <f>IFERROR($O303/INDEX(IMFYear!$B$9:$AO$400,MATCH($F303,IMFYear!$B$9:$B$400,0),MATCH(P$5,IMFYear!$B$8:$AO$8,0)),"")</f>
        <v/>
      </c>
      <c r="Q303" s="16" t="str">
        <f>IFERROR($O303/INDEX(IMFYear!$B$9:$AO$400,MATCH($F303,IMFYear!$B$9:$B$400,0),MATCH(Q$5,IMFYear!$B$8:$AO$8,0)),"")</f>
        <v/>
      </c>
      <c r="R303" s="16" t="str">
        <f>IFERROR($O303/INDEX(IMFYear!$B$9:$AO$400,MATCH($F303,IMFYear!$B$9:$B$400,0),MATCH(R$5,IMFYear!$B$8:$AO$8,0)),"")</f>
        <v/>
      </c>
      <c r="S303" s="16" t="str">
        <f>IFERROR($O303/INDEX(IMFYear!$B$9:$AO$400,MATCH($F303,IMFYear!$B$9:$B$400,0),MATCH(S$5,IMFYear!$B$8:$AO$8,0)),"")</f>
        <v/>
      </c>
      <c r="T303" s="16" t="str">
        <f>IFERROR($O303/INDEX(IMFYear!$B$9:$AO$400,MATCH($F303,IMFYear!$B$9:$B$400,0),MATCH(T$5,IMFYear!$B$8:$AO$8,0)),"")</f>
        <v/>
      </c>
      <c r="V303" s="3" t="str">
        <f t="array" ref="V303">IFERROR(IF($V$4="IMF",INDEX(F:F,SMALL($N$6:$N$405,ROW(U303)-ROW($U$5)),1),INDEX(F:F,SMALL($E$6:$E$405,ROW(U303)-ROW($U$5)),1)),"")</f>
        <v/>
      </c>
      <c r="W303" s="16" t="str">
        <f t="shared" si="41"/>
        <v/>
      </c>
      <c r="X303" s="16" t="str">
        <f t="shared" si="42"/>
        <v/>
      </c>
      <c r="Y303" s="16" t="str">
        <f t="shared" si="43"/>
        <v/>
      </c>
      <c r="Z303" s="16" t="str">
        <f t="shared" si="44"/>
        <v/>
      </c>
      <c r="AA303" s="16" t="str">
        <f t="shared" si="45"/>
        <v/>
      </c>
      <c r="AE303" s="1"/>
      <c r="AF303" s="4"/>
      <c r="AG303" s="29"/>
      <c r="AH303" s="29"/>
      <c r="AI303" s="29"/>
      <c r="AJ303" s="29"/>
      <c r="AL303" s="4"/>
      <c r="AM303" s="52"/>
      <c r="AN303" s="52"/>
    </row>
    <row r="304" spans="6:40" x14ac:dyDescent="0.25">
      <c r="F304" s="3" t="str">
        <f t="shared" si="46"/>
        <v/>
      </c>
      <c r="G304" s="29"/>
      <c r="H304" s="29"/>
      <c r="I304" s="29"/>
      <c r="J304" s="29"/>
      <c r="K304" s="29"/>
      <c r="L304" s="29"/>
      <c r="N304" s="2" t="str">
        <f t="shared" si="40"/>
        <v/>
      </c>
      <c r="O304" s="16" t="str">
        <f>IFERROR(IF(INDEX(IMFYear!$B$9:$AO$400,MATCH($F304,IMFYear!$B$9:$B$400,0),MATCH(O$5,IMFYear!$B$8:$AO$8,0))=0,"",INDEX(IMFYear!$B$9:$AO$400,MATCH($F304,IMFYear!$B$9:$B$400,0),MATCH(O$5,IMFYear!$B$8:$AO$8,0))),"")</f>
        <v/>
      </c>
      <c r="P304" s="16" t="str">
        <f>IFERROR($O304/INDEX(IMFYear!$B$9:$AO$400,MATCH($F304,IMFYear!$B$9:$B$400,0),MATCH(P$5,IMFYear!$B$8:$AO$8,0)),"")</f>
        <v/>
      </c>
      <c r="Q304" s="16" t="str">
        <f>IFERROR($O304/INDEX(IMFYear!$B$9:$AO$400,MATCH($F304,IMFYear!$B$9:$B$400,0),MATCH(Q$5,IMFYear!$B$8:$AO$8,0)),"")</f>
        <v/>
      </c>
      <c r="R304" s="16" t="str">
        <f>IFERROR($O304/INDEX(IMFYear!$B$9:$AO$400,MATCH($F304,IMFYear!$B$9:$B$400,0),MATCH(R$5,IMFYear!$B$8:$AO$8,0)),"")</f>
        <v/>
      </c>
      <c r="S304" s="16" t="str">
        <f>IFERROR($O304/INDEX(IMFYear!$B$9:$AO$400,MATCH($F304,IMFYear!$B$9:$B$400,0),MATCH(S$5,IMFYear!$B$8:$AO$8,0)),"")</f>
        <v/>
      </c>
      <c r="T304" s="16" t="str">
        <f>IFERROR($O304/INDEX(IMFYear!$B$9:$AO$400,MATCH($F304,IMFYear!$B$9:$B$400,0),MATCH(T$5,IMFYear!$B$8:$AO$8,0)),"")</f>
        <v/>
      </c>
      <c r="V304" s="3" t="str">
        <f t="array" ref="V304">IFERROR(IF($V$4="IMF",INDEX(F:F,SMALL($N$6:$N$405,ROW(U304)-ROW($U$5)),1),INDEX(F:F,SMALL($E$6:$E$405,ROW(U304)-ROW($U$5)),1)),"")</f>
        <v/>
      </c>
      <c r="W304" s="16" t="str">
        <f t="shared" si="41"/>
        <v/>
      </c>
      <c r="X304" s="16" t="str">
        <f t="shared" si="42"/>
        <v/>
      </c>
      <c r="Y304" s="16" t="str">
        <f t="shared" si="43"/>
        <v/>
      </c>
      <c r="Z304" s="16" t="str">
        <f t="shared" si="44"/>
        <v/>
      </c>
      <c r="AA304" s="16" t="str">
        <f t="shared" si="45"/>
        <v/>
      </c>
      <c r="AE304" s="1"/>
      <c r="AF304" s="4"/>
      <c r="AG304" s="29"/>
      <c r="AH304" s="29"/>
      <c r="AI304" s="29"/>
      <c r="AJ304" s="29"/>
      <c r="AL304" s="4"/>
      <c r="AM304" s="52"/>
      <c r="AN304" s="52"/>
    </row>
    <row r="305" spans="6:40" x14ac:dyDescent="0.25">
      <c r="F305" s="3" t="str">
        <f t="shared" si="46"/>
        <v/>
      </c>
      <c r="G305" s="29"/>
      <c r="H305" s="29"/>
      <c r="I305" s="29"/>
      <c r="J305" s="29"/>
      <c r="K305" s="29"/>
      <c r="L305" s="29"/>
      <c r="N305" s="2" t="str">
        <f t="shared" si="40"/>
        <v/>
      </c>
      <c r="O305" s="16" t="str">
        <f>IFERROR(IF(INDEX(IMFYear!$B$9:$AO$400,MATCH($F305,IMFYear!$B$9:$B$400,0),MATCH(O$5,IMFYear!$B$8:$AO$8,0))=0,"",INDEX(IMFYear!$B$9:$AO$400,MATCH($F305,IMFYear!$B$9:$B$400,0),MATCH(O$5,IMFYear!$B$8:$AO$8,0))),"")</f>
        <v/>
      </c>
      <c r="P305" s="16" t="str">
        <f>IFERROR($O305/INDEX(IMFYear!$B$9:$AO$400,MATCH($F305,IMFYear!$B$9:$B$400,0),MATCH(P$5,IMFYear!$B$8:$AO$8,0)),"")</f>
        <v/>
      </c>
      <c r="Q305" s="16" t="str">
        <f>IFERROR($O305/INDEX(IMFYear!$B$9:$AO$400,MATCH($F305,IMFYear!$B$9:$B$400,0),MATCH(Q$5,IMFYear!$B$8:$AO$8,0)),"")</f>
        <v/>
      </c>
      <c r="R305" s="16" t="str">
        <f>IFERROR($O305/INDEX(IMFYear!$B$9:$AO$400,MATCH($F305,IMFYear!$B$9:$B$400,0),MATCH(R$5,IMFYear!$B$8:$AO$8,0)),"")</f>
        <v/>
      </c>
      <c r="S305" s="16" t="str">
        <f>IFERROR($O305/INDEX(IMFYear!$B$9:$AO$400,MATCH($F305,IMFYear!$B$9:$B$400,0),MATCH(S$5,IMFYear!$B$8:$AO$8,0)),"")</f>
        <v/>
      </c>
      <c r="T305" s="16" t="str">
        <f>IFERROR($O305/INDEX(IMFYear!$B$9:$AO$400,MATCH($F305,IMFYear!$B$9:$B$400,0),MATCH(T$5,IMFYear!$B$8:$AO$8,0)),"")</f>
        <v/>
      </c>
      <c r="V305" s="3" t="str">
        <f t="array" ref="V305">IFERROR(IF($V$4="IMF",INDEX(F:F,SMALL($N$6:$N$405,ROW(U305)-ROW($U$5)),1),INDEX(F:F,SMALL($E$6:$E$405,ROW(U305)-ROW($U$5)),1)),"")</f>
        <v/>
      </c>
      <c r="W305" s="16" t="str">
        <f t="shared" si="41"/>
        <v/>
      </c>
      <c r="X305" s="16" t="str">
        <f t="shared" si="42"/>
        <v/>
      </c>
      <c r="Y305" s="16" t="str">
        <f t="shared" si="43"/>
        <v/>
      </c>
      <c r="Z305" s="16" t="str">
        <f t="shared" si="44"/>
        <v/>
      </c>
      <c r="AA305" s="16" t="str">
        <f t="shared" si="45"/>
        <v/>
      </c>
      <c r="AE305" s="1"/>
      <c r="AF305" s="4"/>
      <c r="AG305" s="29"/>
      <c r="AH305" s="29"/>
      <c r="AI305" s="29"/>
      <c r="AJ305" s="29"/>
      <c r="AL305" s="4"/>
      <c r="AM305" s="52"/>
      <c r="AN305" s="52"/>
    </row>
    <row r="306" spans="6:40" x14ac:dyDescent="0.25">
      <c r="F306" s="3" t="str">
        <f t="shared" si="46"/>
        <v/>
      </c>
      <c r="G306" s="29"/>
      <c r="H306" s="29"/>
      <c r="I306" s="29"/>
      <c r="J306" s="29"/>
      <c r="K306" s="29"/>
      <c r="L306" s="29"/>
      <c r="N306" s="2" t="str">
        <f t="shared" si="40"/>
        <v/>
      </c>
      <c r="O306" s="16" t="str">
        <f>IFERROR(IF(INDEX(IMFYear!$B$9:$AO$400,MATCH($F306,IMFYear!$B$9:$B$400,0),MATCH(O$5,IMFYear!$B$8:$AO$8,0))=0,"",INDEX(IMFYear!$B$9:$AO$400,MATCH($F306,IMFYear!$B$9:$B$400,0),MATCH(O$5,IMFYear!$B$8:$AO$8,0))),"")</f>
        <v/>
      </c>
      <c r="P306" s="16" t="str">
        <f>IFERROR($O306/INDEX(IMFYear!$B$9:$AO$400,MATCH($F306,IMFYear!$B$9:$B$400,0),MATCH(P$5,IMFYear!$B$8:$AO$8,0)),"")</f>
        <v/>
      </c>
      <c r="Q306" s="16" t="str">
        <f>IFERROR($O306/INDEX(IMFYear!$B$9:$AO$400,MATCH($F306,IMFYear!$B$9:$B$400,0),MATCH(Q$5,IMFYear!$B$8:$AO$8,0)),"")</f>
        <v/>
      </c>
      <c r="R306" s="16" t="str">
        <f>IFERROR($O306/INDEX(IMFYear!$B$9:$AO$400,MATCH($F306,IMFYear!$B$9:$B$400,0),MATCH(R$5,IMFYear!$B$8:$AO$8,0)),"")</f>
        <v/>
      </c>
      <c r="S306" s="16" t="str">
        <f>IFERROR($O306/INDEX(IMFYear!$B$9:$AO$400,MATCH($F306,IMFYear!$B$9:$B$400,0),MATCH(S$5,IMFYear!$B$8:$AO$8,0)),"")</f>
        <v/>
      </c>
      <c r="T306" s="16" t="str">
        <f>IFERROR($O306/INDEX(IMFYear!$B$9:$AO$400,MATCH($F306,IMFYear!$B$9:$B$400,0),MATCH(T$5,IMFYear!$B$8:$AO$8,0)),"")</f>
        <v/>
      </c>
      <c r="V306" s="3" t="str">
        <f t="array" ref="V306">IFERROR(IF($V$4="IMF",INDEX(F:F,SMALL($N$6:$N$405,ROW(U306)-ROW($U$5)),1),INDEX(F:F,SMALL($E$6:$E$405,ROW(U306)-ROW($U$5)),1)),"")</f>
        <v/>
      </c>
      <c r="W306" s="16" t="str">
        <f t="shared" si="41"/>
        <v/>
      </c>
      <c r="X306" s="16" t="str">
        <f t="shared" si="42"/>
        <v/>
      </c>
      <c r="Y306" s="16" t="str">
        <f t="shared" si="43"/>
        <v/>
      </c>
      <c r="Z306" s="16" t="str">
        <f t="shared" si="44"/>
        <v/>
      </c>
      <c r="AA306" s="16" t="str">
        <f t="shared" si="45"/>
        <v/>
      </c>
      <c r="AE306" s="1"/>
      <c r="AF306" s="4"/>
      <c r="AG306" s="29"/>
      <c r="AH306" s="29"/>
      <c r="AI306" s="29"/>
      <c r="AJ306" s="29"/>
      <c r="AL306" s="4"/>
      <c r="AM306" s="52"/>
      <c r="AN306" s="52"/>
    </row>
    <row r="307" spans="6:40" x14ac:dyDescent="0.25">
      <c r="F307" s="3" t="str">
        <f t="shared" si="46"/>
        <v/>
      </c>
      <c r="G307" s="29"/>
      <c r="H307" s="29"/>
      <c r="I307" s="29"/>
      <c r="J307" s="29"/>
      <c r="K307" s="29"/>
      <c r="L307" s="29"/>
      <c r="N307" s="2" t="str">
        <f t="shared" si="40"/>
        <v/>
      </c>
      <c r="O307" s="16" t="str">
        <f>IFERROR(IF(INDEX(IMFYear!$B$9:$AO$400,MATCH($F307,IMFYear!$B$9:$B$400,0),MATCH(O$5,IMFYear!$B$8:$AO$8,0))=0,"",INDEX(IMFYear!$B$9:$AO$400,MATCH($F307,IMFYear!$B$9:$B$400,0),MATCH(O$5,IMFYear!$B$8:$AO$8,0))),"")</f>
        <v/>
      </c>
      <c r="P307" s="16" t="str">
        <f>IFERROR($O307/INDEX(IMFYear!$B$9:$AO$400,MATCH($F307,IMFYear!$B$9:$B$400,0),MATCH(P$5,IMFYear!$B$8:$AO$8,0)),"")</f>
        <v/>
      </c>
      <c r="Q307" s="16" t="str">
        <f>IFERROR($O307/INDEX(IMFYear!$B$9:$AO$400,MATCH($F307,IMFYear!$B$9:$B$400,0),MATCH(Q$5,IMFYear!$B$8:$AO$8,0)),"")</f>
        <v/>
      </c>
      <c r="R307" s="16" t="str">
        <f>IFERROR($O307/INDEX(IMFYear!$B$9:$AO$400,MATCH($F307,IMFYear!$B$9:$B$400,0),MATCH(R$5,IMFYear!$B$8:$AO$8,0)),"")</f>
        <v/>
      </c>
      <c r="S307" s="16" t="str">
        <f>IFERROR($O307/INDEX(IMFYear!$B$9:$AO$400,MATCH($F307,IMFYear!$B$9:$B$400,0),MATCH(S$5,IMFYear!$B$8:$AO$8,0)),"")</f>
        <v/>
      </c>
      <c r="T307" s="16" t="str">
        <f>IFERROR($O307/INDEX(IMFYear!$B$9:$AO$400,MATCH($F307,IMFYear!$B$9:$B$400,0),MATCH(T$5,IMFYear!$B$8:$AO$8,0)),"")</f>
        <v/>
      </c>
      <c r="V307" s="3" t="str">
        <f t="array" ref="V307">IFERROR(IF($V$4="IMF",INDEX(F:F,SMALL($N$6:$N$405,ROW(U307)-ROW($U$5)),1),INDEX(F:F,SMALL($E$6:$E$405,ROW(U307)-ROW($U$5)),1)),"")</f>
        <v/>
      </c>
      <c r="W307" s="16" t="str">
        <f t="shared" si="41"/>
        <v/>
      </c>
      <c r="X307" s="16" t="str">
        <f t="shared" si="42"/>
        <v/>
      </c>
      <c r="Y307" s="16" t="str">
        <f t="shared" si="43"/>
        <v/>
      </c>
      <c r="Z307" s="16" t="str">
        <f t="shared" si="44"/>
        <v/>
      </c>
      <c r="AA307" s="16" t="str">
        <f t="shared" si="45"/>
        <v/>
      </c>
      <c r="AE307" s="1"/>
      <c r="AF307" s="4"/>
      <c r="AG307" s="29"/>
      <c r="AH307" s="29"/>
      <c r="AI307" s="29"/>
      <c r="AJ307" s="29"/>
      <c r="AL307" s="4"/>
      <c r="AM307" s="52"/>
      <c r="AN307" s="52"/>
    </row>
    <row r="308" spans="6:40" x14ac:dyDescent="0.25">
      <c r="F308" s="3" t="str">
        <f t="shared" si="46"/>
        <v/>
      </c>
      <c r="G308" s="29"/>
      <c r="H308" s="29"/>
      <c r="I308" s="29"/>
      <c r="J308" s="29"/>
      <c r="K308" s="29"/>
      <c r="L308" s="29"/>
      <c r="N308" s="2" t="str">
        <f t="shared" si="40"/>
        <v/>
      </c>
      <c r="O308" s="16" t="str">
        <f>IFERROR(IF(INDEX(IMFYear!$B$9:$AO$400,MATCH($F308,IMFYear!$B$9:$B$400,0),MATCH(O$5,IMFYear!$B$8:$AO$8,0))=0,"",INDEX(IMFYear!$B$9:$AO$400,MATCH($F308,IMFYear!$B$9:$B$400,0),MATCH(O$5,IMFYear!$B$8:$AO$8,0))),"")</f>
        <v/>
      </c>
      <c r="P308" s="16" t="str">
        <f>IFERROR($O308/INDEX(IMFYear!$B$9:$AO$400,MATCH($F308,IMFYear!$B$9:$B$400,0),MATCH(P$5,IMFYear!$B$8:$AO$8,0)),"")</f>
        <v/>
      </c>
      <c r="Q308" s="16" t="str">
        <f>IFERROR($O308/INDEX(IMFYear!$B$9:$AO$400,MATCH($F308,IMFYear!$B$9:$B$400,0),MATCH(Q$5,IMFYear!$B$8:$AO$8,0)),"")</f>
        <v/>
      </c>
      <c r="R308" s="16" t="str">
        <f>IFERROR($O308/INDEX(IMFYear!$B$9:$AO$400,MATCH($F308,IMFYear!$B$9:$B$400,0),MATCH(R$5,IMFYear!$B$8:$AO$8,0)),"")</f>
        <v/>
      </c>
      <c r="S308" s="16" t="str">
        <f>IFERROR($O308/INDEX(IMFYear!$B$9:$AO$400,MATCH($F308,IMFYear!$B$9:$B$400,0),MATCH(S$5,IMFYear!$B$8:$AO$8,0)),"")</f>
        <v/>
      </c>
      <c r="T308" s="16" t="str">
        <f>IFERROR($O308/INDEX(IMFYear!$B$9:$AO$400,MATCH($F308,IMFYear!$B$9:$B$400,0),MATCH(T$5,IMFYear!$B$8:$AO$8,0)),"")</f>
        <v/>
      </c>
      <c r="V308" s="3" t="str">
        <f t="array" ref="V308">IFERROR(IF($V$4="IMF",INDEX(F:F,SMALL($N$6:$N$405,ROW(U308)-ROW($U$5)),1),INDEX(F:F,SMALL($E$6:$E$405,ROW(U308)-ROW($U$5)),1)),"")</f>
        <v/>
      </c>
      <c r="W308" s="16" t="str">
        <f t="shared" si="41"/>
        <v/>
      </c>
      <c r="X308" s="16" t="str">
        <f t="shared" si="42"/>
        <v/>
      </c>
      <c r="Y308" s="16" t="str">
        <f t="shared" si="43"/>
        <v/>
      </c>
      <c r="Z308" s="16" t="str">
        <f t="shared" si="44"/>
        <v/>
      </c>
      <c r="AA308" s="16" t="str">
        <f t="shared" si="45"/>
        <v/>
      </c>
      <c r="AE308" s="1"/>
      <c r="AF308" s="4"/>
      <c r="AG308" s="29"/>
      <c r="AH308" s="29"/>
      <c r="AI308" s="29"/>
      <c r="AJ308" s="29"/>
      <c r="AL308" s="4"/>
      <c r="AM308" s="52"/>
      <c r="AN308" s="52"/>
    </row>
    <row r="309" spans="6:40" x14ac:dyDescent="0.25">
      <c r="F309" s="3" t="str">
        <f t="shared" si="46"/>
        <v/>
      </c>
      <c r="G309" s="29"/>
      <c r="H309" s="29"/>
      <c r="I309" s="29"/>
      <c r="J309" s="29"/>
      <c r="K309" s="29"/>
      <c r="L309" s="29"/>
      <c r="N309" s="2" t="str">
        <f t="shared" si="40"/>
        <v/>
      </c>
      <c r="O309" s="16" t="str">
        <f>IFERROR(IF(INDEX(IMFYear!$B$9:$AO$400,MATCH($F309,IMFYear!$B$9:$B$400,0),MATCH(O$5,IMFYear!$B$8:$AO$8,0))=0,"",INDEX(IMFYear!$B$9:$AO$400,MATCH($F309,IMFYear!$B$9:$B$400,0),MATCH(O$5,IMFYear!$B$8:$AO$8,0))),"")</f>
        <v/>
      </c>
      <c r="P309" s="16" t="str">
        <f>IFERROR($O309/INDEX(IMFYear!$B$9:$AO$400,MATCH($F309,IMFYear!$B$9:$B$400,0),MATCH(P$5,IMFYear!$B$8:$AO$8,0)),"")</f>
        <v/>
      </c>
      <c r="Q309" s="16" t="str">
        <f>IFERROR($O309/INDEX(IMFYear!$B$9:$AO$400,MATCH($F309,IMFYear!$B$9:$B$400,0),MATCH(Q$5,IMFYear!$B$8:$AO$8,0)),"")</f>
        <v/>
      </c>
      <c r="R309" s="16" t="str">
        <f>IFERROR($O309/INDEX(IMFYear!$B$9:$AO$400,MATCH($F309,IMFYear!$B$9:$B$400,0),MATCH(R$5,IMFYear!$B$8:$AO$8,0)),"")</f>
        <v/>
      </c>
      <c r="S309" s="16" t="str">
        <f>IFERROR($O309/INDEX(IMFYear!$B$9:$AO$400,MATCH($F309,IMFYear!$B$9:$B$400,0),MATCH(S$5,IMFYear!$B$8:$AO$8,0)),"")</f>
        <v/>
      </c>
      <c r="T309" s="16" t="str">
        <f>IFERROR($O309/INDEX(IMFYear!$B$9:$AO$400,MATCH($F309,IMFYear!$B$9:$B$400,0),MATCH(T$5,IMFYear!$B$8:$AO$8,0)),"")</f>
        <v/>
      </c>
      <c r="V309" s="3" t="str">
        <f t="array" ref="V309">IFERROR(IF($V$4="IMF",INDEX(F:F,SMALL($N$6:$N$405,ROW(U309)-ROW($U$5)),1),INDEX(F:F,SMALL($E$6:$E$405,ROW(U309)-ROW($U$5)),1)),"")</f>
        <v/>
      </c>
      <c r="W309" s="16" t="str">
        <f t="shared" si="41"/>
        <v/>
      </c>
      <c r="X309" s="16" t="str">
        <f t="shared" si="42"/>
        <v/>
      </c>
      <c r="Y309" s="16" t="str">
        <f t="shared" si="43"/>
        <v/>
      </c>
      <c r="Z309" s="16" t="str">
        <f t="shared" si="44"/>
        <v/>
      </c>
      <c r="AA309" s="16" t="str">
        <f t="shared" si="45"/>
        <v/>
      </c>
      <c r="AE309" s="1"/>
      <c r="AF309" s="4"/>
      <c r="AG309" s="29"/>
      <c r="AH309" s="29"/>
      <c r="AI309" s="29"/>
      <c r="AJ309" s="29"/>
      <c r="AL309" s="4"/>
      <c r="AM309" s="52"/>
      <c r="AN309" s="52"/>
    </row>
    <row r="310" spans="6:40" x14ac:dyDescent="0.25">
      <c r="F310" s="3" t="str">
        <f t="shared" si="46"/>
        <v/>
      </c>
      <c r="G310" s="29"/>
      <c r="H310" s="29"/>
      <c r="I310" s="29"/>
      <c r="J310" s="29"/>
      <c r="K310" s="29"/>
      <c r="L310" s="29"/>
      <c r="N310" s="2" t="str">
        <f t="shared" si="40"/>
        <v/>
      </c>
      <c r="O310" s="16" t="str">
        <f>IFERROR(IF(INDEX(IMFYear!$B$9:$AO$400,MATCH($F310,IMFYear!$B$9:$B$400,0),MATCH(O$5,IMFYear!$B$8:$AO$8,0))=0,"",INDEX(IMFYear!$B$9:$AO$400,MATCH($F310,IMFYear!$B$9:$B$400,0),MATCH(O$5,IMFYear!$B$8:$AO$8,0))),"")</f>
        <v/>
      </c>
      <c r="P310" s="16" t="str">
        <f>IFERROR($O310/INDEX(IMFYear!$B$9:$AO$400,MATCH($F310,IMFYear!$B$9:$B$400,0),MATCH(P$5,IMFYear!$B$8:$AO$8,0)),"")</f>
        <v/>
      </c>
      <c r="Q310" s="16" t="str">
        <f>IFERROR($O310/INDEX(IMFYear!$B$9:$AO$400,MATCH($F310,IMFYear!$B$9:$B$400,0),MATCH(Q$5,IMFYear!$B$8:$AO$8,0)),"")</f>
        <v/>
      </c>
      <c r="R310" s="16" t="str">
        <f>IFERROR($O310/INDEX(IMFYear!$B$9:$AO$400,MATCH($F310,IMFYear!$B$9:$B$400,0),MATCH(R$5,IMFYear!$B$8:$AO$8,0)),"")</f>
        <v/>
      </c>
      <c r="S310" s="16" t="str">
        <f>IFERROR($O310/INDEX(IMFYear!$B$9:$AO$400,MATCH($F310,IMFYear!$B$9:$B$400,0),MATCH(S$5,IMFYear!$B$8:$AO$8,0)),"")</f>
        <v/>
      </c>
      <c r="T310" s="16" t="str">
        <f>IFERROR($O310/INDEX(IMFYear!$B$9:$AO$400,MATCH($F310,IMFYear!$B$9:$B$400,0),MATCH(T$5,IMFYear!$B$8:$AO$8,0)),"")</f>
        <v/>
      </c>
      <c r="V310" s="3" t="str">
        <f t="array" ref="V310">IFERROR(IF($V$4="IMF",INDEX(F:F,SMALL($N$6:$N$405,ROW(U310)-ROW($U$5)),1),INDEX(F:F,SMALL($E$6:$E$405,ROW(U310)-ROW($U$5)),1)),"")</f>
        <v/>
      </c>
      <c r="W310" s="16" t="str">
        <f t="shared" si="41"/>
        <v/>
      </c>
      <c r="X310" s="16" t="str">
        <f t="shared" si="42"/>
        <v/>
      </c>
      <c r="Y310" s="16" t="str">
        <f t="shared" si="43"/>
        <v/>
      </c>
      <c r="Z310" s="16" t="str">
        <f t="shared" si="44"/>
        <v/>
      </c>
      <c r="AA310" s="16" t="str">
        <f t="shared" si="45"/>
        <v/>
      </c>
      <c r="AE310" s="1"/>
      <c r="AF310" s="4"/>
      <c r="AG310" s="29"/>
      <c r="AH310" s="29"/>
      <c r="AI310" s="29"/>
      <c r="AJ310" s="29"/>
      <c r="AL310" s="4"/>
      <c r="AM310" s="52"/>
      <c r="AN310" s="52"/>
    </row>
    <row r="311" spans="6:40" x14ac:dyDescent="0.25">
      <c r="F311" s="3" t="str">
        <f t="shared" si="46"/>
        <v/>
      </c>
      <c r="G311" s="29"/>
      <c r="H311" s="29"/>
      <c r="I311" s="29"/>
      <c r="J311" s="29"/>
      <c r="K311" s="29"/>
      <c r="L311" s="29"/>
      <c r="N311" s="2" t="str">
        <f t="shared" si="40"/>
        <v/>
      </c>
      <c r="O311" s="16" t="str">
        <f>IFERROR(IF(INDEX(IMFYear!$B$9:$AO$400,MATCH($F311,IMFYear!$B$9:$B$400,0),MATCH(O$5,IMFYear!$B$8:$AO$8,0))=0,"",INDEX(IMFYear!$B$9:$AO$400,MATCH($F311,IMFYear!$B$9:$B$400,0),MATCH(O$5,IMFYear!$B$8:$AO$8,0))),"")</f>
        <v/>
      </c>
      <c r="P311" s="16" t="str">
        <f>IFERROR($O311/INDEX(IMFYear!$B$9:$AO$400,MATCH($F311,IMFYear!$B$9:$B$400,0),MATCH(P$5,IMFYear!$B$8:$AO$8,0)),"")</f>
        <v/>
      </c>
      <c r="Q311" s="16" t="str">
        <f>IFERROR($O311/INDEX(IMFYear!$B$9:$AO$400,MATCH($F311,IMFYear!$B$9:$B$400,0),MATCH(Q$5,IMFYear!$B$8:$AO$8,0)),"")</f>
        <v/>
      </c>
      <c r="R311" s="16" t="str">
        <f>IFERROR($O311/INDEX(IMFYear!$B$9:$AO$400,MATCH($F311,IMFYear!$B$9:$B$400,0),MATCH(R$5,IMFYear!$B$8:$AO$8,0)),"")</f>
        <v/>
      </c>
      <c r="S311" s="16" t="str">
        <f>IFERROR($O311/INDEX(IMFYear!$B$9:$AO$400,MATCH($F311,IMFYear!$B$9:$B$400,0),MATCH(S$5,IMFYear!$B$8:$AO$8,0)),"")</f>
        <v/>
      </c>
      <c r="T311" s="16" t="str">
        <f>IFERROR($O311/INDEX(IMFYear!$B$9:$AO$400,MATCH($F311,IMFYear!$B$9:$B$400,0),MATCH(T$5,IMFYear!$B$8:$AO$8,0)),"")</f>
        <v/>
      </c>
      <c r="V311" s="3" t="str">
        <f t="array" ref="V311">IFERROR(IF($V$4="IMF",INDEX(F:F,SMALL($N$6:$N$405,ROW(U311)-ROW($U$5)),1),INDEX(F:F,SMALL($E$6:$E$405,ROW(U311)-ROW($U$5)),1)),"")</f>
        <v/>
      </c>
      <c r="W311" s="16" t="str">
        <f t="shared" si="41"/>
        <v/>
      </c>
      <c r="X311" s="16" t="str">
        <f t="shared" si="42"/>
        <v/>
      </c>
      <c r="Y311" s="16" t="str">
        <f t="shared" si="43"/>
        <v/>
      </c>
      <c r="Z311" s="16" t="str">
        <f t="shared" si="44"/>
        <v/>
      </c>
      <c r="AA311" s="16" t="str">
        <f t="shared" si="45"/>
        <v/>
      </c>
      <c r="AE311" s="1"/>
      <c r="AF311" s="4"/>
      <c r="AG311" s="29"/>
      <c r="AH311" s="29"/>
      <c r="AI311" s="29"/>
      <c r="AJ311" s="29"/>
      <c r="AL311" s="4"/>
      <c r="AM311" s="52"/>
      <c r="AN311" s="52"/>
    </row>
    <row r="312" spans="6:40" x14ac:dyDescent="0.25">
      <c r="F312" s="3" t="str">
        <f t="shared" si="46"/>
        <v/>
      </c>
      <c r="G312" s="29"/>
      <c r="H312" s="29"/>
      <c r="I312" s="29"/>
      <c r="J312" s="29"/>
      <c r="K312" s="29"/>
      <c r="L312" s="29"/>
      <c r="N312" s="2" t="str">
        <f t="shared" si="40"/>
        <v/>
      </c>
      <c r="O312" s="16" t="str">
        <f>IFERROR(IF(INDEX(IMFYear!$B$9:$AO$400,MATCH($F312,IMFYear!$B$9:$B$400,0),MATCH(O$5,IMFYear!$B$8:$AO$8,0))=0,"",INDEX(IMFYear!$B$9:$AO$400,MATCH($F312,IMFYear!$B$9:$B$400,0),MATCH(O$5,IMFYear!$B$8:$AO$8,0))),"")</f>
        <v/>
      </c>
      <c r="P312" s="16" t="str">
        <f>IFERROR($O312/INDEX(IMFYear!$B$9:$AO$400,MATCH($F312,IMFYear!$B$9:$B$400,0),MATCH(P$5,IMFYear!$B$8:$AO$8,0)),"")</f>
        <v/>
      </c>
      <c r="Q312" s="16" t="str">
        <f>IFERROR($O312/INDEX(IMFYear!$B$9:$AO$400,MATCH($F312,IMFYear!$B$9:$B$400,0),MATCH(Q$5,IMFYear!$B$8:$AO$8,0)),"")</f>
        <v/>
      </c>
      <c r="R312" s="16" t="str">
        <f>IFERROR($O312/INDEX(IMFYear!$B$9:$AO$400,MATCH($F312,IMFYear!$B$9:$B$400,0),MATCH(R$5,IMFYear!$B$8:$AO$8,0)),"")</f>
        <v/>
      </c>
      <c r="S312" s="16" t="str">
        <f>IFERROR($O312/INDEX(IMFYear!$B$9:$AO$400,MATCH($F312,IMFYear!$B$9:$B$400,0),MATCH(S$5,IMFYear!$B$8:$AO$8,0)),"")</f>
        <v/>
      </c>
      <c r="T312" s="16" t="str">
        <f>IFERROR($O312/INDEX(IMFYear!$B$9:$AO$400,MATCH($F312,IMFYear!$B$9:$B$400,0),MATCH(T$5,IMFYear!$B$8:$AO$8,0)),"")</f>
        <v/>
      </c>
      <c r="V312" s="3" t="str">
        <f t="array" ref="V312">IFERROR(IF($V$4="IMF",INDEX(F:F,SMALL($N$6:$N$405,ROW(U312)-ROW($U$5)),1),INDEX(F:F,SMALL($E$6:$E$405,ROW(U312)-ROW($U$5)),1)),"")</f>
        <v/>
      </c>
      <c r="W312" s="16" t="str">
        <f t="shared" si="41"/>
        <v/>
      </c>
      <c r="X312" s="16" t="str">
        <f t="shared" si="42"/>
        <v/>
      </c>
      <c r="Y312" s="16" t="str">
        <f t="shared" si="43"/>
        <v/>
      </c>
      <c r="Z312" s="16" t="str">
        <f t="shared" si="44"/>
        <v/>
      </c>
      <c r="AA312" s="16" t="str">
        <f t="shared" si="45"/>
        <v/>
      </c>
      <c r="AE312" s="1"/>
      <c r="AF312" s="4"/>
      <c r="AG312" s="29"/>
      <c r="AH312" s="29"/>
      <c r="AI312" s="29"/>
      <c r="AJ312" s="29"/>
      <c r="AL312" s="4"/>
      <c r="AM312" s="52"/>
      <c r="AN312" s="52"/>
    </row>
    <row r="313" spans="6:40" x14ac:dyDescent="0.25">
      <c r="F313" s="3" t="str">
        <f t="shared" si="46"/>
        <v/>
      </c>
      <c r="G313" s="29"/>
      <c r="H313" s="29"/>
      <c r="I313" s="29"/>
      <c r="J313" s="29"/>
      <c r="K313" s="29"/>
      <c r="L313" s="29"/>
      <c r="N313" s="2" t="str">
        <f t="shared" ref="N313:N376" si="47">IF(LEN(F313)&gt;0,IF(OR(AND(LEN($P$5)&gt;0,LEN(P313)=0),AND(LEN($Q$5)&gt;0,LEN(Q313)=0),AND(LEN($R$5)&gt;0,LEN(R313)=0),AND(LEN($S$5)&gt;0,LEN(S313)=0),AND(LEN($T$5)&gt;0,LEN(T313)=0)),"",ROW(N313)),"")</f>
        <v/>
      </c>
      <c r="O313" s="16" t="str">
        <f>IFERROR(IF(INDEX(IMFYear!$B$9:$AO$400,MATCH($F313,IMFYear!$B$9:$B$400,0),MATCH(O$5,IMFYear!$B$8:$AO$8,0))=0,"",INDEX(IMFYear!$B$9:$AO$400,MATCH($F313,IMFYear!$B$9:$B$400,0),MATCH(O$5,IMFYear!$B$8:$AO$8,0))),"")</f>
        <v/>
      </c>
      <c r="P313" s="16" t="str">
        <f>IFERROR($O313/INDEX(IMFYear!$B$9:$AO$400,MATCH($F313,IMFYear!$B$9:$B$400,0),MATCH(P$5,IMFYear!$B$8:$AO$8,0)),"")</f>
        <v/>
      </c>
      <c r="Q313" s="16" t="str">
        <f>IFERROR($O313/INDEX(IMFYear!$B$9:$AO$400,MATCH($F313,IMFYear!$B$9:$B$400,0),MATCH(Q$5,IMFYear!$B$8:$AO$8,0)),"")</f>
        <v/>
      </c>
      <c r="R313" s="16" t="str">
        <f>IFERROR($O313/INDEX(IMFYear!$B$9:$AO$400,MATCH($F313,IMFYear!$B$9:$B$400,0),MATCH(R$5,IMFYear!$B$8:$AO$8,0)),"")</f>
        <v/>
      </c>
      <c r="S313" s="16" t="str">
        <f>IFERROR($O313/INDEX(IMFYear!$B$9:$AO$400,MATCH($F313,IMFYear!$B$9:$B$400,0),MATCH(S$5,IMFYear!$B$8:$AO$8,0)),"")</f>
        <v/>
      </c>
      <c r="T313" s="16" t="str">
        <f>IFERROR($O313/INDEX(IMFYear!$B$9:$AO$400,MATCH($F313,IMFYear!$B$9:$B$400,0),MATCH(T$5,IMFYear!$B$8:$AO$8,0)),"")</f>
        <v/>
      </c>
      <c r="V313" s="3" t="str">
        <f t="array" ref="V313">IFERROR(IF($V$4="IMF",INDEX(F:F,SMALL($N$6:$N$405,ROW(U313)-ROW($U$5)),1),INDEX(F:F,SMALL($E$6:$E$405,ROW(U313)-ROW($U$5)),1)),"")</f>
        <v/>
      </c>
      <c r="W313" s="16" t="str">
        <f t="shared" si="41"/>
        <v/>
      </c>
      <c r="X313" s="16" t="str">
        <f t="shared" si="42"/>
        <v/>
      </c>
      <c r="Y313" s="16" t="str">
        <f t="shared" si="43"/>
        <v/>
      </c>
      <c r="Z313" s="16" t="str">
        <f t="shared" si="44"/>
        <v/>
      </c>
      <c r="AA313" s="16" t="str">
        <f t="shared" si="45"/>
        <v/>
      </c>
      <c r="AE313" s="1"/>
      <c r="AF313" s="4"/>
      <c r="AG313" s="29"/>
      <c r="AH313" s="29"/>
      <c r="AI313" s="29"/>
      <c r="AJ313" s="29"/>
      <c r="AL313" s="4"/>
      <c r="AM313" s="52"/>
      <c r="AN313" s="52"/>
    </row>
    <row r="314" spans="6:40" x14ac:dyDescent="0.25">
      <c r="F314" s="3" t="str">
        <f t="shared" si="46"/>
        <v/>
      </c>
      <c r="G314" s="29"/>
      <c r="H314" s="29"/>
      <c r="I314" s="29"/>
      <c r="J314" s="29"/>
      <c r="K314" s="29"/>
      <c r="L314" s="29"/>
      <c r="N314" s="2" t="str">
        <f t="shared" si="47"/>
        <v/>
      </c>
      <c r="O314" s="16" t="str">
        <f>IFERROR(IF(INDEX(IMFYear!$B$9:$AO$400,MATCH($F314,IMFYear!$B$9:$B$400,0),MATCH(O$5,IMFYear!$B$8:$AO$8,0))=0,"",INDEX(IMFYear!$B$9:$AO$400,MATCH($F314,IMFYear!$B$9:$B$400,0),MATCH(O$5,IMFYear!$B$8:$AO$8,0))),"")</f>
        <v/>
      </c>
      <c r="P314" s="16" t="str">
        <f>IFERROR($O314/INDEX(IMFYear!$B$9:$AO$400,MATCH($F314,IMFYear!$B$9:$B$400,0),MATCH(P$5,IMFYear!$B$8:$AO$8,0)),"")</f>
        <v/>
      </c>
      <c r="Q314" s="16" t="str">
        <f>IFERROR($O314/INDEX(IMFYear!$B$9:$AO$400,MATCH($F314,IMFYear!$B$9:$B$400,0),MATCH(Q$5,IMFYear!$B$8:$AO$8,0)),"")</f>
        <v/>
      </c>
      <c r="R314" s="16" t="str">
        <f>IFERROR($O314/INDEX(IMFYear!$B$9:$AO$400,MATCH($F314,IMFYear!$B$9:$B$400,0),MATCH(R$5,IMFYear!$B$8:$AO$8,0)),"")</f>
        <v/>
      </c>
      <c r="S314" s="16" t="str">
        <f>IFERROR($O314/INDEX(IMFYear!$B$9:$AO$400,MATCH($F314,IMFYear!$B$9:$B$400,0),MATCH(S$5,IMFYear!$B$8:$AO$8,0)),"")</f>
        <v/>
      </c>
      <c r="T314" s="16" t="str">
        <f>IFERROR($O314/INDEX(IMFYear!$B$9:$AO$400,MATCH($F314,IMFYear!$B$9:$B$400,0),MATCH(T$5,IMFYear!$B$8:$AO$8,0)),"")</f>
        <v/>
      </c>
      <c r="V314" s="3" t="str">
        <f t="array" ref="V314">IFERROR(IF($V$4="IMF",INDEX(F:F,SMALL($N$6:$N$405,ROW(U314)-ROW($U$5)),1),INDEX(F:F,SMALL($E$6:$E$405,ROW(U314)-ROW($U$5)),1)),"")</f>
        <v/>
      </c>
      <c r="W314" s="16" t="str">
        <f t="shared" si="41"/>
        <v/>
      </c>
      <c r="X314" s="16" t="str">
        <f t="shared" si="42"/>
        <v/>
      </c>
      <c r="Y314" s="16" t="str">
        <f t="shared" si="43"/>
        <v/>
      </c>
      <c r="Z314" s="16" t="str">
        <f t="shared" si="44"/>
        <v/>
      </c>
      <c r="AA314" s="16" t="str">
        <f t="shared" si="45"/>
        <v/>
      </c>
      <c r="AE314" s="1"/>
      <c r="AF314" s="4"/>
      <c r="AG314" s="29"/>
      <c r="AH314" s="29"/>
      <c r="AI314" s="29"/>
      <c r="AJ314" s="29"/>
      <c r="AL314" s="4"/>
      <c r="AM314" s="52"/>
      <c r="AN314" s="52"/>
    </row>
    <row r="315" spans="6:40" x14ac:dyDescent="0.25">
      <c r="F315" s="3" t="str">
        <f t="shared" si="46"/>
        <v/>
      </c>
      <c r="G315" s="29"/>
      <c r="H315" s="29"/>
      <c r="I315" s="29"/>
      <c r="J315" s="29"/>
      <c r="K315" s="29"/>
      <c r="L315" s="29"/>
      <c r="N315" s="2" t="str">
        <f t="shared" si="47"/>
        <v/>
      </c>
      <c r="O315" s="16" t="str">
        <f>IFERROR(IF(INDEX(IMFYear!$B$9:$AO$400,MATCH($F315,IMFYear!$B$9:$B$400,0),MATCH(O$5,IMFYear!$B$8:$AO$8,0))=0,"",INDEX(IMFYear!$B$9:$AO$400,MATCH($F315,IMFYear!$B$9:$B$400,0),MATCH(O$5,IMFYear!$B$8:$AO$8,0))),"")</f>
        <v/>
      </c>
      <c r="P315" s="16" t="str">
        <f>IFERROR($O315/INDEX(IMFYear!$B$9:$AO$400,MATCH($F315,IMFYear!$B$9:$B$400,0),MATCH(P$5,IMFYear!$B$8:$AO$8,0)),"")</f>
        <v/>
      </c>
      <c r="Q315" s="16" t="str">
        <f>IFERROR($O315/INDEX(IMFYear!$B$9:$AO$400,MATCH($F315,IMFYear!$B$9:$B$400,0),MATCH(Q$5,IMFYear!$B$8:$AO$8,0)),"")</f>
        <v/>
      </c>
      <c r="R315" s="16" t="str">
        <f>IFERROR($O315/INDEX(IMFYear!$B$9:$AO$400,MATCH($F315,IMFYear!$B$9:$B$400,0),MATCH(R$5,IMFYear!$B$8:$AO$8,0)),"")</f>
        <v/>
      </c>
      <c r="S315" s="16" t="str">
        <f>IFERROR($O315/INDEX(IMFYear!$B$9:$AO$400,MATCH($F315,IMFYear!$B$9:$B$400,0),MATCH(S$5,IMFYear!$B$8:$AO$8,0)),"")</f>
        <v/>
      </c>
      <c r="T315" s="16" t="str">
        <f>IFERROR($O315/INDEX(IMFYear!$B$9:$AO$400,MATCH($F315,IMFYear!$B$9:$B$400,0),MATCH(T$5,IMFYear!$B$8:$AO$8,0)),"")</f>
        <v/>
      </c>
      <c r="V315" s="3" t="str">
        <f t="array" ref="V315">IFERROR(IF($V$4="IMF",INDEX(F:F,SMALL($N$6:$N$405,ROW(U315)-ROW($U$5)),1),INDEX(F:F,SMALL($E$6:$E$405,ROW(U315)-ROW($U$5)),1)),"")</f>
        <v/>
      </c>
      <c r="W315" s="16" t="str">
        <f t="shared" si="41"/>
        <v/>
      </c>
      <c r="X315" s="16" t="str">
        <f t="shared" si="42"/>
        <v/>
      </c>
      <c r="Y315" s="16" t="str">
        <f t="shared" si="43"/>
        <v/>
      </c>
      <c r="Z315" s="16" t="str">
        <f t="shared" si="44"/>
        <v/>
      </c>
      <c r="AA315" s="16" t="str">
        <f t="shared" si="45"/>
        <v/>
      </c>
      <c r="AE315" s="1"/>
      <c r="AF315" s="4"/>
      <c r="AG315" s="29"/>
      <c r="AH315" s="29"/>
      <c r="AI315" s="29"/>
      <c r="AJ315" s="29"/>
      <c r="AL315" s="4"/>
      <c r="AM315" s="52"/>
      <c r="AN315" s="52"/>
    </row>
    <row r="316" spans="6:40" x14ac:dyDescent="0.25">
      <c r="F316" s="3" t="str">
        <f t="shared" si="46"/>
        <v/>
      </c>
      <c r="G316" s="29"/>
      <c r="H316" s="29"/>
      <c r="I316" s="29"/>
      <c r="J316" s="29"/>
      <c r="K316" s="29"/>
      <c r="L316" s="29"/>
      <c r="N316" s="2" t="str">
        <f t="shared" si="47"/>
        <v/>
      </c>
      <c r="O316" s="16" t="str">
        <f>IFERROR(IF(INDEX(IMFYear!$B$9:$AO$400,MATCH($F316,IMFYear!$B$9:$B$400,0),MATCH(O$5,IMFYear!$B$8:$AO$8,0))=0,"",INDEX(IMFYear!$B$9:$AO$400,MATCH($F316,IMFYear!$B$9:$B$400,0),MATCH(O$5,IMFYear!$B$8:$AO$8,0))),"")</f>
        <v/>
      </c>
      <c r="P316" s="16" t="str">
        <f>IFERROR($O316/INDEX(IMFYear!$B$9:$AO$400,MATCH($F316,IMFYear!$B$9:$B$400,0),MATCH(P$5,IMFYear!$B$8:$AO$8,0)),"")</f>
        <v/>
      </c>
      <c r="Q316" s="16" t="str">
        <f>IFERROR($O316/INDEX(IMFYear!$B$9:$AO$400,MATCH($F316,IMFYear!$B$9:$B$400,0),MATCH(Q$5,IMFYear!$B$8:$AO$8,0)),"")</f>
        <v/>
      </c>
      <c r="R316" s="16" t="str">
        <f>IFERROR($O316/INDEX(IMFYear!$B$9:$AO$400,MATCH($F316,IMFYear!$B$9:$B$400,0),MATCH(R$5,IMFYear!$B$8:$AO$8,0)),"")</f>
        <v/>
      </c>
      <c r="S316" s="16" t="str">
        <f>IFERROR($O316/INDEX(IMFYear!$B$9:$AO$400,MATCH($F316,IMFYear!$B$9:$B$400,0),MATCH(S$5,IMFYear!$B$8:$AO$8,0)),"")</f>
        <v/>
      </c>
      <c r="T316" s="16" t="str">
        <f>IFERROR($O316/INDEX(IMFYear!$B$9:$AO$400,MATCH($F316,IMFYear!$B$9:$B$400,0),MATCH(T$5,IMFYear!$B$8:$AO$8,0)),"")</f>
        <v/>
      </c>
      <c r="V316" s="3" t="str">
        <f t="array" ref="V316">IFERROR(IF($V$4="IMF",INDEX(F:F,SMALL($N$6:$N$405,ROW(U316)-ROW($U$5)),1),INDEX(F:F,SMALL($E$6:$E$405,ROW(U316)-ROW($U$5)),1)),"")</f>
        <v/>
      </c>
      <c r="W316" s="16" t="str">
        <f t="shared" si="41"/>
        <v/>
      </c>
      <c r="X316" s="16" t="str">
        <f t="shared" si="42"/>
        <v/>
      </c>
      <c r="Y316" s="16" t="str">
        <f t="shared" si="43"/>
        <v/>
      </c>
      <c r="Z316" s="16" t="str">
        <f t="shared" si="44"/>
        <v/>
      </c>
      <c r="AA316" s="16" t="str">
        <f t="shared" si="45"/>
        <v/>
      </c>
      <c r="AE316" s="1"/>
      <c r="AF316" s="4"/>
      <c r="AG316" s="29"/>
      <c r="AH316" s="29"/>
      <c r="AI316" s="29"/>
      <c r="AJ316" s="29"/>
      <c r="AL316" s="4"/>
      <c r="AM316" s="52"/>
      <c r="AN316" s="52"/>
    </row>
    <row r="317" spans="6:40" x14ac:dyDescent="0.25">
      <c r="F317" s="3" t="str">
        <f t="shared" si="46"/>
        <v/>
      </c>
      <c r="G317" s="29"/>
      <c r="H317" s="29"/>
      <c r="I317" s="29"/>
      <c r="J317" s="29"/>
      <c r="K317" s="29"/>
      <c r="L317" s="29"/>
      <c r="N317" s="2" t="str">
        <f t="shared" si="47"/>
        <v/>
      </c>
      <c r="O317" s="16" t="str">
        <f>IFERROR(IF(INDEX(IMFYear!$B$9:$AO$400,MATCH($F317,IMFYear!$B$9:$B$400,0),MATCH(O$5,IMFYear!$B$8:$AO$8,0))=0,"",INDEX(IMFYear!$B$9:$AO$400,MATCH($F317,IMFYear!$B$9:$B$400,0),MATCH(O$5,IMFYear!$B$8:$AO$8,0))),"")</f>
        <v/>
      </c>
      <c r="P317" s="16" t="str">
        <f>IFERROR($O317/INDEX(IMFYear!$B$9:$AO$400,MATCH($F317,IMFYear!$B$9:$B$400,0),MATCH(P$5,IMFYear!$B$8:$AO$8,0)),"")</f>
        <v/>
      </c>
      <c r="Q317" s="16" t="str">
        <f>IFERROR($O317/INDEX(IMFYear!$B$9:$AO$400,MATCH($F317,IMFYear!$B$9:$B$400,0),MATCH(Q$5,IMFYear!$B$8:$AO$8,0)),"")</f>
        <v/>
      </c>
      <c r="R317" s="16" t="str">
        <f>IFERROR($O317/INDEX(IMFYear!$B$9:$AO$400,MATCH($F317,IMFYear!$B$9:$B$400,0),MATCH(R$5,IMFYear!$B$8:$AO$8,0)),"")</f>
        <v/>
      </c>
      <c r="S317" s="16" t="str">
        <f>IFERROR($O317/INDEX(IMFYear!$B$9:$AO$400,MATCH($F317,IMFYear!$B$9:$B$400,0),MATCH(S$5,IMFYear!$B$8:$AO$8,0)),"")</f>
        <v/>
      </c>
      <c r="T317" s="16" t="str">
        <f>IFERROR($O317/INDEX(IMFYear!$B$9:$AO$400,MATCH($F317,IMFYear!$B$9:$B$400,0),MATCH(T$5,IMFYear!$B$8:$AO$8,0)),"")</f>
        <v/>
      </c>
      <c r="V317" s="3" t="str">
        <f t="array" ref="V317">IFERROR(IF($V$4="IMF",INDEX(F:F,SMALL($N$6:$N$405,ROW(U317)-ROW($U$5)),1),INDEX(F:F,SMALL($E$6:$E$405,ROW(U317)-ROW($U$5)),1)),"")</f>
        <v/>
      </c>
      <c r="W317" s="16" t="str">
        <f t="shared" si="41"/>
        <v/>
      </c>
      <c r="X317" s="16" t="str">
        <f t="shared" si="42"/>
        <v/>
      </c>
      <c r="Y317" s="16" t="str">
        <f t="shared" si="43"/>
        <v/>
      </c>
      <c r="Z317" s="16" t="str">
        <f t="shared" si="44"/>
        <v/>
      </c>
      <c r="AA317" s="16" t="str">
        <f t="shared" si="45"/>
        <v/>
      </c>
      <c r="AE317" s="1"/>
      <c r="AF317" s="4"/>
      <c r="AG317" s="29"/>
      <c r="AH317" s="29"/>
      <c r="AI317" s="29"/>
      <c r="AJ317" s="29"/>
      <c r="AL317" s="4"/>
      <c r="AM317" s="52"/>
      <c r="AN317" s="52"/>
    </row>
    <row r="318" spans="6:40" x14ac:dyDescent="0.25">
      <c r="F318" s="3" t="str">
        <f t="shared" si="46"/>
        <v/>
      </c>
      <c r="G318" s="29"/>
      <c r="H318" s="29"/>
      <c r="I318" s="29"/>
      <c r="J318" s="29"/>
      <c r="K318" s="29"/>
      <c r="L318" s="29"/>
      <c r="N318" s="2" t="str">
        <f t="shared" si="47"/>
        <v/>
      </c>
      <c r="O318" s="16" t="str">
        <f>IFERROR(IF(INDEX(IMFYear!$B$9:$AO$400,MATCH($F318,IMFYear!$B$9:$B$400,0),MATCH(O$5,IMFYear!$B$8:$AO$8,0))=0,"",INDEX(IMFYear!$B$9:$AO$400,MATCH($F318,IMFYear!$B$9:$B$400,0),MATCH(O$5,IMFYear!$B$8:$AO$8,0))),"")</f>
        <v/>
      </c>
      <c r="P318" s="16" t="str">
        <f>IFERROR($O318/INDEX(IMFYear!$B$9:$AO$400,MATCH($F318,IMFYear!$B$9:$B$400,0),MATCH(P$5,IMFYear!$B$8:$AO$8,0)),"")</f>
        <v/>
      </c>
      <c r="Q318" s="16" t="str">
        <f>IFERROR($O318/INDEX(IMFYear!$B$9:$AO$400,MATCH($F318,IMFYear!$B$9:$B$400,0),MATCH(Q$5,IMFYear!$B$8:$AO$8,0)),"")</f>
        <v/>
      </c>
      <c r="R318" s="16" t="str">
        <f>IFERROR($O318/INDEX(IMFYear!$B$9:$AO$400,MATCH($F318,IMFYear!$B$9:$B$400,0),MATCH(R$5,IMFYear!$B$8:$AO$8,0)),"")</f>
        <v/>
      </c>
      <c r="S318" s="16" t="str">
        <f>IFERROR($O318/INDEX(IMFYear!$B$9:$AO$400,MATCH($F318,IMFYear!$B$9:$B$400,0),MATCH(S$5,IMFYear!$B$8:$AO$8,0)),"")</f>
        <v/>
      </c>
      <c r="T318" s="16" t="str">
        <f>IFERROR($O318/INDEX(IMFYear!$B$9:$AO$400,MATCH($F318,IMFYear!$B$9:$B$400,0),MATCH(T$5,IMFYear!$B$8:$AO$8,0)),"")</f>
        <v/>
      </c>
      <c r="V318" s="3" t="str">
        <f t="array" ref="V318">IFERROR(IF($V$4="IMF",INDEX(F:F,SMALL($N$6:$N$405,ROW(U318)-ROW($U$5)),1),INDEX(F:F,SMALL($E$6:$E$405,ROW(U318)-ROW($U$5)),1)),"")</f>
        <v/>
      </c>
      <c r="W318" s="16" t="str">
        <f t="shared" si="41"/>
        <v/>
      </c>
      <c r="X318" s="16" t="str">
        <f t="shared" si="42"/>
        <v/>
      </c>
      <c r="Y318" s="16" t="str">
        <f t="shared" si="43"/>
        <v/>
      </c>
      <c r="Z318" s="16" t="str">
        <f t="shared" si="44"/>
        <v/>
      </c>
      <c r="AA318" s="16" t="str">
        <f t="shared" si="45"/>
        <v/>
      </c>
      <c r="AE318" s="1"/>
      <c r="AF318" s="4"/>
      <c r="AG318" s="29"/>
      <c r="AH318" s="29"/>
      <c r="AI318" s="29"/>
      <c r="AJ318" s="29"/>
      <c r="AL318" s="4"/>
      <c r="AM318" s="52"/>
      <c r="AN318" s="52"/>
    </row>
    <row r="319" spans="6:40" x14ac:dyDescent="0.25">
      <c r="F319" s="3" t="str">
        <f t="shared" si="46"/>
        <v/>
      </c>
      <c r="G319" s="29"/>
      <c r="H319" s="29"/>
      <c r="I319" s="29"/>
      <c r="J319" s="29"/>
      <c r="K319" s="29"/>
      <c r="L319" s="29"/>
      <c r="N319" s="2" t="str">
        <f t="shared" si="47"/>
        <v/>
      </c>
      <c r="O319" s="16" t="str">
        <f>IFERROR(IF(INDEX(IMFYear!$B$9:$AO$400,MATCH($F319,IMFYear!$B$9:$B$400,0),MATCH(O$5,IMFYear!$B$8:$AO$8,0))=0,"",INDEX(IMFYear!$B$9:$AO$400,MATCH($F319,IMFYear!$B$9:$B$400,0),MATCH(O$5,IMFYear!$B$8:$AO$8,0))),"")</f>
        <v/>
      </c>
      <c r="P319" s="16" t="str">
        <f>IFERROR($O319/INDEX(IMFYear!$B$9:$AO$400,MATCH($F319,IMFYear!$B$9:$B$400,0),MATCH(P$5,IMFYear!$B$8:$AO$8,0)),"")</f>
        <v/>
      </c>
      <c r="Q319" s="16" t="str">
        <f>IFERROR($O319/INDEX(IMFYear!$B$9:$AO$400,MATCH($F319,IMFYear!$B$9:$B$400,0),MATCH(Q$5,IMFYear!$B$8:$AO$8,0)),"")</f>
        <v/>
      </c>
      <c r="R319" s="16" t="str">
        <f>IFERROR($O319/INDEX(IMFYear!$B$9:$AO$400,MATCH($F319,IMFYear!$B$9:$B$400,0),MATCH(R$5,IMFYear!$B$8:$AO$8,0)),"")</f>
        <v/>
      </c>
      <c r="S319" s="16" t="str">
        <f>IFERROR($O319/INDEX(IMFYear!$B$9:$AO$400,MATCH($F319,IMFYear!$B$9:$B$400,0),MATCH(S$5,IMFYear!$B$8:$AO$8,0)),"")</f>
        <v/>
      </c>
      <c r="T319" s="16" t="str">
        <f>IFERROR($O319/INDEX(IMFYear!$B$9:$AO$400,MATCH($F319,IMFYear!$B$9:$B$400,0),MATCH(T$5,IMFYear!$B$8:$AO$8,0)),"")</f>
        <v/>
      </c>
      <c r="V319" s="3" t="str">
        <f t="array" ref="V319">IFERROR(IF($V$4="IMF",INDEX(F:F,SMALL($N$6:$N$405,ROW(U319)-ROW($U$5)),1),INDEX(F:F,SMALL($E$6:$E$405,ROW(U319)-ROW($U$5)),1)),"")</f>
        <v/>
      </c>
      <c r="W319" s="16" t="str">
        <f t="shared" si="41"/>
        <v/>
      </c>
      <c r="X319" s="16" t="str">
        <f t="shared" si="42"/>
        <v/>
      </c>
      <c r="Y319" s="16" t="str">
        <f t="shared" si="43"/>
        <v/>
      </c>
      <c r="Z319" s="16" t="str">
        <f t="shared" si="44"/>
        <v/>
      </c>
      <c r="AA319" s="16" t="str">
        <f t="shared" si="45"/>
        <v/>
      </c>
      <c r="AE319" s="1"/>
      <c r="AF319" s="4"/>
      <c r="AG319" s="29"/>
      <c r="AH319" s="29"/>
      <c r="AI319" s="29"/>
      <c r="AJ319" s="29"/>
      <c r="AL319" s="4"/>
      <c r="AM319" s="52"/>
      <c r="AN319" s="52"/>
    </row>
    <row r="320" spans="6:40" x14ac:dyDescent="0.25">
      <c r="F320" s="3" t="str">
        <f t="shared" si="46"/>
        <v/>
      </c>
      <c r="G320" s="29"/>
      <c r="H320" s="29"/>
      <c r="I320" s="29"/>
      <c r="J320" s="29"/>
      <c r="K320" s="29"/>
      <c r="L320" s="29"/>
      <c r="N320" s="2" t="str">
        <f t="shared" si="47"/>
        <v/>
      </c>
      <c r="O320" s="16" t="str">
        <f>IFERROR(IF(INDEX(IMFYear!$B$9:$AO$400,MATCH($F320,IMFYear!$B$9:$B$400,0),MATCH(O$5,IMFYear!$B$8:$AO$8,0))=0,"",INDEX(IMFYear!$B$9:$AO$400,MATCH($F320,IMFYear!$B$9:$B$400,0),MATCH(O$5,IMFYear!$B$8:$AO$8,0))),"")</f>
        <v/>
      </c>
      <c r="P320" s="16" t="str">
        <f>IFERROR($O320/INDEX(IMFYear!$B$9:$AO$400,MATCH($F320,IMFYear!$B$9:$B$400,0),MATCH(P$5,IMFYear!$B$8:$AO$8,0)),"")</f>
        <v/>
      </c>
      <c r="Q320" s="16" t="str">
        <f>IFERROR($O320/INDEX(IMFYear!$B$9:$AO$400,MATCH($F320,IMFYear!$B$9:$B$400,0),MATCH(Q$5,IMFYear!$B$8:$AO$8,0)),"")</f>
        <v/>
      </c>
      <c r="R320" s="16" t="str">
        <f>IFERROR($O320/INDEX(IMFYear!$B$9:$AO$400,MATCH($F320,IMFYear!$B$9:$B$400,0),MATCH(R$5,IMFYear!$B$8:$AO$8,0)),"")</f>
        <v/>
      </c>
      <c r="S320" s="16" t="str">
        <f>IFERROR($O320/INDEX(IMFYear!$B$9:$AO$400,MATCH($F320,IMFYear!$B$9:$B$400,0),MATCH(S$5,IMFYear!$B$8:$AO$8,0)),"")</f>
        <v/>
      </c>
      <c r="T320" s="16" t="str">
        <f>IFERROR($O320/INDEX(IMFYear!$B$9:$AO$400,MATCH($F320,IMFYear!$B$9:$B$400,0),MATCH(T$5,IMFYear!$B$8:$AO$8,0)),"")</f>
        <v/>
      </c>
      <c r="V320" s="3" t="str">
        <f t="array" ref="V320">IFERROR(IF($V$4="IMF",INDEX(F:F,SMALL($N$6:$N$405,ROW(U320)-ROW($U$5)),1),INDEX(F:F,SMALL($E$6:$E$405,ROW(U320)-ROW($U$5)),1)),"")</f>
        <v/>
      </c>
      <c r="W320" s="16" t="str">
        <f t="shared" si="41"/>
        <v/>
      </c>
      <c r="X320" s="16" t="str">
        <f t="shared" si="42"/>
        <v/>
      </c>
      <c r="Y320" s="16" t="str">
        <f t="shared" si="43"/>
        <v/>
      </c>
      <c r="Z320" s="16" t="str">
        <f t="shared" si="44"/>
        <v/>
      </c>
      <c r="AA320" s="16" t="str">
        <f t="shared" si="45"/>
        <v/>
      </c>
      <c r="AE320" s="1"/>
      <c r="AF320" s="4"/>
      <c r="AG320" s="29"/>
      <c r="AH320" s="29"/>
      <c r="AI320" s="29"/>
      <c r="AJ320" s="29"/>
      <c r="AL320" s="4"/>
      <c r="AM320" s="52"/>
      <c r="AN320" s="52"/>
    </row>
    <row r="321" spans="6:40" x14ac:dyDescent="0.25">
      <c r="F321" s="3" t="str">
        <f t="shared" si="46"/>
        <v/>
      </c>
      <c r="G321" s="29"/>
      <c r="H321" s="29"/>
      <c r="I321" s="29"/>
      <c r="J321" s="29"/>
      <c r="K321" s="29"/>
      <c r="L321" s="29"/>
      <c r="N321" s="2" t="str">
        <f t="shared" si="47"/>
        <v/>
      </c>
      <c r="O321" s="16" t="str">
        <f>IFERROR(IF(INDEX(IMFYear!$B$9:$AO$400,MATCH($F321,IMFYear!$B$9:$B$400,0),MATCH(O$5,IMFYear!$B$8:$AO$8,0))=0,"",INDEX(IMFYear!$B$9:$AO$400,MATCH($F321,IMFYear!$B$9:$B$400,0),MATCH(O$5,IMFYear!$B$8:$AO$8,0))),"")</f>
        <v/>
      </c>
      <c r="P321" s="16" t="str">
        <f>IFERROR($O321/INDEX(IMFYear!$B$9:$AO$400,MATCH($F321,IMFYear!$B$9:$B$400,0),MATCH(P$5,IMFYear!$B$8:$AO$8,0)),"")</f>
        <v/>
      </c>
      <c r="Q321" s="16" t="str">
        <f>IFERROR($O321/INDEX(IMFYear!$B$9:$AO$400,MATCH($F321,IMFYear!$B$9:$B$400,0),MATCH(Q$5,IMFYear!$B$8:$AO$8,0)),"")</f>
        <v/>
      </c>
      <c r="R321" s="16" t="str">
        <f>IFERROR($O321/INDEX(IMFYear!$B$9:$AO$400,MATCH($F321,IMFYear!$B$9:$B$400,0),MATCH(R$5,IMFYear!$B$8:$AO$8,0)),"")</f>
        <v/>
      </c>
      <c r="S321" s="16" t="str">
        <f>IFERROR($O321/INDEX(IMFYear!$B$9:$AO$400,MATCH($F321,IMFYear!$B$9:$B$400,0),MATCH(S$5,IMFYear!$B$8:$AO$8,0)),"")</f>
        <v/>
      </c>
      <c r="T321" s="16" t="str">
        <f>IFERROR($O321/INDEX(IMFYear!$B$9:$AO$400,MATCH($F321,IMFYear!$B$9:$B$400,0),MATCH(T$5,IMFYear!$B$8:$AO$8,0)),"")</f>
        <v/>
      </c>
      <c r="V321" s="3" t="str">
        <f t="array" ref="V321">IFERROR(IF($V$4="IMF",INDEX(F:F,SMALL($N$6:$N$405,ROW(U321)-ROW($U$5)),1),INDEX(F:F,SMALL($E$6:$E$405,ROW(U321)-ROW($U$5)),1)),"")</f>
        <v/>
      </c>
      <c r="W321" s="16" t="str">
        <f t="shared" si="41"/>
        <v/>
      </c>
      <c r="X321" s="16" t="str">
        <f t="shared" si="42"/>
        <v/>
      </c>
      <c r="Y321" s="16" t="str">
        <f t="shared" si="43"/>
        <v/>
      </c>
      <c r="Z321" s="16" t="str">
        <f t="shared" si="44"/>
        <v/>
      </c>
      <c r="AA321" s="16" t="str">
        <f t="shared" si="45"/>
        <v/>
      </c>
      <c r="AE321" s="1"/>
      <c r="AF321" s="4"/>
      <c r="AG321" s="29"/>
      <c r="AH321" s="29"/>
      <c r="AI321" s="29"/>
      <c r="AJ321" s="29"/>
      <c r="AL321" s="4"/>
      <c r="AM321" s="52"/>
      <c r="AN321" s="52"/>
    </row>
    <row r="322" spans="6:40" x14ac:dyDescent="0.25">
      <c r="F322" s="3" t="str">
        <f t="shared" si="46"/>
        <v/>
      </c>
      <c r="G322" s="29"/>
      <c r="H322" s="29"/>
      <c r="I322" s="29"/>
      <c r="J322" s="29"/>
      <c r="K322" s="29"/>
      <c r="L322" s="29"/>
      <c r="N322" s="2" t="str">
        <f t="shared" si="47"/>
        <v/>
      </c>
      <c r="O322" s="16" t="str">
        <f>IFERROR(IF(INDEX(IMFYear!$B$9:$AO$400,MATCH($F322,IMFYear!$B$9:$B$400,0),MATCH(O$5,IMFYear!$B$8:$AO$8,0))=0,"",INDEX(IMFYear!$B$9:$AO$400,MATCH($F322,IMFYear!$B$9:$B$400,0),MATCH(O$5,IMFYear!$B$8:$AO$8,0))),"")</f>
        <v/>
      </c>
      <c r="P322" s="16" t="str">
        <f>IFERROR($O322/INDEX(IMFYear!$B$9:$AO$400,MATCH($F322,IMFYear!$B$9:$B$400,0),MATCH(P$5,IMFYear!$B$8:$AO$8,0)),"")</f>
        <v/>
      </c>
      <c r="Q322" s="16" t="str">
        <f>IFERROR($O322/INDEX(IMFYear!$B$9:$AO$400,MATCH($F322,IMFYear!$B$9:$B$400,0),MATCH(Q$5,IMFYear!$B$8:$AO$8,0)),"")</f>
        <v/>
      </c>
      <c r="R322" s="16" t="str">
        <f>IFERROR($O322/INDEX(IMFYear!$B$9:$AO$400,MATCH($F322,IMFYear!$B$9:$B$400,0),MATCH(R$5,IMFYear!$B$8:$AO$8,0)),"")</f>
        <v/>
      </c>
      <c r="S322" s="16" t="str">
        <f>IFERROR($O322/INDEX(IMFYear!$B$9:$AO$400,MATCH($F322,IMFYear!$B$9:$B$400,0),MATCH(S$5,IMFYear!$B$8:$AO$8,0)),"")</f>
        <v/>
      </c>
      <c r="T322" s="16" t="str">
        <f>IFERROR($O322/INDEX(IMFYear!$B$9:$AO$400,MATCH($F322,IMFYear!$B$9:$B$400,0),MATCH(T$5,IMFYear!$B$8:$AO$8,0)),"")</f>
        <v/>
      </c>
      <c r="V322" s="3" t="str">
        <f t="array" ref="V322">IFERROR(IF($V$4="IMF",INDEX(F:F,SMALL($N$6:$N$405,ROW(U322)-ROW($U$5)),1),INDEX(F:F,SMALL($E$6:$E$405,ROW(U322)-ROW($U$5)),1)),"")</f>
        <v/>
      </c>
      <c r="W322" s="16" t="str">
        <f t="shared" si="41"/>
        <v/>
      </c>
      <c r="X322" s="16" t="str">
        <f t="shared" si="42"/>
        <v/>
      </c>
      <c r="Y322" s="16" t="str">
        <f t="shared" si="43"/>
        <v/>
      </c>
      <c r="Z322" s="16" t="str">
        <f t="shared" si="44"/>
        <v/>
      </c>
      <c r="AA322" s="16" t="str">
        <f t="shared" si="45"/>
        <v/>
      </c>
      <c r="AE322" s="1"/>
      <c r="AF322" s="4"/>
      <c r="AG322" s="29"/>
      <c r="AH322" s="29"/>
      <c r="AI322" s="29"/>
      <c r="AJ322" s="29"/>
      <c r="AL322" s="4"/>
      <c r="AM322" s="52"/>
      <c r="AN322" s="52"/>
    </row>
    <row r="323" spans="6:40" x14ac:dyDescent="0.25">
      <c r="F323" s="3" t="str">
        <f t="shared" si="46"/>
        <v/>
      </c>
      <c r="G323" s="29"/>
      <c r="H323" s="29"/>
      <c r="I323" s="29"/>
      <c r="J323" s="29"/>
      <c r="K323" s="29"/>
      <c r="L323" s="29"/>
      <c r="N323" s="2" t="str">
        <f t="shared" si="47"/>
        <v/>
      </c>
      <c r="O323" s="16" t="str">
        <f>IFERROR(IF(INDEX(IMFYear!$B$9:$AO$400,MATCH($F323,IMFYear!$B$9:$B$400,0),MATCH(O$5,IMFYear!$B$8:$AO$8,0))=0,"",INDEX(IMFYear!$B$9:$AO$400,MATCH($F323,IMFYear!$B$9:$B$400,0),MATCH(O$5,IMFYear!$B$8:$AO$8,0))),"")</f>
        <v/>
      </c>
      <c r="P323" s="16" t="str">
        <f>IFERROR($O323/INDEX(IMFYear!$B$9:$AO$400,MATCH($F323,IMFYear!$B$9:$B$400,0),MATCH(P$5,IMFYear!$B$8:$AO$8,0)),"")</f>
        <v/>
      </c>
      <c r="Q323" s="16" t="str">
        <f>IFERROR($O323/INDEX(IMFYear!$B$9:$AO$400,MATCH($F323,IMFYear!$B$9:$B$400,0),MATCH(Q$5,IMFYear!$B$8:$AO$8,0)),"")</f>
        <v/>
      </c>
      <c r="R323" s="16" t="str">
        <f>IFERROR($O323/INDEX(IMFYear!$B$9:$AO$400,MATCH($F323,IMFYear!$B$9:$B$400,0),MATCH(R$5,IMFYear!$B$8:$AO$8,0)),"")</f>
        <v/>
      </c>
      <c r="S323" s="16" t="str">
        <f>IFERROR($O323/INDEX(IMFYear!$B$9:$AO$400,MATCH($F323,IMFYear!$B$9:$B$400,0),MATCH(S$5,IMFYear!$B$8:$AO$8,0)),"")</f>
        <v/>
      </c>
      <c r="T323" s="16" t="str">
        <f>IFERROR($O323/INDEX(IMFYear!$B$9:$AO$400,MATCH($F323,IMFYear!$B$9:$B$400,0),MATCH(T$5,IMFYear!$B$8:$AO$8,0)),"")</f>
        <v/>
      </c>
      <c r="V323" s="3" t="str">
        <f t="array" ref="V323">IFERROR(IF($V$4="IMF",INDEX(F:F,SMALL($N$6:$N$405,ROW(U323)-ROW($U$5)),1),INDEX(F:F,SMALL($E$6:$E$405,ROW(U323)-ROW($U$5)),1)),"")</f>
        <v/>
      </c>
      <c r="W323" s="16" t="str">
        <f t="shared" si="41"/>
        <v/>
      </c>
      <c r="X323" s="16" t="str">
        <f t="shared" si="42"/>
        <v/>
      </c>
      <c r="Y323" s="16" t="str">
        <f t="shared" si="43"/>
        <v/>
      </c>
      <c r="Z323" s="16" t="str">
        <f t="shared" si="44"/>
        <v/>
      </c>
      <c r="AA323" s="16" t="str">
        <f t="shared" si="45"/>
        <v/>
      </c>
      <c r="AE323" s="1"/>
      <c r="AF323" s="4"/>
      <c r="AG323" s="29"/>
      <c r="AH323" s="29"/>
      <c r="AI323" s="29"/>
      <c r="AJ323" s="29"/>
      <c r="AL323" s="4"/>
      <c r="AM323" s="52"/>
      <c r="AN323" s="52"/>
    </row>
    <row r="324" spans="6:40" x14ac:dyDescent="0.25">
      <c r="F324" s="3" t="str">
        <f t="shared" si="46"/>
        <v/>
      </c>
      <c r="G324" s="29"/>
      <c r="H324" s="29"/>
      <c r="I324" s="29"/>
      <c r="J324" s="29"/>
      <c r="K324" s="29"/>
      <c r="L324" s="29"/>
      <c r="N324" s="2" t="str">
        <f t="shared" si="47"/>
        <v/>
      </c>
      <c r="O324" s="16" t="str">
        <f>IFERROR(IF(INDEX(IMFYear!$B$9:$AO$400,MATCH($F324,IMFYear!$B$9:$B$400,0),MATCH(O$5,IMFYear!$B$8:$AO$8,0))=0,"",INDEX(IMFYear!$B$9:$AO$400,MATCH($F324,IMFYear!$B$9:$B$400,0),MATCH(O$5,IMFYear!$B$8:$AO$8,0))),"")</f>
        <v/>
      </c>
      <c r="P324" s="16" t="str">
        <f>IFERROR($O324/INDEX(IMFYear!$B$9:$AO$400,MATCH($F324,IMFYear!$B$9:$B$400,0),MATCH(P$5,IMFYear!$B$8:$AO$8,0)),"")</f>
        <v/>
      </c>
      <c r="Q324" s="16" t="str">
        <f>IFERROR($O324/INDEX(IMFYear!$B$9:$AO$400,MATCH($F324,IMFYear!$B$9:$B$400,0),MATCH(Q$5,IMFYear!$B$8:$AO$8,0)),"")</f>
        <v/>
      </c>
      <c r="R324" s="16" t="str">
        <f>IFERROR($O324/INDEX(IMFYear!$B$9:$AO$400,MATCH($F324,IMFYear!$B$9:$B$400,0),MATCH(R$5,IMFYear!$B$8:$AO$8,0)),"")</f>
        <v/>
      </c>
      <c r="S324" s="16" t="str">
        <f>IFERROR($O324/INDEX(IMFYear!$B$9:$AO$400,MATCH($F324,IMFYear!$B$9:$B$400,0),MATCH(S$5,IMFYear!$B$8:$AO$8,0)),"")</f>
        <v/>
      </c>
      <c r="T324" s="16" t="str">
        <f>IFERROR($O324/INDEX(IMFYear!$B$9:$AO$400,MATCH($F324,IMFYear!$B$9:$B$400,0),MATCH(T$5,IMFYear!$B$8:$AO$8,0)),"")</f>
        <v/>
      </c>
      <c r="V324" s="3" t="str">
        <f t="array" ref="V324">IFERROR(IF($V$4="IMF",INDEX(F:F,SMALL($N$6:$N$405,ROW(U324)-ROW($U$5)),1),INDEX(F:F,SMALL($E$6:$E$405,ROW(U324)-ROW($U$5)),1)),"")</f>
        <v/>
      </c>
      <c r="W324" s="16" t="str">
        <f t="shared" si="41"/>
        <v/>
      </c>
      <c r="X324" s="16" t="str">
        <f t="shared" si="42"/>
        <v/>
      </c>
      <c r="Y324" s="16" t="str">
        <f t="shared" si="43"/>
        <v/>
      </c>
      <c r="Z324" s="16" t="str">
        <f t="shared" si="44"/>
        <v/>
      </c>
      <c r="AA324" s="16" t="str">
        <f t="shared" si="45"/>
        <v/>
      </c>
      <c r="AE324" s="1"/>
      <c r="AF324" s="4"/>
      <c r="AG324" s="29"/>
      <c r="AH324" s="29"/>
      <c r="AI324" s="29"/>
      <c r="AJ324" s="29"/>
      <c r="AL324" s="4"/>
      <c r="AM324" s="52"/>
      <c r="AN324" s="52"/>
    </row>
    <row r="325" spans="6:40" x14ac:dyDescent="0.25">
      <c r="F325" s="3" t="str">
        <f t="shared" si="46"/>
        <v/>
      </c>
      <c r="G325" s="29"/>
      <c r="H325" s="29"/>
      <c r="I325" s="29"/>
      <c r="J325" s="29"/>
      <c r="K325" s="29"/>
      <c r="L325" s="29"/>
      <c r="N325" s="2" t="str">
        <f t="shared" si="47"/>
        <v/>
      </c>
      <c r="O325" s="16" t="str">
        <f>IFERROR(IF(INDEX(IMFYear!$B$9:$AO$400,MATCH($F325,IMFYear!$B$9:$B$400,0),MATCH(O$5,IMFYear!$B$8:$AO$8,0))=0,"",INDEX(IMFYear!$B$9:$AO$400,MATCH($F325,IMFYear!$B$9:$B$400,0),MATCH(O$5,IMFYear!$B$8:$AO$8,0))),"")</f>
        <v/>
      </c>
      <c r="P325" s="16" t="str">
        <f>IFERROR($O325/INDEX(IMFYear!$B$9:$AO$400,MATCH($F325,IMFYear!$B$9:$B$400,0),MATCH(P$5,IMFYear!$B$8:$AO$8,0)),"")</f>
        <v/>
      </c>
      <c r="Q325" s="16" t="str">
        <f>IFERROR($O325/INDEX(IMFYear!$B$9:$AO$400,MATCH($F325,IMFYear!$B$9:$B$400,0),MATCH(Q$5,IMFYear!$B$8:$AO$8,0)),"")</f>
        <v/>
      </c>
      <c r="R325" s="16" t="str">
        <f>IFERROR($O325/INDEX(IMFYear!$B$9:$AO$400,MATCH($F325,IMFYear!$B$9:$B$400,0),MATCH(R$5,IMFYear!$B$8:$AO$8,0)),"")</f>
        <v/>
      </c>
      <c r="S325" s="16" t="str">
        <f>IFERROR($O325/INDEX(IMFYear!$B$9:$AO$400,MATCH($F325,IMFYear!$B$9:$B$400,0),MATCH(S$5,IMFYear!$B$8:$AO$8,0)),"")</f>
        <v/>
      </c>
      <c r="T325" s="16" t="str">
        <f>IFERROR($O325/INDEX(IMFYear!$B$9:$AO$400,MATCH($F325,IMFYear!$B$9:$B$400,0),MATCH(T$5,IMFYear!$B$8:$AO$8,0)),"")</f>
        <v/>
      </c>
      <c r="V325" s="3" t="str">
        <f t="array" ref="V325">IFERROR(IF($V$4="IMF",INDEX(F:F,SMALL($N$6:$N$405,ROW(U325)-ROW($U$5)),1),INDEX(F:F,SMALL($E$6:$E$405,ROW(U325)-ROW($U$5)),1)),"")</f>
        <v/>
      </c>
      <c r="W325" s="16" t="str">
        <f t="shared" si="41"/>
        <v/>
      </c>
      <c r="X325" s="16" t="str">
        <f t="shared" si="42"/>
        <v/>
      </c>
      <c r="Y325" s="16" t="str">
        <f t="shared" si="43"/>
        <v/>
      </c>
      <c r="Z325" s="16" t="str">
        <f t="shared" si="44"/>
        <v/>
      </c>
      <c r="AA325" s="16" t="str">
        <f t="shared" si="45"/>
        <v/>
      </c>
      <c r="AE325" s="1"/>
      <c r="AF325" s="4"/>
      <c r="AG325" s="29"/>
      <c r="AH325" s="29"/>
      <c r="AI325" s="29"/>
      <c r="AJ325" s="29"/>
      <c r="AL325" s="4"/>
      <c r="AM325" s="52"/>
      <c r="AN325" s="52"/>
    </row>
    <row r="326" spans="6:40" x14ac:dyDescent="0.25">
      <c r="F326" s="3" t="str">
        <f t="shared" si="46"/>
        <v/>
      </c>
      <c r="G326" s="29"/>
      <c r="H326" s="29"/>
      <c r="I326" s="29"/>
      <c r="J326" s="29"/>
      <c r="K326" s="29"/>
      <c r="L326" s="29"/>
      <c r="N326" s="2" t="str">
        <f t="shared" si="47"/>
        <v/>
      </c>
      <c r="O326" s="16" t="str">
        <f>IFERROR(IF(INDEX(IMFYear!$B$9:$AO$400,MATCH($F326,IMFYear!$B$9:$B$400,0),MATCH(O$5,IMFYear!$B$8:$AO$8,0))=0,"",INDEX(IMFYear!$B$9:$AO$400,MATCH($F326,IMFYear!$B$9:$B$400,0),MATCH(O$5,IMFYear!$B$8:$AO$8,0))),"")</f>
        <v/>
      </c>
      <c r="P326" s="16" t="str">
        <f>IFERROR($O326/INDEX(IMFYear!$B$9:$AO$400,MATCH($F326,IMFYear!$B$9:$B$400,0),MATCH(P$5,IMFYear!$B$8:$AO$8,0)),"")</f>
        <v/>
      </c>
      <c r="Q326" s="16" t="str">
        <f>IFERROR($O326/INDEX(IMFYear!$B$9:$AO$400,MATCH($F326,IMFYear!$B$9:$B$400,0),MATCH(Q$5,IMFYear!$B$8:$AO$8,0)),"")</f>
        <v/>
      </c>
      <c r="R326" s="16" t="str">
        <f>IFERROR($O326/INDEX(IMFYear!$B$9:$AO$400,MATCH($F326,IMFYear!$B$9:$B$400,0),MATCH(R$5,IMFYear!$B$8:$AO$8,0)),"")</f>
        <v/>
      </c>
      <c r="S326" s="16" t="str">
        <f>IFERROR($O326/INDEX(IMFYear!$B$9:$AO$400,MATCH($F326,IMFYear!$B$9:$B$400,0),MATCH(S$5,IMFYear!$B$8:$AO$8,0)),"")</f>
        <v/>
      </c>
      <c r="T326" s="16" t="str">
        <f>IFERROR($O326/INDEX(IMFYear!$B$9:$AO$400,MATCH($F326,IMFYear!$B$9:$B$400,0),MATCH(T$5,IMFYear!$B$8:$AO$8,0)),"")</f>
        <v/>
      </c>
      <c r="V326" s="3" t="str">
        <f t="array" ref="V326">IFERROR(IF($V$4="IMF",INDEX(F:F,SMALL($N$6:$N$405,ROW(U326)-ROW($U$5)),1),INDEX(F:F,SMALL($E$6:$E$405,ROW(U326)-ROW($U$5)),1)),"")</f>
        <v/>
      </c>
      <c r="W326" s="16" t="str">
        <f t="shared" ref="W326:W389" si="48">IF(LEN($V326)&gt;0,IF($V$4="ECB",INDEX(H$6:H$405,MATCH($V326,$F$6:$F$405,0),1),INDEX(P$6:P$405,MATCH($V326,$F$6:$F$405,0),1)),"")</f>
        <v/>
      </c>
      <c r="X326" s="16" t="str">
        <f t="shared" ref="X326:X389" si="49">IF(LEN($V326)&gt;0,IF($V$4="ECB",INDEX(I$6:I$405,MATCH($V326,$F$6:$F$405,0),1),INDEX(Q$6:Q$405,MATCH($V326,$F$6:$F$405,0),1)),"")</f>
        <v/>
      </c>
      <c r="Y326" s="16" t="str">
        <f t="shared" ref="Y326:Y389" si="50">IF(LEN($V326)&gt;0,IF($V$4="ECB",INDEX(J$6:J$405,MATCH($V326,$F$6:$F$405,0),1),INDEX(R$6:R$405,MATCH($V326,$F$6:$F$405,0),1)),"")</f>
        <v/>
      </c>
      <c r="Z326" s="16" t="str">
        <f t="shared" ref="Z326:Z389" si="51">IF(LEN($V326)&gt;0,IF($V$4="ECB",INDEX(K$6:K$405,MATCH($V326,$F$6:$F$405,0),1),INDEX(S$6:S$405,MATCH($V326,$F$6:$F$405,0),1)),"")</f>
        <v/>
      </c>
      <c r="AA326" s="16" t="str">
        <f t="shared" ref="AA326:AA389" si="52">IF(LEN($V326)&gt;0,IF($V$4="ECB",INDEX(L$6:L$405,MATCH($V326,$F$6:$F$405,0),1),INDEX(T$6:T$405,MATCH($V326,$F$6:$F$405,0),1)),"")</f>
        <v/>
      </c>
      <c r="AE326" s="1"/>
      <c r="AF326" s="4"/>
      <c r="AG326" s="29"/>
      <c r="AH326" s="29"/>
      <c r="AI326" s="29"/>
      <c r="AJ326" s="29"/>
      <c r="AL326" s="4"/>
      <c r="AM326" s="52"/>
      <c r="AN326" s="52"/>
    </row>
    <row r="327" spans="6:40" x14ac:dyDescent="0.25">
      <c r="F327" s="3" t="str">
        <f t="shared" ref="F327:F390" si="53">IFERROR(IF((F326+1)&gt;$C$5,"",F326+1),"")</f>
        <v/>
      </c>
      <c r="G327" s="29"/>
      <c r="H327" s="29"/>
      <c r="I327" s="29"/>
      <c r="J327" s="29"/>
      <c r="K327" s="29"/>
      <c r="L327" s="29"/>
      <c r="N327" s="2" t="str">
        <f t="shared" si="47"/>
        <v/>
      </c>
      <c r="O327" s="16" t="str">
        <f>IFERROR(IF(INDEX(IMFYear!$B$9:$AO$400,MATCH($F327,IMFYear!$B$9:$B$400,0),MATCH(O$5,IMFYear!$B$8:$AO$8,0))=0,"",INDEX(IMFYear!$B$9:$AO$400,MATCH($F327,IMFYear!$B$9:$B$400,0),MATCH(O$5,IMFYear!$B$8:$AO$8,0))),"")</f>
        <v/>
      </c>
      <c r="P327" s="16" t="str">
        <f>IFERROR($O327/INDEX(IMFYear!$B$9:$AO$400,MATCH($F327,IMFYear!$B$9:$B$400,0),MATCH(P$5,IMFYear!$B$8:$AO$8,0)),"")</f>
        <v/>
      </c>
      <c r="Q327" s="16" t="str">
        <f>IFERROR($O327/INDEX(IMFYear!$B$9:$AO$400,MATCH($F327,IMFYear!$B$9:$B$400,0),MATCH(Q$5,IMFYear!$B$8:$AO$8,0)),"")</f>
        <v/>
      </c>
      <c r="R327" s="16" t="str">
        <f>IFERROR($O327/INDEX(IMFYear!$B$9:$AO$400,MATCH($F327,IMFYear!$B$9:$B$400,0),MATCH(R$5,IMFYear!$B$8:$AO$8,0)),"")</f>
        <v/>
      </c>
      <c r="S327" s="16" t="str">
        <f>IFERROR($O327/INDEX(IMFYear!$B$9:$AO$400,MATCH($F327,IMFYear!$B$9:$B$400,0),MATCH(S$5,IMFYear!$B$8:$AO$8,0)),"")</f>
        <v/>
      </c>
      <c r="T327" s="16" t="str">
        <f>IFERROR($O327/INDEX(IMFYear!$B$9:$AO$400,MATCH($F327,IMFYear!$B$9:$B$400,0),MATCH(T$5,IMFYear!$B$8:$AO$8,0)),"")</f>
        <v/>
      </c>
      <c r="V327" s="3" t="str">
        <f t="array" ref="V327">IFERROR(IF($V$4="IMF",INDEX(F:F,SMALL($N$6:$N$405,ROW(U327)-ROW($U$5)),1),INDEX(F:F,SMALL($E$6:$E$405,ROW(U327)-ROW($U$5)),1)),"")</f>
        <v/>
      </c>
      <c r="W327" s="16" t="str">
        <f t="shared" si="48"/>
        <v/>
      </c>
      <c r="X327" s="16" t="str">
        <f t="shared" si="49"/>
        <v/>
      </c>
      <c r="Y327" s="16" t="str">
        <f t="shared" si="50"/>
        <v/>
      </c>
      <c r="Z327" s="16" t="str">
        <f t="shared" si="51"/>
        <v/>
      </c>
      <c r="AA327" s="16" t="str">
        <f t="shared" si="52"/>
        <v/>
      </c>
      <c r="AE327" s="1"/>
      <c r="AF327" s="4"/>
      <c r="AG327" s="29"/>
      <c r="AH327" s="29"/>
      <c r="AI327" s="29"/>
      <c r="AJ327" s="29"/>
      <c r="AL327" s="4"/>
      <c r="AM327" s="52"/>
      <c r="AN327" s="52"/>
    </row>
    <row r="328" spans="6:40" x14ac:dyDescent="0.25">
      <c r="F328" s="3" t="str">
        <f t="shared" si="53"/>
        <v/>
      </c>
      <c r="G328" s="29"/>
      <c r="H328" s="29"/>
      <c r="I328" s="29"/>
      <c r="J328" s="29"/>
      <c r="K328" s="29"/>
      <c r="L328" s="29"/>
      <c r="N328" s="2" t="str">
        <f t="shared" si="47"/>
        <v/>
      </c>
      <c r="O328" s="16" t="str">
        <f>IFERROR(IF(INDEX(IMFYear!$B$9:$AO$400,MATCH($F328,IMFYear!$B$9:$B$400,0),MATCH(O$5,IMFYear!$B$8:$AO$8,0))=0,"",INDEX(IMFYear!$B$9:$AO$400,MATCH($F328,IMFYear!$B$9:$B$400,0),MATCH(O$5,IMFYear!$B$8:$AO$8,0))),"")</f>
        <v/>
      </c>
      <c r="P328" s="16" t="str">
        <f>IFERROR($O328/INDEX(IMFYear!$B$9:$AO$400,MATCH($F328,IMFYear!$B$9:$B$400,0),MATCH(P$5,IMFYear!$B$8:$AO$8,0)),"")</f>
        <v/>
      </c>
      <c r="Q328" s="16" t="str">
        <f>IFERROR($O328/INDEX(IMFYear!$B$9:$AO$400,MATCH($F328,IMFYear!$B$9:$B$400,0),MATCH(Q$5,IMFYear!$B$8:$AO$8,0)),"")</f>
        <v/>
      </c>
      <c r="R328" s="16" t="str">
        <f>IFERROR($O328/INDEX(IMFYear!$B$9:$AO$400,MATCH($F328,IMFYear!$B$9:$B$400,0),MATCH(R$5,IMFYear!$B$8:$AO$8,0)),"")</f>
        <v/>
      </c>
      <c r="S328" s="16" t="str">
        <f>IFERROR($O328/INDEX(IMFYear!$B$9:$AO$400,MATCH($F328,IMFYear!$B$9:$B$400,0),MATCH(S$5,IMFYear!$B$8:$AO$8,0)),"")</f>
        <v/>
      </c>
      <c r="T328" s="16" t="str">
        <f>IFERROR($O328/INDEX(IMFYear!$B$9:$AO$400,MATCH($F328,IMFYear!$B$9:$B$400,0),MATCH(T$5,IMFYear!$B$8:$AO$8,0)),"")</f>
        <v/>
      </c>
      <c r="V328" s="3" t="str">
        <f t="array" ref="V328">IFERROR(IF($V$4="IMF",INDEX(F:F,SMALL($N$6:$N$405,ROW(U328)-ROW($U$5)),1),INDEX(F:F,SMALL($E$6:$E$405,ROW(U328)-ROW($U$5)),1)),"")</f>
        <v/>
      </c>
      <c r="W328" s="16" t="str">
        <f t="shared" si="48"/>
        <v/>
      </c>
      <c r="X328" s="16" t="str">
        <f t="shared" si="49"/>
        <v/>
      </c>
      <c r="Y328" s="16" t="str">
        <f t="shared" si="50"/>
        <v/>
      </c>
      <c r="Z328" s="16" t="str">
        <f t="shared" si="51"/>
        <v/>
      </c>
      <c r="AA328" s="16" t="str">
        <f t="shared" si="52"/>
        <v/>
      </c>
      <c r="AE328" s="1"/>
      <c r="AF328" s="4"/>
      <c r="AG328" s="29"/>
      <c r="AH328" s="29"/>
      <c r="AI328" s="29"/>
      <c r="AJ328" s="29"/>
      <c r="AL328" s="4"/>
      <c r="AM328" s="52"/>
      <c r="AN328" s="52"/>
    </row>
    <row r="329" spans="6:40" x14ac:dyDescent="0.25">
      <c r="F329" s="3" t="str">
        <f t="shared" si="53"/>
        <v/>
      </c>
      <c r="G329" s="29"/>
      <c r="H329" s="29"/>
      <c r="I329" s="29"/>
      <c r="J329" s="29"/>
      <c r="K329" s="29"/>
      <c r="L329" s="29"/>
      <c r="N329" s="2" t="str">
        <f t="shared" si="47"/>
        <v/>
      </c>
      <c r="O329" s="16" t="str">
        <f>IFERROR(IF(INDEX(IMFYear!$B$9:$AO$400,MATCH($F329,IMFYear!$B$9:$B$400,0),MATCH(O$5,IMFYear!$B$8:$AO$8,0))=0,"",INDEX(IMFYear!$B$9:$AO$400,MATCH($F329,IMFYear!$B$9:$B$400,0),MATCH(O$5,IMFYear!$B$8:$AO$8,0))),"")</f>
        <v/>
      </c>
      <c r="P329" s="16" t="str">
        <f>IFERROR($O329/INDEX(IMFYear!$B$9:$AO$400,MATCH($F329,IMFYear!$B$9:$B$400,0),MATCH(P$5,IMFYear!$B$8:$AO$8,0)),"")</f>
        <v/>
      </c>
      <c r="Q329" s="16" t="str">
        <f>IFERROR($O329/INDEX(IMFYear!$B$9:$AO$400,MATCH($F329,IMFYear!$B$9:$B$400,0),MATCH(Q$5,IMFYear!$B$8:$AO$8,0)),"")</f>
        <v/>
      </c>
      <c r="R329" s="16" t="str">
        <f>IFERROR($O329/INDEX(IMFYear!$B$9:$AO$400,MATCH($F329,IMFYear!$B$9:$B$400,0),MATCH(R$5,IMFYear!$B$8:$AO$8,0)),"")</f>
        <v/>
      </c>
      <c r="S329" s="16" t="str">
        <f>IFERROR($O329/INDEX(IMFYear!$B$9:$AO$400,MATCH($F329,IMFYear!$B$9:$B$400,0),MATCH(S$5,IMFYear!$B$8:$AO$8,0)),"")</f>
        <v/>
      </c>
      <c r="T329" s="16" t="str">
        <f>IFERROR($O329/INDEX(IMFYear!$B$9:$AO$400,MATCH($F329,IMFYear!$B$9:$B$400,0),MATCH(T$5,IMFYear!$B$8:$AO$8,0)),"")</f>
        <v/>
      </c>
      <c r="V329" s="3" t="str">
        <f t="array" ref="V329">IFERROR(IF($V$4="IMF",INDEX(F:F,SMALL($N$6:$N$405,ROW(U329)-ROW($U$5)),1),INDEX(F:F,SMALL($E$6:$E$405,ROW(U329)-ROW($U$5)),1)),"")</f>
        <v/>
      </c>
      <c r="W329" s="16" t="str">
        <f t="shared" si="48"/>
        <v/>
      </c>
      <c r="X329" s="16" t="str">
        <f t="shared" si="49"/>
        <v/>
      </c>
      <c r="Y329" s="16" t="str">
        <f t="shared" si="50"/>
        <v/>
      </c>
      <c r="Z329" s="16" t="str">
        <f t="shared" si="51"/>
        <v/>
      </c>
      <c r="AA329" s="16" t="str">
        <f t="shared" si="52"/>
        <v/>
      </c>
      <c r="AE329" s="1"/>
      <c r="AF329" s="4"/>
      <c r="AG329" s="29"/>
      <c r="AH329" s="29"/>
      <c r="AI329" s="29"/>
      <c r="AJ329" s="29"/>
      <c r="AL329" s="4"/>
      <c r="AM329" s="52"/>
      <c r="AN329" s="52"/>
    </row>
    <row r="330" spans="6:40" x14ac:dyDescent="0.25">
      <c r="F330" s="3" t="str">
        <f t="shared" si="53"/>
        <v/>
      </c>
      <c r="G330" s="29"/>
      <c r="H330" s="29"/>
      <c r="I330" s="29"/>
      <c r="J330" s="29"/>
      <c r="K330" s="29"/>
      <c r="L330" s="29"/>
      <c r="N330" s="2" t="str">
        <f t="shared" si="47"/>
        <v/>
      </c>
      <c r="O330" s="16" t="str">
        <f>IFERROR(IF(INDEX(IMFYear!$B$9:$AO$400,MATCH($F330,IMFYear!$B$9:$B$400,0),MATCH(O$5,IMFYear!$B$8:$AO$8,0))=0,"",INDEX(IMFYear!$B$9:$AO$400,MATCH($F330,IMFYear!$B$9:$B$400,0),MATCH(O$5,IMFYear!$B$8:$AO$8,0))),"")</f>
        <v/>
      </c>
      <c r="P330" s="16" t="str">
        <f>IFERROR($O330/INDEX(IMFYear!$B$9:$AO$400,MATCH($F330,IMFYear!$B$9:$B$400,0),MATCH(P$5,IMFYear!$B$8:$AO$8,0)),"")</f>
        <v/>
      </c>
      <c r="Q330" s="16" t="str">
        <f>IFERROR($O330/INDEX(IMFYear!$B$9:$AO$400,MATCH($F330,IMFYear!$B$9:$B$400,0),MATCH(Q$5,IMFYear!$B$8:$AO$8,0)),"")</f>
        <v/>
      </c>
      <c r="R330" s="16" t="str">
        <f>IFERROR($O330/INDEX(IMFYear!$B$9:$AO$400,MATCH($F330,IMFYear!$B$9:$B$400,0),MATCH(R$5,IMFYear!$B$8:$AO$8,0)),"")</f>
        <v/>
      </c>
      <c r="S330" s="16" t="str">
        <f>IFERROR($O330/INDEX(IMFYear!$B$9:$AO$400,MATCH($F330,IMFYear!$B$9:$B$400,0),MATCH(S$5,IMFYear!$B$8:$AO$8,0)),"")</f>
        <v/>
      </c>
      <c r="T330" s="16" t="str">
        <f>IFERROR($O330/INDEX(IMFYear!$B$9:$AO$400,MATCH($F330,IMFYear!$B$9:$B$400,0),MATCH(T$5,IMFYear!$B$8:$AO$8,0)),"")</f>
        <v/>
      </c>
      <c r="V330" s="3" t="str">
        <f t="array" ref="V330">IFERROR(IF($V$4="IMF",INDEX(F:F,SMALL($N$6:$N$405,ROW(U330)-ROW($U$5)),1),INDEX(F:F,SMALL($E$6:$E$405,ROW(U330)-ROW($U$5)),1)),"")</f>
        <v/>
      </c>
      <c r="W330" s="16" t="str">
        <f t="shared" si="48"/>
        <v/>
      </c>
      <c r="X330" s="16" t="str">
        <f t="shared" si="49"/>
        <v/>
      </c>
      <c r="Y330" s="16" t="str">
        <f t="shared" si="50"/>
        <v/>
      </c>
      <c r="Z330" s="16" t="str">
        <f t="shared" si="51"/>
        <v/>
      </c>
      <c r="AA330" s="16" t="str">
        <f t="shared" si="52"/>
        <v/>
      </c>
      <c r="AE330" s="1"/>
      <c r="AF330" s="4"/>
      <c r="AG330" s="29"/>
      <c r="AH330" s="29"/>
      <c r="AI330" s="29"/>
      <c r="AJ330" s="29"/>
      <c r="AL330" s="4"/>
      <c r="AM330" s="52"/>
      <c r="AN330" s="52"/>
    </row>
    <row r="331" spans="6:40" x14ac:dyDescent="0.25">
      <c r="F331" s="3" t="str">
        <f t="shared" si="53"/>
        <v/>
      </c>
      <c r="G331" s="29"/>
      <c r="H331" s="29"/>
      <c r="I331" s="29"/>
      <c r="J331" s="29"/>
      <c r="K331" s="29"/>
      <c r="L331" s="29"/>
      <c r="N331" s="2" t="str">
        <f t="shared" si="47"/>
        <v/>
      </c>
      <c r="O331" s="16" t="str">
        <f>IFERROR(IF(INDEX(IMFYear!$B$9:$AO$400,MATCH($F331,IMFYear!$B$9:$B$400,0),MATCH(O$5,IMFYear!$B$8:$AO$8,0))=0,"",INDEX(IMFYear!$B$9:$AO$400,MATCH($F331,IMFYear!$B$9:$B$400,0),MATCH(O$5,IMFYear!$B$8:$AO$8,0))),"")</f>
        <v/>
      </c>
      <c r="P331" s="16" t="str">
        <f>IFERROR($O331/INDEX(IMFYear!$B$9:$AO$400,MATCH($F331,IMFYear!$B$9:$B$400,0),MATCH(P$5,IMFYear!$B$8:$AO$8,0)),"")</f>
        <v/>
      </c>
      <c r="Q331" s="16" t="str">
        <f>IFERROR($O331/INDEX(IMFYear!$B$9:$AO$400,MATCH($F331,IMFYear!$B$9:$B$400,0),MATCH(Q$5,IMFYear!$B$8:$AO$8,0)),"")</f>
        <v/>
      </c>
      <c r="R331" s="16" t="str">
        <f>IFERROR($O331/INDEX(IMFYear!$B$9:$AO$400,MATCH($F331,IMFYear!$B$9:$B$400,0),MATCH(R$5,IMFYear!$B$8:$AO$8,0)),"")</f>
        <v/>
      </c>
      <c r="S331" s="16" t="str">
        <f>IFERROR($O331/INDEX(IMFYear!$B$9:$AO$400,MATCH($F331,IMFYear!$B$9:$B$400,0),MATCH(S$5,IMFYear!$B$8:$AO$8,0)),"")</f>
        <v/>
      </c>
      <c r="T331" s="16" t="str">
        <f>IFERROR($O331/INDEX(IMFYear!$B$9:$AO$400,MATCH($F331,IMFYear!$B$9:$B$400,0),MATCH(T$5,IMFYear!$B$8:$AO$8,0)),"")</f>
        <v/>
      </c>
      <c r="V331" s="3" t="str">
        <f t="array" ref="V331">IFERROR(IF($V$4="IMF",INDEX(F:F,SMALL($N$6:$N$405,ROW(U331)-ROW($U$5)),1),INDEX(F:F,SMALL($E$6:$E$405,ROW(U331)-ROW($U$5)),1)),"")</f>
        <v/>
      </c>
      <c r="W331" s="16" t="str">
        <f t="shared" si="48"/>
        <v/>
      </c>
      <c r="X331" s="16" t="str">
        <f t="shared" si="49"/>
        <v/>
      </c>
      <c r="Y331" s="16" t="str">
        <f t="shared" si="50"/>
        <v/>
      </c>
      <c r="Z331" s="16" t="str">
        <f t="shared" si="51"/>
        <v/>
      </c>
      <c r="AA331" s="16" t="str">
        <f t="shared" si="52"/>
        <v/>
      </c>
      <c r="AE331" s="1"/>
      <c r="AF331" s="4"/>
      <c r="AG331" s="29"/>
      <c r="AH331" s="29"/>
      <c r="AI331" s="29"/>
      <c r="AJ331" s="29"/>
      <c r="AL331" s="4"/>
      <c r="AM331" s="52"/>
      <c r="AN331" s="52"/>
    </row>
    <row r="332" spans="6:40" x14ac:dyDescent="0.25">
      <c r="F332" s="3" t="str">
        <f t="shared" si="53"/>
        <v/>
      </c>
      <c r="G332" s="29"/>
      <c r="H332" s="29"/>
      <c r="I332" s="29"/>
      <c r="J332" s="29"/>
      <c r="K332" s="29"/>
      <c r="L332" s="29"/>
      <c r="N332" s="2" t="str">
        <f t="shared" si="47"/>
        <v/>
      </c>
      <c r="O332" s="16" t="str">
        <f>IFERROR(IF(INDEX(IMFYear!$B$9:$AO$400,MATCH($F332,IMFYear!$B$9:$B$400,0),MATCH(O$5,IMFYear!$B$8:$AO$8,0))=0,"",INDEX(IMFYear!$B$9:$AO$400,MATCH($F332,IMFYear!$B$9:$B$400,0),MATCH(O$5,IMFYear!$B$8:$AO$8,0))),"")</f>
        <v/>
      </c>
      <c r="P332" s="16" t="str">
        <f>IFERROR($O332/INDEX(IMFYear!$B$9:$AO$400,MATCH($F332,IMFYear!$B$9:$B$400,0),MATCH(P$5,IMFYear!$B$8:$AO$8,0)),"")</f>
        <v/>
      </c>
      <c r="Q332" s="16" t="str">
        <f>IFERROR($O332/INDEX(IMFYear!$B$9:$AO$400,MATCH($F332,IMFYear!$B$9:$B$400,0),MATCH(Q$5,IMFYear!$B$8:$AO$8,0)),"")</f>
        <v/>
      </c>
      <c r="R332" s="16" t="str">
        <f>IFERROR($O332/INDEX(IMFYear!$B$9:$AO$400,MATCH($F332,IMFYear!$B$9:$B$400,0),MATCH(R$5,IMFYear!$B$8:$AO$8,0)),"")</f>
        <v/>
      </c>
      <c r="S332" s="16" t="str">
        <f>IFERROR($O332/INDEX(IMFYear!$B$9:$AO$400,MATCH($F332,IMFYear!$B$9:$B$400,0),MATCH(S$5,IMFYear!$B$8:$AO$8,0)),"")</f>
        <v/>
      </c>
      <c r="T332" s="16" t="str">
        <f>IFERROR($O332/INDEX(IMFYear!$B$9:$AO$400,MATCH($F332,IMFYear!$B$9:$B$400,0),MATCH(T$5,IMFYear!$B$8:$AO$8,0)),"")</f>
        <v/>
      </c>
      <c r="V332" s="3" t="str">
        <f t="array" ref="V332">IFERROR(IF($V$4="IMF",INDEX(F:F,SMALL($N$6:$N$405,ROW(U332)-ROW($U$5)),1),INDEX(F:F,SMALL($E$6:$E$405,ROW(U332)-ROW($U$5)),1)),"")</f>
        <v/>
      </c>
      <c r="W332" s="16" t="str">
        <f t="shared" si="48"/>
        <v/>
      </c>
      <c r="X332" s="16" t="str">
        <f t="shared" si="49"/>
        <v/>
      </c>
      <c r="Y332" s="16" t="str">
        <f t="shared" si="50"/>
        <v/>
      </c>
      <c r="Z332" s="16" t="str">
        <f t="shared" si="51"/>
        <v/>
      </c>
      <c r="AA332" s="16" t="str">
        <f t="shared" si="52"/>
        <v/>
      </c>
      <c r="AE332" s="1"/>
      <c r="AF332" s="4"/>
      <c r="AG332" s="29"/>
      <c r="AH332" s="29"/>
      <c r="AI332" s="29"/>
      <c r="AJ332" s="29"/>
      <c r="AL332" s="4"/>
      <c r="AM332" s="52"/>
      <c r="AN332" s="52"/>
    </row>
    <row r="333" spans="6:40" x14ac:dyDescent="0.25">
      <c r="F333" s="3" t="str">
        <f t="shared" si="53"/>
        <v/>
      </c>
      <c r="G333" s="29"/>
      <c r="H333" s="29"/>
      <c r="I333" s="29"/>
      <c r="J333" s="29"/>
      <c r="K333" s="29"/>
      <c r="L333" s="29"/>
      <c r="N333" s="2" t="str">
        <f t="shared" si="47"/>
        <v/>
      </c>
      <c r="O333" s="16" t="str">
        <f>IFERROR(IF(INDEX(IMFYear!$B$9:$AO$400,MATCH($F333,IMFYear!$B$9:$B$400,0),MATCH(O$5,IMFYear!$B$8:$AO$8,0))=0,"",INDEX(IMFYear!$B$9:$AO$400,MATCH($F333,IMFYear!$B$9:$B$400,0),MATCH(O$5,IMFYear!$B$8:$AO$8,0))),"")</f>
        <v/>
      </c>
      <c r="P333" s="16" t="str">
        <f>IFERROR($O333/INDEX(IMFYear!$B$9:$AO$400,MATCH($F333,IMFYear!$B$9:$B$400,0),MATCH(P$5,IMFYear!$B$8:$AO$8,0)),"")</f>
        <v/>
      </c>
      <c r="Q333" s="16" t="str">
        <f>IFERROR($O333/INDEX(IMFYear!$B$9:$AO$400,MATCH($F333,IMFYear!$B$9:$B$400,0),MATCH(Q$5,IMFYear!$B$8:$AO$8,0)),"")</f>
        <v/>
      </c>
      <c r="R333" s="16" t="str">
        <f>IFERROR($O333/INDEX(IMFYear!$B$9:$AO$400,MATCH($F333,IMFYear!$B$9:$B$400,0),MATCH(R$5,IMFYear!$B$8:$AO$8,0)),"")</f>
        <v/>
      </c>
      <c r="S333" s="16" t="str">
        <f>IFERROR($O333/INDEX(IMFYear!$B$9:$AO$400,MATCH($F333,IMFYear!$B$9:$B$400,0),MATCH(S$5,IMFYear!$B$8:$AO$8,0)),"")</f>
        <v/>
      </c>
      <c r="T333" s="16" t="str">
        <f>IFERROR($O333/INDEX(IMFYear!$B$9:$AO$400,MATCH($F333,IMFYear!$B$9:$B$400,0),MATCH(T$5,IMFYear!$B$8:$AO$8,0)),"")</f>
        <v/>
      </c>
      <c r="V333" s="3" t="str">
        <f t="array" ref="V333">IFERROR(IF($V$4="IMF",INDEX(F:F,SMALL($N$6:$N$405,ROW(U333)-ROW($U$5)),1),INDEX(F:F,SMALL($E$6:$E$405,ROW(U333)-ROW($U$5)),1)),"")</f>
        <v/>
      </c>
      <c r="W333" s="16" t="str">
        <f t="shared" si="48"/>
        <v/>
      </c>
      <c r="X333" s="16" t="str">
        <f t="shared" si="49"/>
        <v/>
      </c>
      <c r="Y333" s="16" t="str">
        <f t="shared" si="50"/>
        <v/>
      </c>
      <c r="Z333" s="16" t="str">
        <f t="shared" si="51"/>
        <v/>
      </c>
      <c r="AA333" s="16" t="str">
        <f t="shared" si="52"/>
        <v/>
      </c>
      <c r="AE333" s="1"/>
      <c r="AF333" s="4"/>
      <c r="AG333" s="29"/>
      <c r="AH333" s="29"/>
      <c r="AI333" s="29"/>
      <c r="AJ333" s="29"/>
      <c r="AL333" s="4"/>
      <c r="AM333" s="52"/>
      <c r="AN333" s="52"/>
    </row>
    <row r="334" spans="6:40" x14ac:dyDescent="0.25">
      <c r="F334" s="3" t="str">
        <f t="shared" si="53"/>
        <v/>
      </c>
      <c r="G334" s="29"/>
      <c r="H334" s="29"/>
      <c r="I334" s="29"/>
      <c r="J334" s="29"/>
      <c r="K334" s="29"/>
      <c r="L334" s="29"/>
      <c r="N334" s="2" t="str">
        <f t="shared" si="47"/>
        <v/>
      </c>
      <c r="O334" s="16" t="str">
        <f>IFERROR(IF(INDEX(IMFYear!$B$9:$AO$400,MATCH($F334,IMFYear!$B$9:$B$400,0),MATCH(O$5,IMFYear!$B$8:$AO$8,0))=0,"",INDEX(IMFYear!$B$9:$AO$400,MATCH($F334,IMFYear!$B$9:$B$400,0),MATCH(O$5,IMFYear!$B$8:$AO$8,0))),"")</f>
        <v/>
      </c>
      <c r="P334" s="16" t="str">
        <f>IFERROR($O334/INDEX(IMFYear!$B$9:$AO$400,MATCH($F334,IMFYear!$B$9:$B$400,0),MATCH(P$5,IMFYear!$B$8:$AO$8,0)),"")</f>
        <v/>
      </c>
      <c r="Q334" s="16" t="str">
        <f>IFERROR($O334/INDEX(IMFYear!$B$9:$AO$400,MATCH($F334,IMFYear!$B$9:$B$400,0),MATCH(Q$5,IMFYear!$B$8:$AO$8,0)),"")</f>
        <v/>
      </c>
      <c r="R334" s="16" t="str">
        <f>IFERROR($O334/INDEX(IMFYear!$B$9:$AO$400,MATCH($F334,IMFYear!$B$9:$B$400,0),MATCH(R$5,IMFYear!$B$8:$AO$8,0)),"")</f>
        <v/>
      </c>
      <c r="S334" s="16" t="str">
        <f>IFERROR($O334/INDEX(IMFYear!$B$9:$AO$400,MATCH($F334,IMFYear!$B$9:$B$400,0),MATCH(S$5,IMFYear!$B$8:$AO$8,0)),"")</f>
        <v/>
      </c>
      <c r="T334" s="16" t="str">
        <f>IFERROR($O334/INDEX(IMFYear!$B$9:$AO$400,MATCH($F334,IMFYear!$B$9:$B$400,0),MATCH(T$5,IMFYear!$B$8:$AO$8,0)),"")</f>
        <v/>
      </c>
      <c r="V334" s="3" t="str">
        <f t="array" ref="V334">IFERROR(IF($V$4="IMF",INDEX(F:F,SMALL($N$6:$N$405,ROW(U334)-ROW($U$5)),1),INDEX(F:F,SMALL($E$6:$E$405,ROW(U334)-ROW($U$5)),1)),"")</f>
        <v/>
      </c>
      <c r="W334" s="16" t="str">
        <f t="shared" si="48"/>
        <v/>
      </c>
      <c r="X334" s="16" t="str">
        <f t="shared" si="49"/>
        <v/>
      </c>
      <c r="Y334" s="16" t="str">
        <f t="shared" si="50"/>
        <v/>
      </c>
      <c r="Z334" s="16" t="str">
        <f t="shared" si="51"/>
        <v/>
      </c>
      <c r="AA334" s="16" t="str">
        <f t="shared" si="52"/>
        <v/>
      </c>
      <c r="AE334" s="1"/>
      <c r="AF334" s="4"/>
      <c r="AG334" s="29"/>
      <c r="AH334" s="29"/>
      <c r="AI334" s="29"/>
      <c r="AJ334" s="29"/>
      <c r="AL334" s="4"/>
      <c r="AM334" s="52"/>
      <c r="AN334" s="52"/>
    </row>
    <row r="335" spans="6:40" x14ac:dyDescent="0.25">
      <c r="F335" s="3" t="str">
        <f t="shared" si="53"/>
        <v/>
      </c>
      <c r="G335" s="29"/>
      <c r="H335" s="29"/>
      <c r="I335" s="29"/>
      <c r="J335" s="29"/>
      <c r="K335" s="29"/>
      <c r="L335" s="29"/>
      <c r="N335" s="2" t="str">
        <f t="shared" si="47"/>
        <v/>
      </c>
      <c r="O335" s="16" t="str">
        <f>IFERROR(IF(INDEX(IMFYear!$B$9:$AO$400,MATCH($F335,IMFYear!$B$9:$B$400,0),MATCH(O$5,IMFYear!$B$8:$AO$8,0))=0,"",INDEX(IMFYear!$B$9:$AO$400,MATCH($F335,IMFYear!$B$9:$B$400,0),MATCH(O$5,IMFYear!$B$8:$AO$8,0))),"")</f>
        <v/>
      </c>
      <c r="P335" s="16" t="str">
        <f>IFERROR($O335/INDEX(IMFYear!$B$9:$AO$400,MATCH($F335,IMFYear!$B$9:$B$400,0),MATCH(P$5,IMFYear!$B$8:$AO$8,0)),"")</f>
        <v/>
      </c>
      <c r="Q335" s="16" t="str">
        <f>IFERROR($O335/INDEX(IMFYear!$B$9:$AO$400,MATCH($F335,IMFYear!$B$9:$B$400,0),MATCH(Q$5,IMFYear!$B$8:$AO$8,0)),"")</f>
        <v/>
      </c>
      <c r="R335" s="16" t="str">
        <f>IFERROR($O335/INDEX(IMFYear!$B$9:$AO$400,MATCH($F335,IMFYear!$B$9:$B$400,0),MATCH(R$5,IMFYear!$B$8:$AO$8,0)),"")</f>
        <v/>
      </c>
      <c r="S335" s="16" t="str">
        <f>IFERROR($O335/INDEX(IMFYear!$B$9:$AO$400,MATCH($F335,IMFYear!$B$9:$B$400,0),MATCH(S$5,IMFYear!$B$8:$AO$8,0)),"")</f>
        <v/>
      </c>
      <c r="T335" s="16" t="str">
        <f>IFERROR($O335/INDEX(IMFYear!$B$9:$AO$400,MATCH($F335,IMFYear!$B$9:$B$400,0),MATCH(T$5,IMFYear!$B$8:$AO$8,0)),"")</f>
        <v/>
      </c>
      <c r="V335" s="3" t="str">
        <f t="array" ref="V335">IFERROR(IF($V$4="IMF",INDEX(F:F,SMALL($N$6:$N$405,ROW(U335)-ROW($U$5)),1),INDEX(F:F,SMALL($E$6:$E$405,ROW(U335)-ROW($U$5)),1)),"")</f>
        <v/>
      </c>
      <c r="W335" s="16" t="str">
        <f t="shared" si="48"/>
        <v/>
      </c>
      <c r="X335" s="16" t="str">
        <f t="shared" si="49"/>
        <v/>
      </c>
      <c r="Y335" s="16" t="str">
        <f t="shared" si="50"/>
        <v/>
      </c>
      <c r="Z335" s="16" t="str">
        <f t="shared" si="51"/>
        <v/>
      </c>
      <c r="AA335" s="16" t="str">
        <f t="shared" si="52"/>
        <v/>
      </c>
      <c r="AE335" s="1"/>
      <c r="AF335" s="4"/>
      <c r="AG335" s="29"/>
      <c r="AH335" s="29"/>
      <c r="AI335" s="29"/>
      <c r="AJ335" s="29"/>
      <c r="AL335" s="4"/>
      <c r="AM335" s="52"/>
      <c r="AN335" s="52"/>
    </row>
    <row r="336" spans="6:40" x14ac:dyDescent="0.25">
      <c r="F336" s="3" t="str">
        <f t="shared" si="53"/>
        <v/>
      </c>
      <c r="G336" s="29"/>
      <c r="H336" s="29"/>
      <c r="I336" s="29"/>
      <c r="J336" s="29"/>
      <c r="K336" s="29"/>
      <c r="L336" s="29"/>
      <c r="N336" s="2" t="str">
        <f t="shared" si="47"/>
        <v/>
      </c>
      <c r="O336" s="16" t="str">
        <f>IFERROR(IF(INDEX(IMFYear!$B$9:$AO$400,MATCH($F336,IMFYear!$B$9:$B$400,0),MATCH(O$5,IMFYear!$B$8:$AO$8,0))=0,"",INDEX(IMFYear!$B$9:$AO$400,MATCH($F336,IMFYear!$B$9:$B$400,0),MATCH(O$5,IMFYear!$B$8:$AO$8,0))),"")</f>
        <v/>
      </c>
      <c r="P336" s="16" t="str">
        <f>IFERROR($O336/INDEX(IMFYear!$B$9:$AO$400,MATCH($F336,IMFYear!$B$9:$B$400,0),MATCH(P$5,IMFYear!$B$8:$AO$8,0)),"")</f>
        <v/>
      </c>
      <c r="Q336" s="16" t="str">
        <f>IFERROR($O336/INDEX(IMFYear!$B$9:$AO$400,MATCH($F336,IMFYear!$B$9:$B$400,0),MATCH(Q$5,IMFYear!$B$8:$AO$8,0)),"")</f>
        <v/>
      </c>
      <c r="R336" s="16" t="str">
        <f>IFERROR($O336/INDEX(IMFYear!$B$9:$AO$400,MATCH($F336,IMFYear!$B$9:$B$400,0),MATCH(R$5,IMFYear!$B$8:$AO$8,0)),"")</f>
        <v/>
      </c>
      <c r="S336" s="16" t="str">
        <f>IFERROR($O336/INDEX(IMFYear!$B$9:$AO$400,MATCH($F336,IMFYear!$B$9:$B$400,0),MATCH(S$5,IMFYear!$B$8:$AO$8,0)),"")</f>
        <v/>
      </c>
      <c r="T336" s="16" t="str">
        <f>IFERROR($O336/INDEX(IMFYear!$B$9:$AO$400,MATCH($F336,IMFYear!$B$9:$B$400,0),MATCH(T$5,IMFYear!$B$8:$AO$8,0)),"")</f>
        <v/>
      </c>
      <c r="V336" s="3" t="str">
        <f t="array" ref="V336">IFERROR(IF($V$4="IMF",INDEX(F:F,SMALL($N$6:$N$405,ROW(U336)-ROW($U$5)),1),INDEX(F:F,SMALL($E$6:$E$405,ROW(U336)-ROW($U$5)),1)),"")</f>
        <v/>
      </c>
      <c r="W336" s="16" t="str">
        <f t="shared" si="48"/>
        <v/>
      </c>
      <c r="X336" s="16" t="str">
        <f t="shared" si="49"/>
        <v/>
      </c>
      <c r="Y336" s="16" t="str">
        <f t="shared" si="50"/>
        <v/>
      </c>
      <c r="Z336" s="16" t="str">
        <f t="shared" si="51"/>
        <v/>
      </c>
      <c r="AA336" s="16" t="str">
        <f t="shared" si="52"/>
        <v/>
      </c>
      <c r="AE336" s="1"/>
      <c r="AF336" s="4"/>
      <c r="AG336" s="29"/>
      <c r="AH336" s="29"/>
      <c r="AI336" s="29"/>
      <c r="AJ336" s="29"/>
      <c r="AL336" s="4"/>
      <c r="AM336" s="52"/>
      <c r="AN336" s="52"/>
    </row>
    <row r="337" spans="6:40" x14ac:dyDescent="0.25">
      <c r="F337" s="3" t="str">
        <f t="shared" si="53"/>
        <v/>
      </c>
      <c r="G337" s="29"/>
      <c r="H337" s="29"/>
      <c r="I337" s="29"/>
      <c r="J337" s="29"/>
      <c r="K337" s="29"/>
      <c r="L337" s="29"/>
      <c r="N337" s="2" t="str">
        <f t="shared" si="47"/>
        <v/>
      </c>
      <c r="O337" s="16" t="str">
        <f>IFERROR(IF(INDEX(IMFYear!$B$9:$AO$400,MATCH($F337,IMFYear!$B$9:$B$400,0),MATCH(O$5,IMFYear!$B$8:$AO$8,0))=0,"",INDEX(IMFYear!$B$9:$AO$400,MATCH($F337,IMFYear!$B$9:$B$400,0),MATCH(O$5,IMFYear!$B$8:$AO$8,0))),"")</f>
        <v/>
      </c>
      <c r="P337" s="16" t="str">
        <f>IFERROR($O337/INDEX(IMFYear!$B$9:$AO$400,MATCH($F337,IMFYear!$B$9:$B$400,0),MATCH(P$5,IMFYear!$B$8:$AO$8,0)),"")</f>
        <v/>
      </c>
      <c r="Q337" s="16" t="str">
        <f>IFERROR($O337/INDEX(IMFYear!$B$9:$AO$400,MATCH($F337,IMFYear!$B$9:$B$400,0),MATCH(Q$5,IMFYear!$B$8:$AO$8,0)),"")</f>
        <v/>
      </c>
      <c r="R337" s="16" t="str">
        <f>IFERROR($O337/INDEX(IMFYear!$B$9:$AO$400,MATCH($F337,IMFYear!$B$9:$B$400,0),MATCH(R$5,IMFYear!$B$8:$AO$8,0)),"")</f>
        <v/>
      </c>
      <c r="S337" s="16" t="str">
        <f>IFERROR($O337/INDEX(IMFYear!$B$9:$AO$400,MATCH($F337,IMFYear!$B$9:$B$400,0),MATCH(S$5,IMFYear!$B$8:$AO$8,0)),"")</f>
        <v/>
      </c>
      <c r="T337" s="16" t="str">
        <f>IFERROR($O337/INDEX(IMFYear!$B$9:$AO$400,MATCH($F337,IMFYear!$B$9:$B$400,0),MATCH(T$5,IMFYear!$B$8:$AO$8,0)),"")</f>
        <v/>
      </c>
      <c r="V337" s="3" t="str">
        <f t="array" ref="V337">IFERROR(IF($V$4="IMF",INDEX(F:F,SMALL($N$6:$N$405,ROW(U337)-ROW($U$5)),1),INDEX(F:F,SMALL($E$6:$E$405,ROW(U337)-ROW($U$5)),1)),"")</f>
        <v/>
      </c>
      <c r="W337" s="16" t="str">
        <f t="shared" si="48"/>
        <v/>
      </c>
      <c r="X337" s="16" t="str">
        <f t="shared" si="49"/>
        <v/>
      </c>
      <c r="Y337" s="16" t="str">
        <f t="shared" si="50"/>
        <v/>
      </c>
      <c r="Z337" s="16" t="str">
        <f t="shared" si="51"/>
        <v/>
      </c>
      <c r="AA337" s="16" t="str">
        <f t="shared" si="52"/>
        <v/>
      </c>
      <c r="AE337" s="1"/>
      <c r="AF337" s="4"/>
      <c r="AG337" s="29"/>
      <c r="AH337" s="29"/>
      <c r="AI337" s="29"/>
      <c r="AJ337" s="29"/>
      <c r="AL337" s="4"/>
      <c r="AM337" s="52"/>
      <c r="AN337" s="52"/>
    </row>
    <row r="338" spans="6:40" x14ac:dyDescent="0.25">
      <c r="F338" s="3" t="str">
        <f t="shared" si="53"/>
        <v/>
      </c>
      <c r="G338" s="29"/>
      <c r="H338" s="29"/>
      <c r="I338" s="29"/>
      <c r="J338" s="29"/>
      <c r="K338" s="29"/>
      <c r="L338" s="29"/>
      <c r="N338" s="2" t="str">
        <f t="shared" si="47"/>
        <v/>
      </c>
      <c r="O338" s="16" t="str">
        <f>IFERROR(IF(INDEX(IMFYear!$B$9:$AO$400,MATCH($F338,IMFYear!$B$9:$B$400,0),MATCH(O$5,IMFYear!$B$8:$AO$8,0))=0,"",INDEX(IMFYear!$B$9:$AO$400,MATCH($F338,IMFYear!$B$9:$B$400,0),MATCH(O$5,IMFYear!$B$8:$AO$8,0))),"")</f>
        <v/>
      </c>
      <c r="P338" s="16" t="str">
        <f>IFERROR($O338/INDEX(IMFYear!$B$9:$AO$400,MATCH($F338,IMFYear!$B$9:$B$400,0),MATCH(P$5,IMFYear!$B$8:$AO$8,0)),"")</f>
        <v/>
      </c>
      <c r="Q338" s="16" t="str">
        <f>IFERROR($O338/INDEX(IMFYear!$B$9:$AO$400,MATCH($F338,IMFYear!$B$9:$B$400,0),MATCH(Q$5,IMFYear!$B$8:$AO$8,0)),"")</f>
        <v/>
      </c>
      <c r="R338" s="16" t="str">
        <f>IFERROR($O338/INDEX(IMFYear!$B$9:$AO$400,MATCH($F338,IMFYear!$B$9:$B$400,0),MATCH(R$5,IMFYear!$B$8:$AO$8,0)),"")</f>
        <v/>
      </c>
      <c r="S338" s="16" t="str">
        <f>IFERROR($O338/INDEX(IMFYear!$B$9:$AO$400,MATCH($F338,IMFYear!$B$9:$B$400,0),MATCH(S$5,IMFYear!$B$8:$AO$8,0)),"")</f>
        <v/>
      </c>
      <c r="T338" s="16" t="str">
        <f>IFERROR($O338/INDEX(IMFYear!$B$9:$AO$400,MATCH($F338,IMFYear!$B$9:$B$400,0),MATCH(T$5,IMFYear!$B$8:$AO$8,0)),"")</f>
        <v/>
      </c>
      <c r="V338" s="3" t="str">
        <f t="array" ref="V338">IFERROR(IF($V$4="IMF",INDEX(F:F,SMALL($N$6:$N$405,ROW(U338)-ROW($U$5)),1),INDEX(F:F,SMALL($E$6:$E$405,ROW(U338)-ROW($U$5)),1)),"")</f>
        <v/>
      </c>
      <c r="W338" s="16" t="str">
        <f t="shared" si="48"/>
        <v/>
      </c>
      <c r="X338" s="16" t="str">
        <f t="shared" si="49"/>
        <v/>
      </c>
      <c r="Y338" s="16" t="str">
        <f t="shared" si="50"/>
        <v/>
      </c>
      <c r="Z338" s="16" t="str">
        <f t="shared" si="51"/>
        <v/>
      </c>
      <c r="AA338" s="16" t="str">
        <f t="shared" si="52"/>
        <v/>
      </c>
      <c r="AE338" s="1"/>
      <c r="AF338" s="4"/>
      <c r="AG338" s="29"/>
      <c r="AH338" s="29"/>
      <c r="AI338" s="29"/>
      <c r="AJ338" s="29"/>
      <c r="AL338" s="4"/>
      <c r="AM338" s="52"/>
      <c r="AN338" s="52"/>
    </row>
    <row r="339" spans="6:40" x14ac:dyDescent="0.25">
      <c r="F339" s="3" t="str">
        <f t="shared" si="53"/>
        <v/>
      </c>
      <c r="G339" s="29"/>
      <c r="H339" s="29"/>
      <c r="I339" s="29"/>
      <c r="J339" s="29"/>
      <c r="K339" s="29"/>
      <c r="L339" s="29"/>
      <c r="N339" s="2" t="str">
        <f t="shared" si="47"/>
        <v/>
      </c>
      <c r="O339" s="16" t="str">
        <f>IFERROR(IF(INDEX(IMFYear!$B$9:$AO$400,MATCH($F339,IMFYear!$B$9:$B$400,0),MATCH(O$5,IMFYear!$B$8:$AO$8,0))=0,"",INDEX(IMFYear!$B$9:$AO$400,MATCH($F339,IMFYear!$B$9:$B$400,0),MATCH(O$5,IMFYear!$B$8:$AO$8,0))),"")</f>
        <v/>
      </c>
      <c r="P339" s="16" t="str">
        <f>IFERROR($O339/INDEX(IMFYear!$B$9:$AO$400,MATCH($F339,IMFYear!$B$9:$B$400,0),MATCH(P$5,IMFYear!$B$8:$AO$8,0)),"")</f>
        <v/>
      </c>
      <c r="Q339" s="16" t="str">
        <f>IFERROR($O339/INDEX(IMFYear!$B$9:$AO$400,MATCH($F339,IMFYear!$B$9:$B$400,0),MATCH(Q$5,IMFYear!$B$8:$AO$8,0)),"")</f>
        <v/>
      </c>
      <c r="R339" s="16" t="str">
        <f>IFERROR($O339/INDEX(IMFYear!$B$9:$AO$400,MATCH($F339,IMFYear!$B$9:$B$400,0),MATCH(R$5,IMFYear!$B$8:$AO$8,0)),"")</f>
        <v/>
      </c>
      <c r="S339" s="16" t="str">
        <f>IFERROR($O339/INDEX(IMFYear!$B$9:$AO$400,MATCH($F339,IMFYear!$B$9:$B$400,0),MATCH(S$5,IMFYear!$B$8:$AO$8,0)),"")</f>
        <v/>
      </c>
      <c r="T339" s="16" t="str">
        <f>IFERROR($O339/INDEX(IMFYear!$B$9:$AO$400,MATCH($F339,IMFYear!$B$9:$B$400,0),MATCH(T$5,IMFYear!$B$8:$AO$8,0)),"")</f>
        <v/>
      </c>
      <c r="V339" s="3" t="str">
        <f t="array" ref="V339">IFERROR(IF($V$4="IMF",INDEX(F:F,SMALL($N$6:$N$405,ROW(U339)-ROW($U$5)),1),INDEX(F:F,SMALL($E$6:$E$405,ROW(U339)-ROW($U$5)),1)),"")</f>
        <v/>
      </c>
      <c r="W339" s="16" t="str">
        <f t="shared" si="48"/>
        <v/>
      </c>
      <c r="X339" s="16" t="str">
        <f t="shared" si="49"/>
        <v/>
      </c>
      <c r="Y339" s="16" t="str">
        <f t="shared" si="50"/>
        <v/>
      </c>
      <c r="Z339" s="16" t="str">
        <f t="shared" si="51"/>
        <v/>
      </c>
      <c r="AA339" s="16" t="str">
        <f t="shared" si="52"/>
        <v/>
      </c>
      <c r="AE339" s="1"/>
      <c r="AF339" s="4"/>
      <c r="AG339" s="29"/>
      <c r="AH339" s="29"/>
      <c r="AI339" s="29"/>
      <c r="AJ339" s="29"/>
      <c r="AL339" s="4"/>
      <c r="AM339" s="52"/>
      <c r="AN339" s="52"/>
    </row>
    <row r="340" spans="6:40" x14ac:dyDescent="0.25">
      <c r="F340" s="3" t="str">
        <f t="shared" si="53"/>
        <v/>
      </c>
      <c r="G340" s="29"/>
      <c r="H340" s="29"/>
      <c r="I340" s="29"/>
      <c r="J340" s="29"/>
      <c r="K340" s="29"/>
      <c r="L340" s="29"/>
      <c r="N340" s="2" t="str">
        <f t="shared" si="47"/>
        <v/>
      </c>
      <c r="O340" s="16" t="str">
        <f>IFERROR(IF(INDEX(IMFYear!$B$9:$AO$400,MATCH($F340,IMFYear!$B$9:$B$400,0),MATCH(O$5,IMFYear!$B$8:$AO$8,0))=0,"",INDEX(IMFYear!$B$9:$AO$400,MATCH($F340,IMFYear!$B$9:$B$400,0),MATCH(O$5,IMFYear!$B$8:$AO$8,0))),"")</f>
        <v/>
      </c>
      <c r="P340" s="16" t="str">
        <f>IFERROR($O340/INDEX(IMFYear!$B$9:$AO$400,MATCH($F340,IMFYear!$B$9:$B$400,0),MATCH(P$5,IMFYear!$B$8:$AO$8,0)),"")</f>
        <v/>
      </c>
      <c r="Q340" s="16" t="str">
        <f>IFERROR($O340/INDEX(IMFYear!$B$9:$AO$400,MATCH($F340,IMFYear!$B$9:$B$400,0),MATCH(Q$5,IMFYear!$B$8:$AO$8,0)),"")</f>
        <v/>
      </c>
      <c r="R340" s="16" t="str">
        <f>IFERROR($O340/INDEX(IMFYear!$B$9:$AO$400,MATCH($F340,IMFYear!$B$9:$B$400,0),MATCH(R$5,IMFYear!$B$8:$AO$8,0)),"")</f>
        <v/>
      </c>
      <c r="S340" s="16" t="str">
        <f>IFERROR($O340/INDEX(IMFYear!$B$9:$AO$400,MATCH($F340,IMFYear!$B$9:$B$400,0),MATCH(S$5,IMFYear!$B$8:$AO$8,0)),"")</f>
        <v/>
      </c>
      <c r="T340" s="16" t="str">
        <f>IFERROR($O340/INDEX(IMFYear!$B$9:$AO$400,MATCH($F340,IMFYear!$B$9:$B$400,0),MATCH(T$5,IMFYear!$B$8:$AO$8,0)),"")</f>
        <v/>
      </c>
      <c r="V340" s="3" t="str">
        <f t="array" ref="V340">IFERROR(IF($V$4="IMF",INDEX(F:F,SMALL($N$6:$N$405,ROW(U340)-ROW($U$5)),1),INDEX(F:F,SMALL($E$6:$E$405,ROW(U340)-ROW($U$5)),1)),"")</f>
        <v/>
      </c>
      <c r="W340" s="16" t="str">
        <f t="shared" si="48"/>
        <v/>
      </c>
      <c r="X340" s="16" t="str">
        <f t="shared" si="49"/>
        <v/>
      </c>
      <c r="Y340" s="16" t="str">
        <f t="shared" si="50"/>
        <v/>
      </c>
      <c r="Z340" s="16" t="str">
        <f t="shared" si="51"/>
        <v/>
      </c>
      <c r="AA340" s="16" t="str">
        <f t="shared" si="52"/>
        <v/>
      </c>
      <c r="AE340" s="1"/>
      <c r="AF340" s="4"/>
      <c r="AG340" s="29"/>
      <c r="AH340" s="29"/>
      <c r="AI340" s="29"/>
      <c r="AJ340" s="29"/>
      <c r="AL340" s="4"/>
      <c r="AM340" s="52"/>
      <c r="AN340" s="52"/>
    </row>
    <row r="341" spans="6:40" x14ac:dyDescent="0.25">
      <c r="F341" s="3" t="str">
        <f t="shared" si="53"/>
        <v/>
      </c>
      <c r="G341" s="29"/>
      <c r="H341" s="29"/>
      <c r="I341" s="29"/>
      <c r="J341" s="29"/>
      <c r="K341" s="29"/>
      <c r="L341" s="29"/>
      <c r="N341" s="2" t="str">
        <f t="shared" si="47"/>
        <v/>
      </c>
      <c r="O341" s="16" t="str">
        <f>IFERROR(IF(INDEX(IMFYear!$B$9:$AO$400,MATCH($F341,IMFYear!$B$9:$B$400,0),MATCH(O$5,IMFYear!$B$8:$AO$8,0))=0,"",INDEX(IMFYear!$B$9:$AO$400,MATCH($F341,IMFYear!$B$9:$B$400,0),MATCH(O$5,IMFYear!$B$8:$AO$8,0))),"")</f>
        <v/>
      </c>
      <c r="P341" s="16" t="str">
        <f>IFERROR($O341/INDEX(IMFYear!$B$9:$AO$400,MATCH($F341,IMFYear!$B$9:$B$400,0),MATCH(P$5,IMFYear!$B$8:$AO$8,0)),"")</f>
        <v/>
      </c>
      <c r="Q341" s="16" t="str">
        <f>IFERROR($O341/INDEX(IMFYear!$B$9:$AO$400,MATCH($F341,IMFYear!$B$9:$B$400,0),MATCH(Q$5,IMFYear!$B$8:$AO$8,0)),"")</f>
        <v/>
      </c>
      <c r="R341" s="16" t="str">
        <f>IFERROR($O341/INDEX(IMFYear!$B$9:$AO$400,MATCH($F341,IMFYear!$B$9:$B$400,0),MATCH(R$5,IMFYear!$B$8:$AO$8,0)),"")</f>
        <v/>
      </c>
      <c r="S341" s="16" t="str">
        <f>IFERROR($O341/INDEX(IMFYear!$B$9:$AO$400,MATCH($F341,IMFYear!$B$9:$B$400,0),MATCH(S$5,IMFYear!$B$8:$AO$8,0)),"")</f>
        <v/>
      </c>
      <c r="T341" s="16" t="str">
        <f>IFERROR($O341/INDEX(IMFYear!$B$9:$AO$400,MATCH($F341,IMFYear!$B$9:$B$400,0),MATCH(T$5,IMFYear!$B$8:$AO$8,0)),"")</f>
        <v/>
      </c>
      <c r="V341" s="3" t="str">
        <f t="array" ref="V341">IFERROR(IF($V$4="IMF",INDEX(F:F,SMALL($N$6:$N$405,ROW(U341)-ROW($U$5)),1),INDEX(F:F,SMALL($E$6:$E$405,ROW(U341)-ROW($U$5)),1)),"")</f>
        <v/>
      </c>
      <c r="W341" s="16" t="str">
        <f t="shared" si="48"/>
        <v/>
      </c>
      <c r="X341" s="16" t="str">
        <f t="shared" si="49"/>
        <v/>
      </c>
      <c r="Y341" s="16" t="str">
        <f t="shared" si="50"/>
        <v/>
      </c>
      <c r="Z341" s="16" t="str">
        <f t="shared" si="51"/>
        <v/>
      </c>
      <c r="AA341" s="16" t="str">
        <f t="shared" si="52"/>
        <v/>
      </c>
      <c r="AE341" s="1"/>
      <c r="AF341" s="4"/>
      <c r="AG341" s="29"/>
      <c r="AH341" s="29"/>
      <c r="AI341" s="29"/>
      <c r="AJ341" s="29"/>
      <c r="AL341" s="4"/>
      <c r="AM341" s="52"/>
      <c r="AN341" s="52"/>
    </row>
    <row r="342" spans="6:40" x14ac:dyDescent="0.25">
      <c r="F342" s="3" t="str">
        <f t="shared" si="53"/>
        <v/>
      </c>
      <c r="G342" s="29"/>
      <c r="H342" s="29"/>
      <c r="I342" s="29"/>
      <c r="J342" s="29"/>
      <c r="K342" s="29"/>
      <c r="L342" s="29"/>
      <c r="N342" s="2" t="str">
        <f t="shared" si="47"/>
        <v/>
      </c>
      <c r="O342" s="16" t="str">
        <f>IFERROR(IF(INDEX(IMFYear!$B$9:$AO$400,MATCH($F342,IMFYear!$B$9:$B$400,0),MATCH(O$5,IMFYear!$B$8:$AO$8,0))=0,"",INDEX(IMFYear!$B$9:$AO$400,MATCH($F342,IMFYear!$B$9:$B$400,0),MATCH(O$5,IMFYear!$B$8:$AO$8,0))),"")</f>
        <v/>
      </c>
      <c r="P342" s="16" t="str">
        <f>IFERROR($O342/INDEX(IMFYear!$B$9:$AO$400,MATCH($F342,IMFYear!$B$9:$B$400,0),MATCH(P$5,IMFYear!$B$8:$AO$8,0)),"")</f>
        <v/>
      </c>
      <c r="Q342" s="16" t="str">
        <f>IFERROR($O342/INDEX(IMFYear!$B$9:$AO$400,MATCH($F342,IMFYear!$B$9:$B$400,0),MATCH(Q$5,IMFYear!$B$8:$AO$8,0)),"")</f>
        <v/>
      </c>
      <c r="R342" s="16" t="str">
        <f>IFERROR($O342/INDEX(IMFYear!$B$9:$AO$400,MATCH($F342,IMFYear!$B$9:$B$400,0),MATCH(R$5,IMFYear!$B$8:$AO$8,0)),"")</f>
        <v/>
      </c>
      <c r="S342" s="16" t="str">
        <f>IFERROR($O342/INDEX(IMFYear!$B$9:$AO$400,MATCH($F342,IMFYear!$B$9:$B$400,0),MATCH(S$5,IMFYear!$B$8:$AO$8,0)),"")</f>
        <v/>
      </c>
      <c r="T342" s="16" t="str">
        <f>IFERROR($O342/INDEX(IMFYear!$B$9:$AO$400,MATCH($F342,IMFYear!$B$9:$B$400,0),MATCH(T$5,IMFYear!$B$8:$AO$8,0)),"")</f>
        <v/>
      </c>
      <c r="V342" s="3" t="str">
        <f t="array" ref="V342">IFERROR(IF($V$4="IMF",INDEX(F:F,SMALL($N$6:$N$405,ROW(U342)-ROW($U$5)),1),INDEX(F:F,SMALL($E$6:$E$405,ROW(U342)-ROW($U$5)),1)),"")</f>
        <v/>
      </c>
      <c r="W342" s="16" t="str">
        <f t="shared" si="48"/>
        <v/>
      </c>
      <c r="X342" s="16" t="str">
        <f t="shared" si="49"/>
        <v/>
      </c>
      <c r="Y342" s="16" t="str">
        <f t="shared" si="50"/>
        <v/>
      </c>
      <c r="Z342" s="16" t="str">
        <f t="shared" si="51"/>
        <v/>
      </c>
      <c r="AA342" s="16" t="str">
        <f t="shared" si="52"/>
        <v/>
      </c>
      <c r="AE342" s="1"/>
      <c r="AF342" s="4"/>
      <c r="AG342" s="29"/>
      <c r="AH342" s="29"/>
      <c r="AI342" s="29"/>
      <c r="AJ342" s="29"/>
      <c r="AL342" s="4"/>
      <c r="AM342" s="52"/>
      <c r="AN342" s="52"/>
    </row>
    <row r="343" spans="6:40" x14ac:dyDescent="0.25">
      <c r="F343" s="3" t="str">
        <f t="shared" si="53"/>
        <v/>
      </c>
      <c r="G343" s="29"/>
      <c r="H343" s="29"/>
      <c r="I343" s="29"/>
      <c r="J343" s="29"/>
      <c r="K343" s="29"/>
      <c r="L343" s="29"/>
      <c r="N343" s="2" t="str">
        <f t="shared" si="47"/>
        <v/>
      </c>
      <c r="O343" s="16" t="str">
        <f>IFERROR(IF(INDEX(IMFYear!$B$9:$AO$400,MATCH($F343,IMFYear!$B$9:$B$400,0),MATCH(O$5,IMFYear!$B$8:$AO$8,0))=0,"",INDEX(IMFYear!$B$9:$AO$400,MATCH($F343,IMFYear!$B$9:$B$400,0),MATCH(O$5,IMFYear!$B$8:$AO$8,0))),"")</f>
        <v/>
      </c>
      <c r="P343" s="16" t="str">
        <f>IFERROR($O343/INDEX(IMFYear!$B$9:$AO$400,MATCH($F343,IMFYear!$B$9:$B$400,0),MATCH(P$5,IMFYear!$B$8:$AO$8,0)),"")</f>
        <v/>
      </c>
      <c r="Q343" s="16" t="str">
        <f>IFERROR($O343/INDEX(IMFYear!$B$9:$AO$400,MATCH($F343,IMFYear!$B$9:$B$400,0),MATCH(Q$5,IMFYear!$B$8:$AO$8,0)),"")</f>
        <v/>
      </c>
      <c r="R343" s="16" t="str">
        <f>IFERROR($O343/INDEX(IMFYear!$B$9:$AO$400,MATCH($F343,IMFYear!$B$9:$B$400,0),MATCH(R$5,IMFYear!$B$8:$AO$8,0)),"")</f>
        <v/>
      </c>
      <c r="S343" s="16" t="str">
        <f>IFERROR($O343/INDEX(IMFYear!$B$9:$AO$400,MATCH($F343,IMFYear!$B$9:$B$400,0),MATCH(S$5,IMFYear!$B$8:$AO$8,0)),"")</f>
        <v/>
      </c>
      <c r="T343" s="16" t="str">
        <f>IFERROR($O343/INDEX(IMFYear!$B$9:$AO$400,MATCH($F343,IMFYear!$B$9:$B$400,0),MATCH(T$5,IMFYear!$B$8:$AO$8,0)),"")</f>
        <v/>
      </c>
      <c r="V343" s="3" t="str">
        <f t="array" ref="V343">IFERROR(IF($V$4="IMF",INDEX(F:F,SMALL($N$6:$N$405,ROW(U343)-ROW($U$5)),1),INDEX(F:F,SMALL($E$6:$E$405,ROW(U343)-ROW($U$5)),1)),"")</f>
        <v/>
      </c>
      <c r="W343" s="16" t="str">
        <f t="shared" si="48"/>
        <v/>
      </c>
      <c r="X343" s="16" t="str">
        <f t="shared" si="49"/>
        <v/>
      </c>
      <c r="Y343" s="16" t="str">
        <f t="shared" si="50"/>
        <v/>
      </c>
      <c r="Z343" s="16" t="str">
        <f t="shared" si="51"/>
        <v/>
      </c>
      <c r="AA343" s="16" t="str">
        <f t="shared" si="52"/>
        <v/>
      </c>
      <c r="AE343" s="1"/>
      <c r="AF343" s="4"/>
      <c r="AG343" s="29"/>
      <c r="AH343" s="29"/>
      <c r="AI343" s="29"/>
      <c r="AJ343" s="29"/>
      <c r="AL343" s="4"/>
      <c r="AM343" s="52"/>
      <c r="AN343" s="52"/>
    </row>
    <row r="344" spans="6:40" x14ac:dyDescent="0.25">
      <c r="F344" s="3" t="str">
        <f t="shared" si="53"/>
        <v/>
      </c>
      <c r="G344" s="29"/>
      <c r="H344" s="29"/>
      <c r="I344" s="29"/>
      <c r="J344" s="29"/>
      <c r="K344" s="29"/>
      <c r="L344" s="29"/>
      <c r="N344" s="2" t="str">
        <f t="shared" si="47"/>
        <v/>
      </c>
      <c r="O344" s="16" t="str">
        <f>IFERROR(IF(INDEX(IMFYear!$B$9:$AO$400,MATCH($F344,IMFYear!$B$9:$B$400,0),MATCH(O$5,IMFYear!$B$8:$AO$8,0))=0,"",INDEX(IMFYear!$B$9:$AO$400,MATCH($F344,IMFYear!$B$9:$B$400,0),MATCH(O$5,IMFYear!$B$8:$AO$8,0))),"")</f>
        <v/>
      </c>
      <c r="P344" s="16" t="str">
        <f>IFERROR($O344/INDEX(IMFYear!$B$9:$AO$400,MATCH($F344,IMFYear!$B$9:$B$400,0),MATCH(P$5,IMFYear!$B$8:$AO$8,0)),"")</f>
        <v/>
      </c>
      <c r="Q344" s="16" t="str">
        <f>IFERROR($O344/INDEX(IMFYear!$B$9:$AO$400,MATCH($F344,IMFYear!$B$9:$B$400,0),MATCH(Q$5,IMFYear!$B$8:$AO$8,0)),"")</f>
        <v/>
      </c>
      <c r="R344" s="16" t="str">
        <f>IFERROR($O344/INDEX(IMFYear!$B$9:$AO$400,MATCH($F344,IMFYear!$B$9:$B$400,0),MATCH(R$5,IMFYear!$B$8:$AO$8,0)),"")</f>
        <v/>
      </c>
      <c r="S344" s="16" t="str">
        <f>IFERROR($O344/INDEX(IMFYear!$B$9:$AO$400,MATCH($F344,IMFYear!$B$9:$B$400,0),MATCH(S$5,IMFYear!$B$8:$AO$8,0)),"")</f>
        <v/>
      </c>
      <c r="T344" s="16" t="str">
        <f>IFERROR($O344/INDEX(IMFYear!$B$9:$AO$400,MATCH($F344,IMFYear!$B$9:$B$400,0),MATCH(T$5,IMFYear!$B$8:$AO$8,0)),"")</f>
        <v/>
      </c>
      <c r="V344" s="3" t="str">
        <f t="array" ref="V344">IFERROR(IF($V$4="IMF",INDEX(F:F,SMALL($N$6:$N$405,ROW(U344)-ROW($U$5)),1),INDEX(F:F,SMALL($E$6:$E$405,ROW(U344)-ROW($U$5)),1)),"")</f>
        <v/>
      </c>
      <c r="W344" s="16" t="str">
        <f t="shared" si="48"/>
        <v/>
      </c>
      <c r="X344" s="16" t="str">
        <f t="shared" si="49"/>
        <v/>
      </c>
      <c r="Y344" s="16" t="str">
        <f t="shared" si="50"/>
        <v/>
      </c>
      <c r="Z344" s="16" t="str">
        <f t="shared" si="51"/>
        <v/>
      </c>
      <c r="AA344" s="16" t="str">
        <f t="shared" si="52"/>
        <v/>
      </c>
      <c r="AE344" s="1"/>
      <c r="AF344" s="4"/>
      <c r="AG344" s="29"/>
      <c r="AH344" s="29"/>
      <c r="AI344" s="29"/>
      <c r="AJ344" s="29"/>
      <c r="AL344" s="4"/>
      <c r="AM344" s="52"/>
      <c r="AN344" s="52"/>
    </row>
    <row r="345" spans="6:40" x14ac:dyDescent="0.25">
      <c r="F345" s="3" t="str">
        <f t="shared" si="53"/>
        <v/>
      </c>
      <c r="G345" s="29"/>
      <c r="H345" s="29"/>
      <c r="I345" s="29"/>
      <c r="J345" s="29"/>
      <c r="K345" s="29"/>
      <c r="L345" s="29"/>
      <c r="N345" s="2" t="str">
        <f t="shared" si="47"/>
        <v/>
      </c>
      <c r="O345" s="16" t="str">
        <f>IFERROR(IF(INDEX(IMFYear!$B$9:$AO$400,MATCH($F345,IMFYear!$B$9:$B$400,0),MATCH(O$5,IMFYear!$B$8:$AO$8,0))=0,"",INDEX(IMFYear!$B$9:$AO$400,MATCH($F345,IMFYear!$B$9:$B$400,0),MATCH(O$5,IMFYear!$B$8:$AO$8,0))),"")</f>
        <v/>
      </c>
      <c r="P345" s="16" t="str">
        <f>IFERROR($O345/INDEX(IMFYear!$B$9:$AO$400,MATCH($F345,IMFYear!$B$9:$B$400,0),MATCH(P$5,IMFYear!$B$8:$AO$8,0)),"")</f>
        <v/>
      </c>
      <c r="Q345" s="16" t="str">
        <f>IFERROR($O345/INDEX(IMFYear!$B$9:$AO$400,MATCH($F345,IMFYear!$B$9:$B$400,0),MATCH(Q$5,IMFYear!$B$8:$AO$8,0)),"")</f>
        <v/>
      </c>
      <c r="R345" s="16" t="str">
        <f>IFERROR($O345/INDEX(IMFYear!$B$9:$AO$400,MATCH($F345,IMFYear!$B$9:$B$400,0),MATCH(R$5,IMFYear!$B$8:$AO$8,0)),"")</f>
        <v/>
      </c>
      <c r="S345" s="16" t="str">
        <f>IFERROR($O345/INDEX(IMFYear!$B$9:$AO$400,MATCH($F345,IMFYear!$B$9:$B$400,0),MATCH(S$5,IMFYear!$B$8:$AO$8,0)),"")</f>
        <v/>
      </c>
      <c r="T345" s="16" t="str">
        <f>IFERROR($O345/INDEX(IMFYear!$B$9:$AO$400,MATCH($F345,IMFYear!$B$9:$B$400,0),MATCH(T$5,IMFYear!$B$8:$AO$8,0)),"")</f>
        <v/>
      </c>
      <c r="V345" s="3" t="str">
        <f t="array" ref="V345">IFERROR(IF($V$4="IMF",INDEX(F:F,SMALL($N$6:$N$405,ROW(U345)-ROW($U$5)),1),INDEX(F:F,SMALL($E$6:$E$405,ROW(U345)-ROW($U$5)),1)),"")</f>
        <v/>
      </c>
      <c r="W345" s="16" t="str">
        <f t="shared" si="48"/>
        <v/>
      </c>
      <c r="X345" s="16" t="str">
        <f t="shared" si="49"/>
        <v/>
      </c>
      <c r="Y345" s="16" t="str">
        <f t="shared" si="50"/>
        <v/>
      </c>
      <c r="Z345" s="16" t="str">
        <f t="shared" si="51"/>
        <v/>
      </c>
      <c r="AA345" s="16" t="str">
        <f t="shared" si="52"/>
        <v/>
      </c>
      <c r="AE345" s="1"/>
      <c r="AF345" s="4"/>
      <c r="AG345" s="29"/>
      <c r="AH345" s="29"/>
      <c r="AI345" s="29"/>
      <c r="AJ345" s="29"/>
      <c r="AL345" s="4"/>
      <c r="AM345" s="52"/>
      <c r="AN345" s="52"/>
    </row>
    <row r="346" spans="6:40" x14ac:dyDescent="0.25">
      <c r="F346" s="3" t="str">
        <f t="shared" si="53"/>
        <v/>
      </c>
      <c r="G346" s="29"/>
      <c r="H346" s="29"/>
      <c r="I346" s="29"/>
      <c r="J346" s="29"/>
      <c r="K346" s="29"/>
      <c r="L346" s="29"/>
      <c r="N346" s="2" t="str">
        <f t="shared" si="47"/>
        <v/>
      </c>
      <c r="O346" s="16" t="str">
        <f>IFERROR(IF(INDEX(IMFYear!$B$9:$AO$400,MATCH($F346,IMFYear!$B$9:$B$400,0),MATCH(O$5,IMFYear!$B$8:$AO$8,0))=0,"",INDEX(IMFYear!$B$9:$AO$400,MATCH($F346,IMFYear!$B$9:$B$400,0),MATCH(O$5,IMFYear!$B$8:$AO$8,0))),"")</f>
        <v/>
      </c>
      <c r="P346" s="16" t="str">
        <f>IFERROR($O346/INDEX(IMFYear!$B$9:$AO$400,MATCH($F346,IMFYear!$B$9:$B$400,0),MATCH(P$5,IMFYear!$B$8:$AO$8,0)),"")</f>
        <v/>
      </c>
      <c r="Q346" s="16" t="str">
        <f>IFERROR($O346/INDEX(IMFYear!$B$9:$AO$400,MATCH($F346,IMFYear!$B$9:$B$400,0),MATCH(Q$5,IMFYear!$B$8:$AO$8,0)),"")</f>
        <v/>
      </c>
      <c r="R346" s="16" t="str">
        <f>IFERROR($O346/INDEX(IMFYear!$B$9:$AO$400,MATCH($F346,IMFYear!$B$9:$B$400,0),MATCH(R$5,IMFYear!$B$8:$AO$8,0)),"")</f>
        <v/>
      </c>
      <c r="S346" s="16" t="str">
        <f>IFERROR($O346/INDEX(IMFYear!$B$9:$AO$400,MATCH($F346,IMFYear!$B$9:$B$400,0),MATCH(S$5,IMFYear!$B$8:$AO$8,0)),"")</f>
        <v/>
      </c>
      <c r="T346" s="16" t="str">
        <f>IFERROR($O346/INDEX(IMFYear!$B$9:$AO$400,MATCH($F346,IMFYear!$B$9:$B$400,0),MATCH(T$5,IMFYear!$B$8:$AO$8,0)),"")</f>
        <v/>
      </c>
      <c r="V346" s="3" t="str">
        <f t="array" ref="V346">IFERROR(IF($V$4="IMF",INDEX(F:F,SMALL($N$6:$N$405,ROW(U346)-ROW($U$5)),1),INDEX(F:F,SMALL($E$6:$E$405,ROW(U346)-ROW($U$5)),1)),"")</f>
        <v/>
      </c>
      <c r="W346" s="16" t="str">
        <f t="shared" si="48"/>
        <v/>
      </c>
      <c r="X346" s="16" t="str">
        <f t="shared" si="49"/>
        <v/>
      </c>
      <c r="Y346" s="16" t="str">
        <f t="shared" si="50"/>
        <v/>
      </c>
      <c r="Z346" s="16" t="str">
        <f t="shared" si="51"/>
        <v/>
      </c>
      <c r="AA346" s="16" t="str">
        <f t="shared" si="52"/>
        <v/>
      </c>
      <c r="AE346" s="1"/>
      <c r="AF346" s="4"/>
      <c r="AG346" s="29"/>
      <c r="AH346" s="29"/>
      <c r="AI346" s="29"/>
      <c r="AJ346" s="29"/>
      <c r="AL346" s="4"/>
      <c r="AM346" s="52"/>
      <c r="AN346" s="52"/>
    </row>
    <row r="347" spans="6:40" x14ac:dyDescent="0.25">
      <c r="F347" s="3" t="str">
        <f t="shared" si="53"/>
        <v/>
      </c>
      <c r="G347" s="29"/>
      <c r="H347" s="29"/>
      <c r="I347" s="29"/>
      <c r="J347" s="29"/>
      <c r="K347" s="29"/>
      <c r="L347" s="29"/>
      <c r="N347" s="2" t="str">
        <f t="shared" si="47"/>
        <v/>
      </c>
      <c r="O347" s="16" t="str">
        <f>IFERROR(IF(INDEX(IMFYear!$B$9:$AO$400,MATCH($F347,IMFYear!$B$9:$B$400,0),MATCH(O$5,IMFYear!$B$8:$AO$8,0))=0,"",INDEX(IMFYear!$B$9:$AO$400,MATCH($F347,IMFYear!$B$9:$B$400,0),MATCH(O$5,IMFYear!$B$8:$AO$8,0))),"")</f>
        <v/>
      </c>
      <c r="P347" s="16" t="str">
        <f>IFERROR($O347/INDEX(IMFYear!$B$9:$AO$400,MATCH($F347,IMFYear!$B$9:$B$400,0),MATCH(P$5,IMFYear!$B$8:$AO$8,0)),"")</f>
        <v/>
      </c>
      <c r="Q347" s="16" t="str">
        <f>IFERROR($O347/INDEX(IMFYear!$B$9:$AO$400,MATCH($F347,IMFYear!$B$9:$B$400,0),MATCH(Q$5,IMFYear!$B$8:$AO$8,0)),"")</f>
        <v/>
      </c>
      <c r="R347" s="16" t="str">
        <f>IFERROR($O347/INDEX(IMFYear!$B$9:$AO$400,MATCH($F347,IMFYear!$B$9:$B$400,0),MATCH(R$5,IMFYear!$B$8:$AO$8,0)),"")</f>
        <v/>
      </c>
      <c r="S347" s="16" t="str">
        <f>IFERROR($O347/INDEX(IMFYear!$B$9:$AO$400,MATCH($F347,IMFYear!$B$9:$B$400,0),MATCH(S$5,IMFYear!$B$8:$AO$8,0)),"")</f>
        <v/>
      </c>
      <c r="T347" s="16" t="str">
        <f>IFERROR($O347/INDEX(IMFYear!$B$9:$AO$400,MATCH($F347,IMFYear!$B$9:$B$400,0),MATCH(T$5,IMFYear!$B$8:$AO$8,0)),"")</f>
        <v/>
      </c>
      <c r="V347" s="3" t="str">
        <f t="array" ref="V347">IFERROR(IF($V$4="IMF",INDEX(F:F,SMALL($N$6:$N$405,ROW(U347)-ROW($U$5)),1),INDEX(F:F,SMALL($E$6:$E$405,ROW(U347)-ROW($U$5)),1)),"")</f>
        <v/>
      </c>
      <c r="W347" s="16" t="str">
        <f t="shared" si="48"/>
        <v/>
      </c>
      <c r="X347" s="16" t="str">
        <f t="shared" si="49"/>
        <v/>
      </c>
      <c r="Y347" s="16" t="str">
        <f t="shared" si="50"/>
        <v/>
      </c>
      <c r="Z347" s="16" t="str">
        <f t="shared" si="51"/>
        <v/>
      </c>
      <c r="AA347" s="16" t="str">
        <f t="shared" si="52"/>
        <v/>
      </c>
      <c r="AE347" s="1"/>
      <c r="AF347" s="4"/>
      <c r="AG347" s="29"/>
      <c r="AH347" s="29"/>
      <c r="AI347" s="29"/>
      <c r="AJ347" s="29"/>
      <c r="AL347" s="4"/>
      <c r="AM347" s="52"/>
      <c r="AN347" s="52"/>
    </row>
    <row r="348" spans="6:40" x14ac:dyDescent="0.25">
      <c r="F348" s="3" t="str">
        <f t="shared" si="53"/>
        <v/>
      </c>
      <c r="G348" s="29"/>
      <c r="H348" s="29"/>
      <c r="I348" s="29"/>
      <c r="J348" s="29"/>
      <c r="K348" s="29"/>
      <c r="L348" s="29"/>
      <c r="N348" s="2" t="str">
        <f t="shared" si="47"/>
        <v/>
      </c>
      <c r="O348" s="16" t="str">
        <f>IFERROR(IF(INDEX(IMFYear!$B$9:$AO$400,MATCH($F348,IMFYear!$B$9:$B$400,0),MATCH(O$5,IMFYear!$B$8:$AO$8,0))=0,"",INDEX(IMFYear!$B$9:$AO$400,MATCH($F348,IMFYear!$B$9:$B$400,0),MATCH(O$5,IMFYear!$B$8:$AO$8,0))),"")</f>
        <v/>
      </c>
      <c r="P348" s="16" t="str">
        <f>IFERROR($O348/INDEX(IMFYear!$B$9:$AO$400,MATCH($F348,IMFYear!$B$9:$B$400,0),MATCH(P$5,IMFYear!$B$8:$AO$8,0)),"")</f>
        <v/>
      </c>
      <c r="Q348" s="16" t="str">
        <f>IFERROR($O348/INDEX(IMFYear!$B$9:$AO$400,MATCH($F348,IMFYear!$B$9:$B$400,0),MATCH(Q$5,IMFYear!$B$8:$AO$8,0)),"")</f>
        <v/>
      </c>
      <c r="R348" s="16" t="str">
        <f>IFERROR($O348/INDEX(IMFYear!$B$9:$AO$400,MATCH($F348,IMFYear!$B$9:$B$400,0),MATCH(R$5,IMFYear!$B$8:$AO$8,0)),"")</f>
        <v/>
      </c>
      <c r="S348" s="16" t="str">
        <f>IFERROR($O348/INDEX(IMFYear!$B$9:$AO$400,MATCH($F348,IMFYear!$B$9:$B$400,0),MATCH(S$5,IMFYear!$B$8:$AO$8,0)),"")</f>
        <v/>
      </c>
      <c r="T348" s="16" t="str">
        <f>IFERROR($O348/INDEX(IMFYear!$B$9:$AO$400,MATCH($F348,IMFYear!$B$9:$B$400,0),MATCH(T$5,IMFYear!$B$8:$AO$8,0)),"")</f>
        <v/>
      </c>
      <c r="V348" s="3" t="str">
        <f t="array" ref="V348">IFERROR(IF($V$4="IMF",INDEX(F:F,SMALL($N$6:$N$405,ROW(U348)-ROW($U$5)),1),INDEX(F:F,SMALL($E$6:$E$405,ROW(U348)-ROW($U$5)),1)),"")</f>
        <v/>
      </c>
      <c r="W348" s="16" t="str">
        <f t="shared" si="48"/>
        <v/>
      </c>
      <c r="X348" s="16" t="str">
        <f t="shared" si="49"/>
        <v/>
      </c>
      <c r="Y348" s="16" t="str">
        <f t="shared" si="50"/>
        <v/>
      </c>
      <c r="Z348" s="16" t="str">
        <f t="shared" si="51"/>
        <v/>
      </c>
      <c r="AA348" s="16" t="str">
        <f t="shared" si="52"/>
        <v/>
      </c>
      <c r="AE348" s="1"/>
      <c r="AF348" s="4"/>
      <c r="AG348" s="29"/>
      <c r="AH348" s="29"/>
      <c r="AI348" s="29"/>
      <c r="AJ348" s="29"/>
      <c r="AL348" s="4"/>
      <c r="AM348" s="52"/>
      <c r="AN348" s="52"/>
    </row>
    <row r="349" spans="6:40" x14ac:dyDescent="0.25">
      <c r="F349" s="3" t="str">
        <f t="shared" si="53"/>
        <v/>
      </c>
      <c r="G349" s="29"/>
      <c r="H349" s="29"/>
      <c r="I349" s="29"/>
      <c r="J349" s="29"/>
      <c r="K349" s="29"/>
      <c r="L349" s="29"/>
      <c r="N349" s="2" t="str">
        <f t="shared" si="47"/>
        <v/>
      </c>
      <c r="O349" s="16" t="str">
        <f>IFERROR(IF(INDEX(IMFYear!$B$9:$AO$400,MATCH($F349,IMFYear!$B$9:$B$400,0),MATCH(O$5,IMFYear!$B$8:$AO$8,0))=0,"",INDEX(IMFYear!$B$9:$AO$400,MATCH($F349,IMFYear!$B$9:$B$400,0),MATCH(O$5,IMFYear!$B$8:$AO$8,0))),"")</f>
        <v/>
      </c>
      <c r="P349" s="16" t="str">
        <f>IFERROR($O349/INDEX(IMFYear!$B$9:$AO$400,MATCH($F349,IMFYear!$B$9:$B$400,0),MATCH(P$5,IMFYear!$B$8:$AO$8,0)),"")</f>
        <v/>
      </c>
      <c r="Q349" s="16" t="str">
        <f>IFERROR($O349/INDEX(IMFYear!$B$9:$AO$400,MATCH($F349,IMFYear!$B$9:$B$400,0),MATCH(Q$5,IMFYear!$B$8:$AO$8,0)),"")</f>
        <v/>
      </c>
      <c r="R349" s="16" t="str">
        <f>IFERROR($O349/INDEX(IMFYear!$B$9:$AO$400,MATCH($F349,IMFYear!$B$9:$B$400,0),MATCH(R$5,IMFYear!$B$8:$AO$8,0)),"")</f>
        <v/>
      </c>
      <c r="S349" s="16" t="str">
        <f>IFERROR($O349/INDEX(IMFYear!$B$9:$AO$400,MATCH($F349,IMFYear!$B$9:$B$400,0),MATCH(S$5,IMFYear!$B$8:$AO$8,0)),"")</f>
        <v/>
      </c>
      <c r="T349" s="16" t="str">
        <f>IFERROR($O349/INDEX(IMFYear!$B$9:$AO$400,MATCH($F349,IMFYear!$B$9:$B$400,0),MATCH(T$5,IMFYear!$B$8:$AO$8,0)),"")</f>
        <v/>
      </c>
      <c r="V349" s="3" t="str">
        <f t="array" ref="V349">IFERROR(IF($V$4="IMF",INDEX(F:F,SMALL($N$6:$N$405,ROW(U349)-ROW($U$5)),1),INDEX(F:F,SMALL($E$6:$E$405,ROW(U349)-ROW($U$5)),1)),"")</f>
        <v/>
      </c>
      <c r="W349" s="16" t="str">
        <f t="shared" si="48"/>
        <v/>
      </c>
      <c r="X349" s="16" t="str">
        <f t="shared" si="49"/>
        <v/>
      </c>
      <c r="Y349" s="16" t="str">
        <f t="shared" si="50"/>
        <v/>
      </c>
      <c r="Z349" s="16" t="str">
        <f t="shared" si="51"/>
        <v/>
      </c>
      <c r="AA349" s="16" t="str">
        <f t="shared" si="52"/>
        <v/>
      </c>
      <c r="AE349" s="1"/>
      <c r="AF349" s="4"/>
      <c r="AG349" s="29"/>
      <c r="AH349" s="29"/>
      <c r="AI349" s="29"/>
      <c r="AJ349" s="29"/>
      <c r="AL349" s="4"/>
      <c r="AM349" s="52"/>
      <c r="AN349" s="52"/>
    </row>
    <row r="350" spans="6:40" x14ac:dyDescent="0.25">
      <c r="F350" s="3" t="str">
        <f t="shared" si="53"/>
        <v/>
      </c>
      <c r="G350" s="29"/>
      <c r="H350" s="29"/>
      <c r="I350" s="29"/>
      <c r="J350" s="29"/>
      <c r="K350" s="29"/>
      <c r="L350" s="29"/>
      <c r="N350" s="2" t="str">
        <f t="shared" si="47"/>
        <v/>
      </c>
      <c r="O350" s="16" t="str">
        <f>IFERROR(IF(INDEX(IMFYear!$B$9:$AO$400,MATCH($F350,IMFYear!$B$9:$B$400,0),MATCH(O$5,IMFYear!$B$8:$AO$8,0))=0,"",INDEX(IMFYear!$B$9:$AO$400,MATCH($F350,IMFYear!$B$9:$B$400,0),MATCH(O$5,IMFYear!$B$8:$AO$8,0))),"")</f>
        <v/>
      </c>
      <c r="P350" s="16" t="str">
        <f>IFERROR($O350/INDEX(IMFYear!$B$9:$AO$400,MATCH($F350,IMFYear!$B$9:$B$400,0),MATCH(P$5,IMFYear!$B$8:$AO$8,0)),"")</f>
        <v/>
      </c>
      <c r="Q350" s="16" t="str">
        <f>IFERROR($O350/INDEX(IMFYear!$B$9:$AO$400,MATCH($F350,IMFYear!$B$9:$B$400,0),MATCH(Q$5,IMFYear!$B$8:$AO$8,0)),"")</f>
        <v/>
      </c>
      <c r="R350" s="16" t="str">
        <f>IFERROR($O350/INDEX(IMFYear!$B$9:$AO$400,MATCH($F350,IMFYear!$B$9:$B$400,0),MATCH(R$5,IMFYear!$B$8:$AO$8,0)),"")</f>
        <v/>
      </c>
      <c r="S350" s="16" t="str">
        <f>IFERROR($O350/INDEX(IMFYear!$B$9:$AO$400,MATCH($F350,IMFYear!$B$9:$B$400,0),MATCH(S$5,IMFYear!$B$8:$AO$8,0)),"")</f>
        <v/>
      </c>
      <c r="T350" s="16" t="str">
        <f>IFERROR($O350/INDEX(IMFYear!$B$9:$AO$400,MATCH($F350,IMFYear!$B$9:$B$400,0),MATCH(T$5,IMFYear!$B$8:$AO$8,0)),"")</f>
        <v/>
      </c>
      <c r="V350" s="3" t="str">
        <f t="array" ref="V350">IFERROR(IF($V$4="IMF",INDEX(F:F,SMALL($N$6:$N$405,ROW(U350)-ROW($U$5)),1),INDEX(F:F,SMALL($E$6:$E$405,ROW(U350)-ROW($U$5)),1)),"")</f>
        <v/>
      </c>
      <c r="W350" s="16" t="str">
        <f t="shared" si="48"/>
        <v/>
      </c>
      <c r="X350" s="16" t="str">
        <f t="shared" si="49"/>
        <v/>
      </c>
      <c r="Y350" s="16" t="str">
        <f t="shared" si="50"/>
        <v/>
      </c>
      <c r="Z350" s="16" t="str">
        <f t="shared" si="51"/>
        <v/>
      </c>
      <c r="AA350" s="16" t="str">
        <f t="shared" si="52"/>
        <v/>
      </c>
      <c r="AE350" s="1"/>
      <c r="AF350" s="4"/>
      <c r="AG350" s="29"/>
      <c r="AH350" s="29"/>
      <c r="AI350" s="29"/>
      <c r="AJ350" s="29"/>
      <c r="AL350" s="4"/>
      <c r="AM350" s="52"/>
      <c r="AN350" s="52"/>
    </row>
    <row r="351" spans="6:40" x14ac:dyDescent="0.25">
      <c r="F351" s="3" t="str">
        <f t="shared" si="53"/>
        <v/>
      </c>
      <c r="G351" s="29"/>
      <c r="H351" s="29"/>
      <c r="I351" s="29"/>
      <c r="J351" s="29"/>
      <c r="K351" s="29"/>
      <c r="L351" s="29"/>
      <c r="N351" s="2" t="str">
        <f t="shared" si="47"/>
        <v/>
      </c>
      <c r="O351" s="16" t="str">
        <f>IFERROR(IF(INDEX(IMFYear!$B$9:$AO$400,MATCH($F351,IMFYear!$B$9:$B$400,0),MATCH(O$5,IMFYear!$B$8:$AO$8,0))=0,"",INDEX(IMFYear!$B$9:$AO$400,MATCH($F351,IMFYear!$B$9:$B$400,0),MATCH(O$5,IMFYear!$B$8:$AO$8,0))),"")</f>
        <v/>
      </c>
      <c r="P351" s="16" t="str">
        <f>IFERROR($O351/INDEX(IMFYear!$B$9:$AO$400,MATCH($F351,IMFYear!$B$9:$B$400,0),MATCH(P$5,IMFYear!$B$8:$AO$8,0)),"")</f>
        <v/>
      </c>
      <c r="Q351" s="16" t="str">
        <f>IFERROR($O351/INDEX(IMFYear!$B$9:$AO$400,MATCH($F351,IMFYear!$B$9:$B$400,0),MATCH(Q$5,IMFYear!$B$8:$AO$8,0)),"")</f>
        <v/>
      </c>
      <c r="R351" s="16" t="str">
        <f>IFERROR($O351/INDEX(IMFYear!$B$9:$AO$400,MATCH($F351,IMFYear!$B$9:$B$400,0),MATCH(R$5,IMFYear!$B$8:$AO$8,0)),"")</f>
        <v/>
      </c>
      <c r="S351" s="16" t="str">
        <f>IFERROR($O351/INDEX(IMFYear!$B$9:$AO$400,MATCH($F351,IMFYear!$B$9:$B$400,0),MATCH(S$5,IMFYear!$B$8:$AO$8,0)),"")</f>
        <v/>
      </c>
      <c r="T351" s="16" t="str">
        <f>IFERROR($O351/INDEX(IMFYear!$B$9:$AO$400,MATCH($F351,IMFYear!$B$9:$B$400,0),MATCH(T$5,IMFYear!$B$8:$AO$8,0)),"")</f>
        <v/>
      </c>
      <c r="V351" s="3" t="str">
        <f t="array" ref="V351">IFERROR(IF($V$4="IMF",INDEX(F:F,SMALL($N$6:$N$405,ROW(U351)-ROW($U$5)),1),INDEX(F:F,SMALL($E$6:$E$405,ROW(U351)-ROW($U$5)),1)),"")</f>
        <v/>
      </c>
      <c r="W351" s="16" t="str">
        <f t="shared" si="48"/>
        <v/>
      </c>
      <c r="X351" s="16" t="str">
        <f t="shared" si="49"/>
        <v/>
      </c>
      <c r="Y351" s="16" t="str">
        <f t="shared" si="50"/>
        <v/>
      </c>
      <c r="Z351" s="16" t="str">
        <f t="shared" si="51"/>
        <v/>
      </c>
      <c r="AA351" s="16" t="str">
        <f t="shared" si="52"/>
        <v/>
      </c>
      <c r="AE351" s="1"/>
      <c r="AF351" s="4"/>
      <c r="AG351" s="29"/>
      <c r="AH351" s="29"/>
      <c r="AI351" s="29"/>
      <c r="AJ351" s="29"/>
      <c r="AL351" s="4"/>
      <c r="AM351" s="52"/>
      <c r="AN351" s="52"/>
    </row>
    <row r="352" spans="6:40" x14ac:dyDescent="0.25">
      <c r="F352" s="3" t="str">
        <f t="shared" si="53"/>
        <v/>
      </c>
      <c r="G352" s="29"/>
      <c r="H352" s="29"/>
      <c r="I352" s="29"/>
      <c r="J352" s="29"/>
      <c r="K352" s="29"/>
      <c r="L352" s="29"/>
      <c r="N352" s="2" t="str">
        <f t="shared" si="47"/>
        <v/>
      </c>
      <c r="O352" s="16" t="str">
        <f>IFERROR(IF(INDEX(IMFYear!$B$9:$AO$400,MATCH($F352,IMFYear!$B$9:$B$400,0),MATCH(O$5,IMFYear!$B$8:$AO$8,0))=0,"",INDEX(IMFYear!$B$9:$AO$400,MATCH($F352,IMFYear!$B$9:$B$400,0),MATCH(O$5,IMFYear!$B$8:$AO$8,0))),"")</f>
        <v/>
      </c>
      <c r="P352" s="16" t="str">
        <f>IFERROR($O352/INDEX(IMFYear!$B$9:$AO$400,MATCH($F352,IMFYear!$B$9:$B$400,0),MATCH(P$5,IMFYear!$B$8:$AO$8,0)),"")</f>
        <v/>
      </c>
      <c r="Q352" s="16" t="str">
        <f>IFERROR($O352/INDEX(IMFYear!$B$9:$AO$400,MATCH($F352,IMFYear!$B$9:$B$400,0),MATCH(Q$5,IMFYear!$B$8:$AO$8,0)),"")</f>
        <v/>
      </c>
      <c r="R352" s="16" t="str">
        <f>IFERROR($O352/INDEX(IMFYear!$B$9:$AO$400,MATCH($F352,IMFYear!$B$9:$B$400,0),MATCH(R$5,IMFYear!$B$8:$AO$8,0)),"")</f>
        <v/>
      </c>
      <c r="S352" s="16" t="str">
        <f>IFERROR($O352/INDEX(IMFYear!$B$9:$AO$400,MATCH($F352,IMFYear!$B$9:$B$400,0),MATCH(S$5,IMFYear!$B$8:$AO$8,0)),"")</f>
        <v/>
      </c>
      <c r="T352" s="16" t="str">
        <f>IFERROR($O352/INDEX(IMFYear!$B$9:$AO$400,MATCH($F352,IMFYear!$B$9:$B$400,0),MATCH(T$5,IMFYear!$B$8:$AO$8,0)),"")</f>
        <v/>
      </c>
      <c r="V352" s="3" t="str">
        <f t="array" ref="V352">IFERROR(IF($V$4="IMF",INDEX(F:F,SMALL($N$6:$N$405,ROW(U352)-ROW($U$5)),1),INDEX(F:F,SMALL($E$6:$E$405,ROW(U352)-ROW($U$5)),1)),"")</f>
        <v/>
      </c>
      <c r="W352" s="16" t="str">
        <f t="shared" si="48"/>
        <v/>
      </c>
      <c r="X352" s="16" t="str">
        <f t="shared" si="49"/>
        <v/>
      </c>
      <c r="Y352" s="16" t="str">
        <f t="shared" si="50"/>
        <v/>
      </c>
      <c r="Z352" s="16" t="str">
        <f t="shared" si="51"/>
        <v/>
      </c>
      <c r="AA352" s="16" t="str">
        <f t="shared" si="52"/>
        <v/>
      </c>
      <c r="AE352" s="1"/>
      <c r="AF352" s="4"/>
      <c r="AG352" s="29"/>
      <c r="AH352" s="29"/>
      <c r="AI352" s="29"/>
      <c r="AJ352" s="29"/>
      <c r="AL352" s="4"/>
      <c r="AM352" s="52"/>
      <c r="AN352" s="52"/>
    </row>
    <row r="353" spans="6:40" x14ac:dyDescent="0.25">
      <c r="F353" s="3" t="str">
        <f t="shared" si="53"/>
        <v/>
      </c>
      <c r="G353" s="29"/>
      <c r="H353" s="29"/>
      <c r="I353" s="29"/>
      <c r="J353" s="29"/>
      <c r="K353" s="29"/>
      <c r="L353" s="29"/>
      <c r="N353" s="2" t="str">
        <f t="shared" si="47"/>
        <v/>
      </c>
      <c r="O353" s="16" t="str">
        <f>IFERROR(IF(INDEX(IMFYear!$B$9:$AO$400,MATCH($F353,IMFYear!$B$9:$B$400,0),MATCH(O$5,IMFYear!$B$8:$AO$8,0))=0,"",INDEX(IMFYear!$B$9:$AO$400,MATCH($F353,IMFYear!$B$9:$B$400,0),MATCH(O$5,IMFYear!$B$8:$AO$8,0))),"")</f>
        <v/>
      </c>
      <c r="P353" s="16" t="str">
        <f>IFERROR($O353/INDEX(IMFYear!$B$9:$AO$400,MATCH($F353,IMFYear!$B$9:$B$400,0),MATCH(P$5,IMFYear!$B$8:$AO$8,0)),"")</f>
        <v/>
      </c>
      <c r="Q353" s="16" t="str">
        <f>IFERROR($O353/INDEX(IMFYear!$B$9:$AO$400,MATCH($F353,IMFYear!$B$9:$B$400,0),MATCH(Q$5,IMFYear!$B$8:$AO$8,0)),"")</f>
        <v/>
      </c>
      <c r="R353" s="16" t="str">
        <f>IFERROR($O353/INDEX(IMFYear!$B$9:$AO$400,MATCH($F353,IMFYear!$B$9:$B$400,0),MATCH(R$5,IMFYear!$B$8:$AO$8,0)),"")</f>
        <v/>
      </c>
      <c r="S353" s="16" t="str">
        <f>IFERROR($O353/INDEX(IMFYear!$B$9:$AO$400,MATCH($F353,IMFYear!$B$9:$B$400,0),MATCH(S$5,IMFYear!$B$8:$AO$8,0)),"")</f>
        <v/>
      </c>
      <c r="T353" s="16" t="str">
        <f>IFERROR($O353/INDEX(IMFYear!$B$9:$AO$400,MATCH($F353,IMFYear!$B$9:$B$400,0),MATCH(T$5,IMFYear!$B$8:$AO$8,0)),"")</f>
        <v/>
      </c>
      <c r="V353" s="3" t="str">
        <f t="array" ref="V353">IFERROR(IF($V$4="IMF",INDEX(F:F,SMALL($N$6:$N$405,ROW(U353)-ROW($U$5)),1),INDEX(F:F,SMALL($E$6:$E$405,ROW(U353)-ROW($U$5)),1)),"")</f>
        <v/>
      </c>
      <c r="W353" s="16" t="str">
        <f t="shared" si="48"/>
        <v/>
      </c>
      <c r="X353" s="16" t="str">
        <f t="shared" si="49"/>
        <v/>
      </c>
      <c r="Y353" s="16" t="str">
        <f t="shared" si="50"/>
        <v/>
      </c>
      <c r="Z353" s="16" t="str">
        <f t="shared" si="51"/>
        <v/>
      </c>
      <c r="AA353" s="16" t="str">
        <f t="shared" si="52"/>
        <v/>
      </c>
      <c r="AE353" s="1"/>
      <c r="AF353" s="4"/>
      <c r="AG353" s="29"/>
      <c r="AH353" s="29"/>
      <c r="AI353" s="29"/>
      <c r="AJ353" s="29"/>
      <c r="AL353" s="4"/>
      <c r="AM353" s="52"/>
      <c r="AN353" s="52"/>
    </row>
    <row r="354" spans="6:40" x14ac:dyDescent="0.25">
      <c r="F354" s="3" t="str">
        <f t="shared" si="53"/>
        <v/>
      </c>
      <c r="G354" s="29"/>
      <c r="H354" s="29"/>
      <c r="I354" s="29"/>
      <c r="J354" s="29"/>
      <c r="K354" s="29"/>
      <c r="L354" s="29"/>
      <c r="N354" s="2" t="str">
        <f t="shared" si="47"/>
        <v/>
      </c>
      <c r="O354" s="16" t="str">
        <f>IFERROR(IF(INDEX(IMFYear!$B$9:$AO$400,MATCH($F354,IMFYear!$B$9:$B$400,0),MATCH(O$5,IMFYear!$B$8:$AO$8,0))=0,"",INDEX(IMFYear!$B$9:$AO$400,MATCH($F354,IMFYear!$B$9:$B$400,0),MATCH(O$5,IMFYear!$B$8:$AO$8,0))),"")</f>
        <v/>
      </c>
      <c r="P354" s="16" t="str">
        <f>IFERROR($O354/INDEX(IMFYear!$B$9:$AO$400,MATCH($F354,IMFYear!$B$9:$B$400,0),MATCH(P$5,IMFYear!$B$8:$AO$8,0)),"")</f>
        <v/>
      </c>
      <c r="Q354" s="16" t="str">
        <f>IFERROR($O354/INDEX(IMFYear!$B$9:$AO$400,MATCH($F354,IMFYear!$B$9:$B$400,0),MATCH(Q$5,IMFYear!$B$8:$AO$8,0)),"")</f>
        <v/>
      </c>
      <c r="R354" s="16" t="str">
        <f>IFERROR($O354/INDEX(IMFYear!$B$9:$AO$400,MATCH($F354,IMFYear!$B$9:$B$400,0),MATCH(R$5,IMFYear!$B$8:$AO$8,0)),"")</f>
        <v/>
      </c>
      <c r="S354" s="16" t="str">
        <f>IFERROR($O354/INDEX(IMFYear!$B$9:$AO$400,MATCH($F354,IMFYear!$B$9:$B$400,0),MATCH(S$5,IMFYear!$B$8:$AO$8,0)),"")</f>
        <v/>
      </c>
      <c r="T354" s="16" t="str">
        <f>IFERROR($O354/INDEX(IMFYear!$B$9:$AO$400,MATCH($F354,IMFYear!$B$9:$B$400,0),MATCH(T$5,IMFYear!$B$8:$AO$8,0)),"")</f>
        <v/>
      </c>
      <c r="V354" s="3" t="str">
        <f t="array" ref="V354">IFERROR(IF($V$4="IMF",INDEX(F:F,SMALL($N$6:$N$405,ROW(U354)-ROW($U$5)),1),INDEX(F:F,SMALL($E$6:$E$405,ROW(U354)-ROW($U$5)),1)),"")</f>
        <v/>
      </c>
      <c r="W354" s="16" t="str">
        <f t="shared" si="48"/>
        <v/>
      </c>
      <c r="X354" s="16" t="str">
        <f t="shared" si="49"/>
        <v/>
      </c>
      <c r="Y354" s="16" t="str">
        <f t="shared" si="50"/>
        <v/>
      </c>
      <c r="Z354" s="16" t="str">
        <f t="shared" si="51"/>
        <v/>
      </c>
      <c r="AA354" s="16" t="str">
        <f t="shared" si="52"/>
        <v/>
      </c>
      <c r="AE354" s="1"/>
      <c r="AF354" s="4"/>
      <c r="AG354" s="29"/>
      <c r="AH354" s="29"/>
      <c r="AI354" s="29"/>
      <c r="AJ354" s="29"/>
      <c r="AL354" s="4"/>
      <c r="AM354" s="52"/>
      <c r="AN354" s="52"/>
    </row>
    <row r="355" spans="6:40" x14ac:dyDescent="0.25">
      <c r="F355" s="3" t="str">
        <f t="shared" si="53"/>
        <v/>
      </c>
      <c r="G355" s="29"/>
      <c r="H355" s="29"/>
      <c r="I355" s="29"/>
      <c r="J355" s="29"/>
      <c r="K355" s="29"/>
      <c r="L355" s="29"/>
      <c r="N355" s="2" t="str">
        <f t="shared" si="47"/>
        <v/>
      </c>
      <c r="O355" s="16" t="str">
        <f>IFERROR(IF(INDEX(IMFYear!$B$9:$AO$400,MATCH($F355,IMFYear!$B$9:$B$400,0),MATCH(O$5,IMFYear!$B$8:$AO$8,0))=0,"",INDEX(IMFYear!$B$9:$AO$400,MATCH($F355,IMFYear!$B$9:$B$400,0),MATCH(O$5,IMFYear!$B$8:$AO$8,0))),"")</f>
        <v/>
      </c>
      <c r="P355" s="16" t="str">
        <f>IFERROR($O355/INDEX(IMFYear!$B$9:$AO$400,MATCH($F355,IMFYear!$B$9:$B$400,0),MATCH(P$5,IMFYear!$B$8:$AO$8,0)),"")</f>
        <v/>
      </c>
      <c r="Q355" s="16" t="str">
        <f>IFERROR($O355/INDEX(IMFYear!$B$9:$AO$400,MATCH($F355,IMFYear!$B$9:$B$400,0),MATCH(Q$5,IMFYear!$B$8:$AO$8,0)),"")</f>
        <v/>
      </c>
      <c r="R355" s="16" t="str">
        <f>IFERROR($O355/INDEX(IMFYear!$B$9:$AO$400,MATCH($F355,IMFYear!$B$9:$B$400,0),MATCH(R$5,IMFYear!$B$8:$AO$8,0)),"")</f>
        <v/>
      </c>
      <c r="S355" s="16" t="str">
        <f>IFERROR($O355/INDEX(IMFYear!$B$9:$AO$400,MATCH($F355,IMFYear!$B$9:$B$400,0),MATCH(S$5,IMFYear!$B$8:$AO$8,0)),"")</f>
        <v/>
      </c>
      <c r="T355" s="16" t="str">
        <f>IFERROR($O355/INDEX(IMFYear!$B$9:$AO$400,MATCH($F355,IMFYear!$B$9:$B$400,0),MATCH(T$5,IMFYear!$B$8:$AO$8,0)),"")</f>
        <v/>
      </c>
      <c r="V355" s="3" t="str">
        <f t="array" ref="V355">IFERROR(IF($V$4="IMF",INDEX(F:F,SMALL($N$6:$N$405,ROW(U355)-ROW($U$5)),1),INDEX(F:F,SMALL($E$6:$E$405,ROW(U355)-ROW($U$5)),1)),"")</f>
        <v/>
      </c>
      <c r="W355" s="16" t="str">
        <f t="shared" si="48"/>
        <v/>
      </c>
      <c r="X355" s="16" t="str">
        <f t="shared" si="49"/>
        <v/>
      </c>
      <c r="Y355" s="16" t="str">
        <f t="shared" si="50"/>
        <v/>
      </c>
      <c r="Z355" s="16" t="str">
        <f t="shared" si="51"/>
        <v/>
      </c>
      <c r="AA355" s="16" t="str">
        <f t="shared" si="52"/>
        <v/>
      </c>
      <c r="AE355" s="1"/>
      <c r="AF355" s="4"/>
      <c r="AG355" s="29"/>
      <c r="AH355" s="29"/>
      <c r="AI355" s="29"/>
      <c r="AJ355" s="29"/>
      <c r="AL355" s="4"/>
      <c r="AM355" s="52"/>
      <c r="AN355" s="52"/>
    </row>
    <row r="356" spans="6:40" x14ac:dyDescent="0.25">
      <c r="F356" s="3" t="str">
        <f t="shared" si="53"/>
        <v/>
      </c>
      <c r="G356" s="29"/>
      <c r="H356" s="29"/>
      <c r="I356" s="29"/>
      <c r="J356" s="29"/>
      <c r="K356" s="29"/>
      <c r="L356" s="29"/>
      <c r="N356" s="2" t="str">
        <f t="shared" si="47"/>
        <v/>
      </c>
      <c r="O356" s="16" t="str">
        <f>IFERROR(IF(INDEX(IMFYear!$B$9:$AO$400,MATCH($F356,IMFYear!$B$9:$B$400,0),MATCH(O$5,IMFYear!$B$8:$AO$8,0))=0,"",INDEX(IMFYear!$B$9:$AO$400,MATCH($F356,IMFYear!$B$9:$B$400,0),MATCH(O$5,IMFYear!$B$8:$AO$8,0))),"")</f>
        <v/>
      </c>
      <c r="P356" s="16" t="str">
        <f>IFERROR($O356/INDEX(IMFYear!$B$9:$AO$400,MATCH($F356,IMFYear!$B$9:$B$400,0),MATCH(P$5,IMFYear!$B$8:$AO$8,0)),"")</f>
        <v/>
      </c>
      <c r="Q356" s="16" t="str">
        <f>IFERROR($O356/INDEX(IMFYear!$B$9:$AO$400,MATCH($F356,IMFYear!$B$9:$B$400,0),MATCH(Q$5,IMFYear!$B$8:$AO$8,0)),"")</f>
        <v/>
      </c>
      <c r="R356" s="16" t="str">
        <f>IFERROR($O356/INDEX(IMFYear!$B$9:$AO$400,MATCH($F356,IMFYear!$B$9:$B$400,0),MATCH(R$5,IMFYear!$B$8:$AO$8,0)),"")</f>
        <v/>
      </c>
      <c r="S356" s="16" t="str">
        <f>IFERROR($O356/INDEX(IMFYear!$B$9:$AO$400,MATCH($F356,IMFYear!$B$9:$B$400,0),MATCH(S$5,IMFYear!$B$8:$AO$8,0)),"")</f>
        <v/>
      </c>
      <c r="T356" s="16" t="str">
        <f>IFERROR($O356/INDEX(IMFYear!$B$9:$AO$400,MATCH($F356,IMFYear!$B$9:$B$400,0),MATCH(T$5,IMFYear!$B$8:$AO$8,0)),"")</f>
        <v/>
      </c>
      <c r="V356" s="3" t="str">
        <f t="array" ref="V356">IFERROR(IF($V$4="IMF",INDEX(F:F,SMALL($N$6:$N$405,ROW(U356)-ROW($U$5)),1),INDEX(F:F,SMALL($E$6:$E$405,ROW(U356)-ROW($U$5)),1)),"")</f>
        <v/>
      </c>
      <c r="W356" s="16" t="str">
        <f t="shared" si="48"/>
        <v/>
      </c>
      <c r="X356" s="16" t="str">
        <f t="shared" si="49"/>
        <v/>
      </c>
      <c r="Y356" s="16" t="str">
        <f t="shared" si="50"/>
        <v/>
      </c>
      <c r="Z356" s="16" t="str">
        <f t="shared" si="51"/>
        <v/>
      </c>
      <c r="AA356" s="16" t="str">
        <f t="shared" si="52"/>
        <v/>
      </c>
      <c r="AE356" s="1"/>
      <c r="AF356" s="4"/>
      <c r="AG356" s="29"/>
      <c r="AH356" s="29"/>
      <c r="AI356" s="29"/>
      <c r="AJ356" s="29"/>
      <c r="AL356" s="4"/>
      <c r="AM356" s="52"/>
      <c r="AN356" s="52"/>
    </row>
    <row r="357" spans="6:40" x14ac:dyDescent="0.25">
      <c r="F357" s="3" t="str">
        <f t="shared" si="53"/>
        <v/>
      </c>
      <c r="G357" s="29"/>
      <c r="H357" s="29"/>
      <c r="I357" s="29"/>
      <c r="J357" s="29"/>
      <c r="K357" s="29"/>
      <c r="L357" s="29"/>
      <c r="N357" s="2" t="str">
        <f t="shared" si="47"/>
        <v/>
      </c>
      <c r="O357" s="16" t="str">
        <f>IFERROR(IF(INDEX(IMFYear!$B$9:$AO$400,MATCH($F357,IMFYear!$B$9:$B$400,0),MATCH(O$5,IMFYear!$B$8:$AO$8,0))=0,"",INDEX(IMFYear!$B$9:$AO$400,MATCH($F357,IMFYear!$B$9:$B$400,0),MATCH(O$5,IMFYear!$B$8:$AO$8,0))),"")</f>
        <v/>
      </c>
      <c r="P357" s="16" t="str">
        <f>IFERROR($O357/INDEX(IMFYear!$B$9:$AO$400,MATCH($F357,IMFYear!$B$9:$B$400,0),MATCH(P$5,IMFYear!$B$8:$AO$8,0)),"")</f>
        <v/>
      </c>
      <c r="Q357" s="16" t="str">
        <f>IFERROR($O357/INDEX(IMFYear!$B$9:$AO$400,MATCH($F357,IMFYear!$B$9:$B$400,0),MATCH(Q$5,IMFYear!$B$8:$AO$8,0)),"")</f>
        <v/>
      </c>
      <c r="R357" s="16" t="str">
        <f>IFERROR($O357/INDEX(IMFYear!$B$9:$AO$400,MATCH($F357,IMFYear!$B$9:$B$400,0),MATCH(R$5,IMFYear!$B$8:$AO$8,0)),"")</f>
        <v/>
      </c>
      <c r="S357" s="16" t="str">
        <f>IFERROR($O357/INDEX(IMFYear!$B$9:$AO$400,MATCH($F357,IMFYear!$B$9:$B$400,0),MATCH(S$5,IMFYear!$B$8:$AO$8,0)),"")</f>
        <v/>
      </c>
      <c r="T357" s="16" t="str">
        <f>IFERROR($O357/INDEX(IMFYear!$B$9:$AO$400,MATCH($F357,IMFYear!$B$9:$B$400,0),MATCH(T$5,IMFYear!$B$8:$AO$8,0)),"")</f>
        <v/>
      </c>
      <c r="V357" s="3" t="str">
        <f t="array" ref="V357">IFERROR(IF($V$4="IMF",INDEX(F:F,SMALL($N$6:$N$405,ROW(U357)-ROW($U$5)),1),INDEX(F:F,SMALL($E$6:$E$405,ROW(U357)-ROW($U$5)),1)),"")</f>
        <v/>
      </c>
      <c r="W357" s="16" t="str">
        <f t="shared" si="48"/>
        <v/>
      </c>
      <c r="X357" s="16" t="str">
        <f t="shared" si="49"/>
        <v/>
      </c>
      <c r="Y357" s="16" t="str">
        <f t="shared" si="50"/>
        <v/>
      </c>
      <c r="Z357" s="16" t="str">
        <f t="shared" si="51"/>
        <v/>
      </c>
      <c r="AA357" s="16" t="str">
        <f t="shared" si="52"/>
        <v/>
      </c>
      <c r="AE357" s="1"/>
      <c r="AF357" s="4"/>
      <c r="AG357" s="29"/>
      <c r="AH357" s="29"/>
      <c r="AI357" s="29"/>
      <c r="AJ357" s="29"/>
      <c r="AL357" s="4"/>
      <c r="AM357" s="52"/>
      <c r="AN357" s="52"/>
    </row>
    <row r="358" spans="6:40" x14ac:dyDescent="0.25">
      <c r="F358" s="3" t="str">
        <f t="shared" si="53"/>
        <v/>
      </c>
      <c r="G358" s="29"/>
      <c r="H358" s="29"/>
      <c r="I358" s="29"/>
      <c r="J358" s="29"/>
      <c r="K358" s="29"/>
      <c r="L358" s="29"/>
      <c r="N358" s="2" t="str">
        <f t="shared" si="47"/>
        <v/>
      </c>
      <c r="O358" s="16" t="str">
        <f>IFERROR(IF(INDEX(IMFYear!$B$9:$AO$400,MATCH($F358,IMFYear!$B$9:$B$400,0),MATCH(O$5,IMFYear!$B$8:$AO$8,0))=0,"",INDEX(IMFYear!$B$9:$AO$400,MATCH($F358,IMFYear!$B$9:$B$400,0),MATCH(O$5,IMFYear!$B$8:$AO$8,0))),"")</f>
        <v/>
      </c>
      <c r="P358" s="16" t="str">
        <f>IFERROR($O358/INDEX(IMFYear!$B$9:$AO$400,MATCH($F358,IMFYear!$B$9:$B$400,0),MATCH(P$5,IMFYear!$B$8:$AO$8,0)),"")</f>
        <v/>
      </c>
      <c r="Q358" s="16" t="str">
        <f>IFERROR($O358/INDEX(IMFYear!$B$9:$AO$400,MATCH($F358,IMFYear!$B$9:$B$400,0),MATCH(Q$5,IMFYear!$B$8:$AO$8,0)),"")</f>
        <v/>
      </c>
      <c r="R358" s="16" t="str">
        <f>IFERROR($O358/INDEX(IMFYear!$B$9:$AO$400,MATCH($F358,IMFYear!$B$9:$B$400,0),MATCH(R$5,IMFYear!$B$8:$AO$8,0)),"")</f>
        <v/>
      </c>
      <c r="S358" s="16" t="str">
        <f>IFERROR($O358/INDEX(IMFYear!$B$9:$AO$400,MATCH($F358,IMFYear!$B$9:$B$400,0),MATCH(S$5,IMFYear!$B$8:$AO$8,0)),"")</f>
        <v/>
      </c>
      <c r="T358" s="16" t="str">
        <f>IFERROR($O358/INDEX(IMFYear!$B$9:$AO$400,MATCH($F358,IMFYear!$B$9:$B$400,0),MATCH(T$5,IMFYear!$B$8:$AO$8,0)),"")</f>
        <v/>
      </c>
      <c r="V358" s="3" t="str">
        <f t="array" ref="V358">IFERROR(IF($V$4="IMF",INDEX(F:F,SMALL($N$6:$N$405,ROW(U358)-ROW($U$5)),1),INDEX(F:F,SMALL($E$6:$E$405,ROW(U358)-ROW($U$5)),1)),"")</f>
        <v/>
      </c>
      <c r="W358" s="16" t="str">
        <f t="shared" si="48"/>
        <v/>
      </c>
      <c r="X358" s="16" t="str">
        <f t="shared" si="49"/>
        <v/>
      </c>
      <c r="Y358" s="16" t="str">
        <f t="shared" si="50"/>
        <v/>
      </c>
      <c r="Z358" s="16" t="str">
        <f t="shared" si="51"/>
        <v/>
      </c>
      <c r="AA358" s="16" t="str">
        <f t="shared" si="52"/>
        <v/>
      </c>
      <c r="AE358" s="1"/>
      <c r="AF358" s="4"/>
      <c r="AG358" s="29"/>
      <c r="AH358" s="29"/>
      <c r="AI358" s="29"/>
      <c r="AJ358" s="29"/>
      <c r="AL358" s="4"/>
      <c r="AM358" s="52"/>
      <c r="AN358" s="52"/>
    </row>
    <row r="359" spans="6:40" x14ac:dyDescent="0.25">
      <c r="F359" s="3" t="str">
        <f t="shared" si="53"/>
        <v/>
      </c>
      <c r="G359" s="29"/>
      <c r="H359" s="29"/>
      <c r="I359" s="29"/>
      <c r="J359" s="29"/>
      <c r="K359" s="29"/>
      <c r="L359" s="29"/>
      <c r="N359" s="2" t="str">
        <f t="shared" si="47"/>
        <v/>
      </c>
      <c r="O359" s="16" t="str">
        <f>IFERROR(IF(INDEX(IMFYear!$B$9:$AO$400,MATCH($F359,IMFYear!$B$9:$B$400,0),MATCH(O$5,IMFYear!$B$8:$AO$8,0))=0,"",INDEX(IMFYear!$B$9:$AO$400,MATCH($F359,IMFYear!$B$9:$B$400,0),MATCH(O$5,IMFYear!$B$8:$AO$8,0))),"")</f>
        <v/>
      </c>
      <c r="P359" s="16" t="str">
        <f>IFERROR($O359/INDEX(IMFYear!$B$9:$AO$400,MATCH($F359,IMFYear!$B$9:$B$400,0),MATCH(P$5,IMFYear!$B$8:$AO$8,0)),"")</f>
        <v/>
      </c>
      <c r="Q359" s="16" t="str">
        <f>IFERROR($O359/INDEX(IMFYear!$B$9:$AO$400,MATCH($F359,IMFYear!$B$9:$B$400,0),MATCH(Q$5,IMFYear!$B$8:$AO$8,0)),"")</f>
        <v/>
      </c>
      <c r="R359" s="16" t="str">
        <f>IFERROR($O359/INDEX(IMFYear!$B$9:$AO$400,MATCH($F359,IMFYear!$B$9:$B$400,0),MATCH(R$5,IMFYear!$B$8:$AO$8,0)),"")</f>
        <v/>
      </c>
      <c r="S359" s="16" t="str">
        <f>IFERROR($O359/INDEX(IMFYear!$B$9:$AO$400,MATCH($F359,IMFYear!$B$9:$B$400,0),MATCH(S$5,IMFYear!$B$8:$AO$8,0)),"")</f>
        <v/>
      </c>
      <c r="T359" s="16" t="str">
        <f>IFERROR($O359/INDEX(IMFYear!$B$9:$AO$400,MATCH($F359,IMFYear!$B$9:$B$400,0),MATCH(T$5,IMFYear!$B$8:$AO$8,0)),"")</f>
        <v/>
      </c>
      <c r="V359" s="3" t="str">
        <f t="array" ref="V359">IFERROR(IF($V$4="IMF",INDEX(F:F,SMALL($N$6:$N$405,ROW(U359)-ROW($U$5)),1),INDEX(F:F,SMALL($E$6:$E$405,ROW(U359)-ROW($U$5)),1)),"")</f>
        <v/>
      </c>
      <c r="W359" s="16" t="str">
        <f t="shared" si="48"/>
        <v/>
      </c>
      <c r="X359" s="16" t="str">
        <f t="shared" si="49"/>
        <v/>
      </c>
      <c r="Y359" s="16" t="str">
        <f t="shared" si="50"/>
        <v/>
      </c>
      <c r="Z359" s="16" t="str">
        <f t="shared" si="51"/>
        <v/>
      </c>
      <c r="AA359" s="16" t="str">
        <f t="shared" si="52"/>
        <v/>
      </c>
      <c r="AE359" s="1"/>
      <c r="AF359" s="4"/>
      <c r="AG359" s="29"/>
      <c r="AH359" s="29"/>
      <c r="AI359" s="29"/>
      <c r="AJ359" s="29"/>
      <c r="AL359" s="4"/>
      <c r="AM359" s="52"/>
      <c r="AN359" s="52"/>
    </row>
    <row r="360" spans="6:40" x14ac:dyDescent="0.25">
      <c r="F360" s="3" t="str">
        <f t="shared" si="53"/>
        <v/>
      </c>
      <c r="G360" s="29"/>
      <c r="H360" s="29"/>
      <c r="I360" s="29"/>
      <c r="J360" s="29"/>
      <c r="K360" s="29"/>
      <c r="L360" s="29"/>
      <c r="N360" s="2" t="str">
        <f t="shared" si="47"/>
        <v/>
      </c>
      <c r="O360" s="16" t="str">
        <f>IFERROR(IF(INDEX(IMFYear!$B$9:$AO$400,MATCH($F360,IMFYear!$B$9:$B$400,0),MATCH(O$5,IMFYear!$B$8:$AO$8,0))=0,"",INDEX(IMFYear!$B$9:$AO$400,MATCH($F360,IMFYear!$B$9:$B$400,0),MATCH(O$5,IMFYear!$B$8:$AO$8,0))),"")</f>
        <v/>
      </c>
      <c r="P360" s="16" t="str">
        <f>IFERROR($O360/INDEX(IMFYear!$B$9:$AO$400,MATCH($F360,IMFYear!$B$9:$B$400,0),MATCH(P$5,IMFYear!$B$8:$AO$8,0)),"")</f>
        <v/>
      </c>
      <c r="Q360" s="16" t="str">
        <f>IFERROR($O360/INDEX(IMFYear!$B$9:$AO$400,MATCH($F360,IMFYear!$B$9:$B$400,0),MATCH(Q$5,IMFYear!$B$8:$AO$8,0)),"")</f>
        <v/>
      </c>
      <c r="R360" s="16" t="str">
        <f>IFERROR($O360/INDEX(IMFYear!$B$9:$AO$400,MATCH($F360,IMFYear!$B$9:$B$400,0),MATCH(R$5,IMFYear!$B$8:$AO$8,0)),"")</f>
        <v/>
      </c>
      <c r="S360" s="16" t="str">
        <f>IFERROR($O360/INDEX(IMFYear!$B$9:$AO$400,MATCH($F360,IMFYear!$B$9:$B$400,0),MATCH(S$5,IMFYear!$B$8:$AO$8,0)),"")</f>
        <v/>
      </c>
      <c r="T360" s="16" t="str">
        <f>IFERROR($O360/INDEX(IMFYear!$B$9:$AO$400,MATCH($F360,IMFYear!$B$9:$B$400,0),MATCH(T$5,IMFYear!$B$8:$AO$8,0)),"")</f>
        <v/>
      </c>
      <c r="V360" s="3" t="str">
        <f t="array" ref="V360">IFERROR(IF($V$4="IMF",INDEX(F:F,SMALL($N$6:$N$405,ROW(U360)-ROW($U$5)),1),INDEX(F:F,SMALL($E$6:$E$405,ROW(U360)-ROW($U$5)),1)),"")</f>
        <v/>
      </c>
      <c r="W360" s="16" t="str">
        <f t="shared" si="48"/>
        <v/>
      </c>
      <c r="X360" s="16" t="str">
        <f t="shared" si="49"/>
        <v/>
      </c>
      <c r="Y360" s="16" t="str">
        <f t="shared" si="50"/>
        <v/>
      </c>
      <c r="Z360" s="16" t="str">
        <f t="shared" si="51"/>
        <v/>
      </c>
      <c r="AA360" s="16" t="str">
        <f t="shared" si="52"/>
        <v/>
      </c>
      <c r="AE360" s="1"/>
      <c r="AF360" s="4"/>
      <c r="AG360" s="29"/>
      <c r="AH360" s="29"/>
      <c r="AI360" s="29"/>
      <c r="AJ360" s="29"/>
      <c r="AL360" s="4"/>
      <c r="AM360" s="52"/>
      <c r="AN360" s="52"/>
    </row>
    <row r="361" spans="6:40" x14ac:dyDescent="0.25">
      <c r="F361" s="3" t="str">
        <f t="shared" si="53"/>
        <v/>
      </c>
      <c r="G361" s="29"/>
      <c r="H361" s="29"/>
      <c r="I361" s="29"/>
      <c r="J361" s="29"/>
      <c r="K361" s="29"/>
      <c r="L361" s="29"/>
      <c r="N361" s="2" t="str">
        <f t="shared" si="47"/>
        <v/>
      </c>
      <c r="O361" s="16" t="str">
        <f>IFERROR(IF(INDEX(IMFYear!$B$9:$AO$400,MATCH($F361,IMFYear!$B$9:$B$400,0),MATCH(O$5,IMFYear!$B$8:$AO$8,0))=0,"",INDEX(IMFYear!$B$9:$AO$400,MATCH($F361,IMFYear!$B$9:$B$400,0),MATCH(O$5,IMFYear!$B$8:$AO$8,0))),"")</f>
        <v/>
      </c>
      <c r="P361" s="16" t="str">
        <f>IFERROR($O361/INDEX(IMFYear!$B$9:$AO$400,MATCH($F361,IMFYear!$B$9:$B$400,0),MATCH(P$5,IMFYear!$B$8:$AO$8,0)),"")</f>
        <v/>
      </c>
      <c r="Q361" s="16" t="str">
        <f>IFERROR($O361/INDEX(IMFYear!$B$9:$AO$400,MATCH($F361,IMFYear!$B$9:$B$400,0),MATCH(Q$5,IMFYear!$B$8:$AO$8,0)),"")</f>
        <v/>
      </c>
      <c r="R361" s="16" t="str">
        <f>IFERROR($O361/INDEX(IMFYear!$B$9:$AO$400,MATCH($F361,IMFYear!$B$9:$B$400,0),MATCH(R$5,IMFYear!$B$8:$AO$8,0)),"")</f>
        <v/>
      </c>
      <c r="S361" s="16" t="str">
        <f>IFERROR($O361/INDEX(IMFYear!$B$9:$AO$400,MATCH($F361,IMFYear!$B$9:$B$400,0),MATCH(S$5,IMFYear!$B$8:$AO$8,0)),"")</f>
        <v/>
      </c>
      <c r="T361" s="16" t="str">
        <f>IFERROR($O361/INDEX(IMFYear!$B$9:$AO$400,MATCH($F361,IMFYear!$B$9:$B$400,0),MATCH(T$5,IMFYear!$B$8:$AO$8,0)),"")</f>
        <v/>
      </c>
      <c r="V361" s="3" t="str">
        <f t="array" ref="V361">IFERROR(IF($V$4="IMF",INDEX(F:F,SMALL($N$6:$N$405,ROW(U361)-ROW($U$5)),1),INDEX(F:F,SMALL($E$6:$E$405,ROW(U361)-ROW($U$5)),1)),"")</f>
        <v/>
      </c>
      <c r="W361" s="16" t="str">
        <f t="shared" si="48"/>
        <v/>
      </c>
      <c r="X361" s="16" t="str">
        <f t="shared" si="49"/>
        <v/>
      </c>
      <c r="Y361" s="16" t="str">
        <f t="shared" si="50"/>
        <v/>
      </c>
      <c r="Z361" s="16" t="str">
        <f t="shared" si="51"/>
        <v/>
      </c>
      <c r="AA361" s="16" t="str">
        <f t="shared" si="52"/>
        <v/>
      </c>
      <c r="AE361" s="1"/>
      <c r="AF361" s="4"/>
      <c r="AG361" s="29"/>
      <c r="AH361" s="29"/>
      <c r="AI361" s="29"/>
      <c r="AJ361" s="29"/>
      <c r="AL361" s="4"/>
      <c r="AM361" s="52"/>
      <c r="AN361" s="52"/>
    </row>
    <row r="362" spans="6:40" x14ac:dyDescent="0.25">
      <c r="F362" s="3" t="str">
        <f t="shared" si="53"/>
        <v/>
      </c>
      <c r="G362" s="29"/>
      <c r="H362" s="29"/>
      <c r="I362" s="29"/>
      <c r="J362" s="29"/>
      <c r="K362" s="29"/>
      <c r="L362" s="29"/>
      <c r="N362" s="2" t="str">
        <f t="shared" si="47"/>
        <v/>
      </c>
      <c r="O362" s="16" t="str">
        <f>IFERROR(IF(INDEX(IMFYear!$B$9:$AO$400,MATCH($F362,IMFYear!$B$9:$B$400,0),MATCH(O$5,IMFYear!$B$8:$AO$8,0))=0,"",INDEX(IMFYear!$B$9:$AO$400,MATCH($F362,IMFYear!$B$9:$B$400,0),MATCH(O$5,IMFYear!$B$8:$AO$8,0))),"")</f>
        <v/>
      </c>
      <c r="P362" s="16" t="str">
        <f>IFERROR($O362/INDEX(IMFYear!$B$9:$AO$400,MATCH($F362,IMFYear!$B$9:$B$400,0),MATCH(P$5,IMFYear!$B$8:$AO$8,0)),"")</f>
        <v/>
      </c>
      <c r="Q362" s="16" t="str">
        <f>IFERROR($O362/INDEX(IMFYear!$B$9:$AO$400,MATCH($F362,IMFYear!$B$9:$B$400,0),MATCH(Q$5,IMFYear!$B$8:$AO$8,0)),"")</f>
        <v/>
      </c>
      <c r="R362" s="16" t="str">
        <f>IFERROR($O362/INDEX(IMFYear!$B$9:$AO$400,MATCH($F362,IMFYear!$B$9:$B$400,0),MATCH(R$5,IMFYear!$B$8:$AO$8,0)),"")</f>
        <v/>
      </c>
      <c r="S362" s="16" t="str">
        <f>IFERROR($O362/INDEX(IMFYear!$B$9:$AO$400,MATCH($F362,IMFYear!$B$9:$B$400,0),MATCH(S$5,IMFYear!$B$8:$AO$8,0)),"")</f>
        <v/>
      </c>
      <c r="T362" s="16" t="str">
        <f>IFERROR($O362/INDEX(IMFYear!$B$9:$AO$400,MATCH($F362,IMFYear!$B$9:$B$400,0),MATCH(T$5,IMFYear!$B$8:$AO$8,0)),"")</f>
        <v/>
      </c>
      <c r="V362" s="3" t="str">
        <f t="array" ref="V362">IFERROR(IF($V$4="IMF",INDEX(F:F,SMALL($N$6:$N$405,ROW(U362)-ROW($U$5)),1),INDEX(F:F,SMALL($E$6:$E$405,ROW(U362)-ROW($U$5)),1)),"")</f>
        <v/>
      </c>
      <c r="W362" s="16" t="str">
        <f t="shared" si="48"/>
        <v/>
      </c>
      <c r="X362" s="16" t="str">
        <f t="shared" si="49"/>
        <v/>
      </c>
      <c r="Y362" s="16" t="str">
        <f t="shared" si="50"/>
        <v/>
      </c>
      <c r="Z362" s="16" t="str">
        <f t="shared" si="51"/>
        <v/>
      </c>
      <c r="AA362" s="16" t="str">
        <f t="shared" si="52"/>
        <v/>
      </c>
      <c r="AE362" s="1"/>
      <c r="AF362" s="4"/>
      <c r="AG362" s="29"/>
      <c r="AH362" s="29"/>
      <c r="AI362" s="29"/>
      <c r="AJ362" s="29"/>
      <c r="AL362" s="4"/>
      <c r="AM362" s="52"/>
      <c r="AN362" s="52"/>
    </row>
    <row r="363" spans="6:40" x14ac:dyDescent="0.25">
      <c r="F363" s="3" t="str">
        <f t="shared" si="53"/>
        <v/>
      </c>
      <c r="G363" s="29"/>
      <c r="H363" s="29"/>
      <c r="I363" s="29"/>
      <c r="J363" s="29"/>
      <c r="K363" s="29"/>
      <c r="L363" s="29"/>
      <c r="N363" s="2" t="str">
        <f t="shared" si="47"/>
        <v/>
      </c>
      <c r="O363" s="16" t="str">
        <f>IFERROR(IF(INDEX(IMFYear!$B$9:$AO$400,MATCH($F363,IMFYear!$B$9:$B$400,0),MATCH(O$5,IMFYear!$B$8:$AO$8,0))=0,"",INDEX(IMFYear!$B$9:$AO$400,MATCH($F363,IMFYear!$B$9:$B$400,0),MATCH(O$5,IMFYear!$B$8:$AO$8,0))),"")</f>
        <v/>
      </c>
      <c r="P363" s="16" t="str">
        <f>IFERROR($O363/INDEX(IMFYear!$B$9:$AO$400,MATCH($F363,IMFYear!$B$9:$B$400,0),MATCH(P$5,IMFYear!$B$8:$AO$8,0)),"")</f>
        <v/>
      </c>
      <c r="Q363" s="16" t="str">
        <f>IFERROR($O363/INDEX(IMFYear!$B$9:$AO$400,MATCH($F363,IMFYear!$B$9:$B$400,0),MATCH(Q$5,IMFYear!$B$8:$AO$8,0)),"")</f>
        <v/>
      </c>
      <c r="R363" s="16" t="str">
        <f>IFERROR($O363/INDEX(IMFYear!$B$9:$AO$400,MATCH($F363,IMFYear!$B$9:$B$400,0),MATCH(R$5,IMFYear!$B$8:$AO$8,0)),"")</f>
        <v/>
      </c>
      <c r="S363" s="16" t="str">
        <f>IFERROR($O363/INDEX(IMFYear!$B$9:$AO$400,MATCH($F363,IMFYear!$B$9:$B$400,0),MATCH(S$5,IMFYear!$B$8:$AO$8,0)),"")</f>
        <v/>
      </c>
      <c r="T363" s="16" t="str">
        <f>IFERROR($O363/INDEX(IMFYear!$B$9:$AO$400,MATCH($F363,IMFYear!$B$9:$B$400,0),MATCH(T$5,IMFYear!$B$8:$AO$8,0)),"")</f>
        <v/>
      </c>
      <c r="V363" s="3" t="str">
        <f t="array" ref="V363">IFERROR(IF($V$4="IMF",INDEX(F:F,SMALL($N$6:$N$405,ROW(U363)-ROW($U$5)),1),INDEX(F:F,SMALL($E$6:$E$405,ROW(U363)-ROW($U$5)),1)),"")</f>
        <v/>
      </c>
      <c r="W363" s="16" t="str">
        <f t="shared" si="48"/>
        <v/>
      </c>
      <c r="X363" s="16" t="str">
        <f t="shared" si="49"/>
        <v/>
      </c>
      <c r="Y363" s="16" t="str">
        <f t="shared" si="50"/>
        <v/>
      </c>
      <c r="Z363" s="16" t="str">
        <f t="shared" si="51"/>
        <v/>
      </c>
      <c r="AA363" s="16" t="str">
        <f t="shared" si="52"/>
        <v/>
      </c>
      <c r="AE363" s="1"/>
      <c r="AF363" s="4"/>
      <c r="AG363" s="29"/>
      <c r="AH363" s="29"/>
      <c r="AI363" s="29"/>
      <c r="AJ363" s="29"/>
      <c r="AL363" s="4"/>
      <c r="AM363" s="52"/>
      <c r="AN363" s="52"/>
    </row>
    <row r="364" spans="6:40" x14ac:dyDescent="0.25">
      <c r="F364" s="3" t="str">
        <f t="shared" si="53"/>
        <v/>
      </c>
      <c r="G364" s="29"/>
      <c r="H364" s="29"/>
      <c r="I364" s="29"/>
      <c r="J364" s="29"/>
      <c r="K364" s="29"/>
      <c r="L364" s="29"/>
      <c r="N364" s="2" t="str">
        <f t="shared" si="47"/>
        <v/>
      </c>
      <c r="O364" s="16" t="str">
        <f>IFERROR(IF(INDEX(IMFYear!$B$9:$AO$400,MATCH($F364,IMFYear!$B$9:$B$400,0),MATCH(O$5,IMFYear!$B$8:$AO$8,0))=0,"",INDEX(IMFYear!$B$9:$AO$400,MATCH($F364,IMFYear!$B$9:$B$400,0),MATCH(O$5,IMFYear!$B$8:$AO$8,0))),"")</f>
        <v/>
      </c>
      <c r="P364" s="16" t="str">
        <f>IFERROR($O364/INDEX(IMFYear!$B$9:$AO$400,MATCH($F364,IMFYear!$B$9:$B$400,0),MATCH(P$5,IMFYear!$B$8:$AO$8,0)),"")</f>
        <v/>
      </c>
      <c r="Q364" s="16" t="str">
        <f>IFERROR($O364/INDEX(IMFYear!$B$9:$AO$400,MATCH($F364,IMFYear!$B$9:$B$400,0),MATCH(Q$5,IMFYear!$B$8:$AO$8,0)),"")</f>
        <v/>
      </c>
      <c r="R364" s="16" t="str">
        <f>IFERROR($O364/INDEX(IMFYear!$B$9:$AO$400,MATCH($F364,IMFYear!$B$9:$B$400,0),MATCH(R$5,IMFYear!$B$8:$AO$8,0)),"")</f>
        <v/>
      </c>
      <c r="S364" s="16" t="str">
        <f>IFERROR($O364/INDEX(IMFYear!$B$9:$AO$400,MATCH($F364,IMFYear!$B$9:$B$400,0),MATCH(S$5,IMFYear!$B$8:$AO$8,0)),"")</f>
        <v/>
      </c>
      <c r="T364" s="16" t="str">
        <f>IFERROR($O364/INDEX(IMFYear!$B$9:$AO$400,MATCH($F364,IMFYear!$B$9:$B$400,0),MATCH(T$5,IMFYear!$B$8:$AO$8,0)),"")</f>
        <v/>
      </c>
      <c r="V364" s="3" t="str">
        <f t="array" ref="V364">IFERROR(IF($V$4="IMF",INDEX(F:F,SMALL($N$6:$N$405,ROW(U364)-ROW($U$5)),1),INDEX(F:F,SMALL($E$6:$E$405,ROW(U364)-ROW($U$5)),1)),"")</f>
        <v/>
      </c>
      <c r="W364" s="16" t="str">
        <f t="shared" si="48"/>
        <v/>
      </c>
      <c r="X364" s="16" t="str">
        <f t="shared" si="49"/>
        <v/>
      </c>
      <c r="Y364" s="16" t="str">
        <f t="shared" si="50"/>
        <v/>
      </c>
      <c r="Z364" s="16" t="str">
        <f t="shared" si="51"/>
        <v/>
      </c>
      <c r="AA364" s="16" t="str">
        <f t="shared" si="52"/>
        <v/>
      </c>
      <c r="AE364" s="1"/>
      <c r="AF364" s="4"/>
      <c r="AG364" s="29"/>
      <c r="AH364" s="29"/>
      <c r="AI364" s="29"/>
      <c r="AJ364" s="29"/>
      <c r="AL364" s="4"/>
      <c r="AM364" s="52"/>
      <c r="AN364" s="52"/>
    </row>
    <row r="365" spans="6:40" x14ac:dyDescent="0.25">
      <c r="F365" s="3" t="str">
        <f t="shared" si="53"/>
        <v/>
      </c>
      <c r="G365" s="29"/>
      <c r="H365" s="29"/>
      <c r="I365" s="29"/>
      <c r="J365" s="29"/>
      <c r="K365" s="29"/>
      <c r="L365" s="29"/>
      <c r="N365" s="2" t="str">
        <f t="shared" si="47"/>
        <v/>
      </c>
      <c r="O365" s="16" t="str">
        <f>IFERROR(IF(INDEX(IMFYear!$B$9:$AO$400,MATCH($F365,IMFYear!$B$9:$B$400,0),MATCH(O$5,IMFYear!$B$8:$AO$8,0))=0,"",INDEX(IMFYear!$B$9:$AO$400,MATCH($F365,IMFYear!$B$9:$B$400,0),MATCH(O$5,IMFYear!$B$8:$AO$8,0))),"")</f>
        <v/>
      </c>
      <c r="P365" s="16" t="str">
        <f>IFERROR($O365/INDEX(IMFYear!$B$9:$AO$400,MATCH($F365,IMFYear!$B$9:$B$400,0),MATCH(P$5,IMFYear!$B$8:$AO$8,0)),"")</f>
        <v/>
      </c>
      <c r="Q365" s="16" t="str">
        <f>IFERROR($O365/INDEX(IMFYear!$B$9:$AO$400,MATCH($F365,IMFYear!$B$9:$B$400,0),MATCH(Q$5,IMFYear!$B$8:$AO$8,0)),"")</f>
        <v/>
      </c>
      <c r="R365" s="16" t="str">
        <f>IFERROR($O365/INDEX(IMFYear!$B$9:$AO$400,MATCH($F365,IMFYear!$B$9:$B$400,0),MATCH(R$5,IMFYear!$B$8:$AO$8,0)),"")</f>
        <v/>
      </c>
      <c r="S365" s="16" t="str">
        <f>IFERROR($O365/INDEX(IMFYear!$B$9:$AO$400,MATCH($F365,IMFYear!$B$9:$B$400,0),MATCH(S$5,IMFYear!$B$8:$AO$8,0)),"")</f>
        <v/>
      </c>
      <c r="T365" s="16" t="str">
        <f>IFERROR($O365/INDEX(IMFYear!$B$9:$AO$400,MATCH($F365,IMFYear!$B$9:$B$400,0),MATCH(T$5,IMFYear!$B$8:$AO$8,0)),"")</f>
        <v/>
      </c>
      <c r="V365" s="3" t="str">
        <f t="array" ref="V365">IFERROR(IF($V$4="IMF",INDEX(F:F,SMALL($N$6:$N$405,ROW(U365)-ROW($U$5)),1),INDEX(F:F,SMALL($E$6:$E$405,ROW(U365)-ROW($U$5)),1)),"")</f>
        <v/>
      </c>
      <c r="W365" s="16" t="str">
        <f t="shared" si="48"/>
        <v/>
      </c>
      <c r="X365" s="16" t="str">
        <f t="shared" si="49"/>
        <v/>
      </c>
      <c r="Y365" s="16" t="str">
        <f t="shared" si="50"/>
        <v/>
      </c>
      <c r="Z365" s="16" t="str">
        <f t="shared" si="51"/>
        <v/>
      </c>
      <c r="AA365" s="16" t="str">
        <f t="shared" si="52"/>
        <v/>
      </c>
      <c r="AE365" s="1"/>
      <c r="AF365" s="4"/>
      <c r="AG365" s="29"/>
      <c r="AH365" s="29"/>
      <c r="AI365" s="29"/>
      <c r="AJ365" s="29"/>
      <c r="AL365" s="4"/>
      <c r="AM365" s="52"/>
      <c r="AN365" s="52"/>
    </row>
    <row r="366" spans="6:40" x14ac:dyDescent="0.25">
      <c r="F366" s="3" t="str">
        <f t="shared" si="53"/>
        <v/>
      </c>
      <c r="G366" s="29"/>
      <c r="H366" s="29"/>
      <c r="I366" s="29"/>
      <c r="J366" s="29"/>
      <c r="K366" s="29"/>
      <c r="L366" s="29"/>
      <c r="N366" s="2" t="str">
        <f t="shared" si="47"/>
        <v/>
      </c>
      <c r="O366" s="16" t="str">
        <f>IFERROR(IF(INDEX(IMFYear!$B$9:$AO$400,MATCH($F366,IMFYear!$B$9:$B$400,0),MATCH(O$5,IMFYear!$B$8:$AO$8,0))=0,"",INDEX(IMFYear!$B$9:$AO$400,MATCH($F366,IMFYear!$B$9:$B$400,0),MATCH(O$5,IMFYear!$B$8:$AO$8,0))),"")</f>
        <v/>
      </c>
      <c r="P366" s="16" t="str">
        <f>IFERROR($O366/INDEX(IMFYear!$B$9:$AO$400,MATCH($F366,IMFYear!$B$9:$B$400,0),MATCH(P$5,IMFYear!$B$8:$AO$8,0)),"")</f>
        <v/>
      </c>
      <c r="Q366" s="16" t="str">
        <f>IFERROR($O366/INDEX(IMFYear!$B$9:$AO$400,MATCH($F366,IMFYear!$B$9:$B$400,0),MATCH(Q$5,IMFYear!$B$8:$AO$8,0)),"")</f>
        <v/>
      </c>
      <c r="R366" s="16" t="str">
        <f>IFERROR($O366/INDEX(IMFYear!$B$9:$AO$400,MATCH($F366,IMFYear!$B$9:$B$400,0),MATCH(R$5,IMFYear!$B$8:$AO$8,0)),"")</f>
        <v/>
      </c>
      <c r="S366" s="16" t="str">
        <f>IFERROR($O366/INDEX(IMFYear!$B$9:$AO$400,MATCH($F366,IMFYear!$B$9:$B$400,0),MATCH(S$5,IMFYear!$B$8:$AO$8,0)),"")</f>
        <v/>
      </c>
      <c r="T366" s="16" t="str">
        <f>IFERROR($O366/INDEX(IMFYear!$B$9:$AO$400,MATCH($F366,IMFYear!$B$9:$B$400,0),MATCH(T$5,IMFYear!$B$8:$AO$8,0)),"")</f>
        <v/>
      </c>
      <c r="V366" s="3" t="str">
        <f t="array" ref="V366">IFERROR(IF($V$4="IMF",INDEX(F:F,SMALL($N$6:$N$405,ROW(U366)-ROW($U$5)),1),INDEX(F:F,SMALL($E$6:$E$405,ROW(U366)-ROW($U$5)),1)),"")</f>
        <v/>
      </c>
      <c r="W366" s="16" t="str">
        <f t="shared" si="48"/>
        <v/>
      </c>
      <c r="X366" s="16" t="str">
        <f t="shared" si="49"/>
        <v/>
      </c>
      <c r="Y366" s="16" t="str">
        <f t="shared" si="50"/>
        <v/>
      </c>
      <c r="Z366" s="16" t="str">
        <f t="shared" si="51"/>
        <v/>
      </c>
      <c r="AA366" s="16" t="str">
        <f t="shared" si="52"/>
        <v/>
      </c>
      <c r="AE366" s="1"/>
      <c r="AF366" s="4"/>
      <c r="AG366" s="29"/>
      <c r="AH366" s="29"/>
      <c r="AI366" s="29"/>
      <c r="AJ366" s="29"/>
      <c r="AL366" s="4"/>
      <c r="AM366" s="52"/>
      <c r="AN366" s="52"/>
    </row>
    <row r="367" spans="6:40" x14ac:dyDescent="0.25">
      <c r="F367" s="3" t="str">
        <f t="shared" si="53"/>
        <v/>
      </c>
      <c r="G367" s="29"/>
      <c r="H367" s="29"/>
      <c r="I367" s="29"/>
      <c r="J367" s="29"/>
      <c r="K367" s="29"/>
      <c r="L367" s="29"/>
      <c r="N367" s="2" t="str">
        <f t="shared" si="47"/>
        <v/>
      </c>
      <c r="O367" s="16" t="str">
        <f>IFERROR(IF(INDEX(IMFYear!$B$9:$AO$400,MATCH($F367,IMFYear!$B$9:$B$400,0),MATCH(O$5,IMFYear!$B$8:$AO$8,0))=0,"",INDEX(IMFYear!$B$9:$AO$400,MATCH($F367,IMFYear!$B$9:$B$400,0),MATCH(O$5,IMFYear!$B$8:$AO$8,0))),"")</f>
        <v/>
      </c>
      <c r="P367" s="16" t="str">
        <f>IFERROR($O367/INDEX(IMFYear!$B$9:$AO$400,MATCH($F367,IMFYear!$B$9:$B$400,0),MATCH(P$5,IMFYear!$B$8:$AO$8,0)),"")</f>
        <v/>
      </c>
      <c r="Q367" s="16" t="str">
        <f>IFERROR($O367/INDEX(IMFYear!$B$9:$AO$400,MATCH($F367,IMFYear!$B$9:$B$400,0),MATCH(Q$5,IMFYear!$B$8:$AO$8,0)),"")</f>
        <v/>
      </c>
      <c r="R367" s="16" t="str">
        <f>IFERROR($O367/INDEX(IMFYear!$B$9:$AO$400,MATCH($F367,IMFYear!$B$9:$B$400,0),MATCH(R$5,IMFYear!$B$8:$AO$8,0)),"")</f>
        <v/>
      </c>
      <c r="S367" s="16" t="str">
        <f>IFERROR($O367/INDEX(IMFYear!$B$9:$AO$400,MATCH($F367,IMFYear!$B$9:$B$400,0),MATCH(S$5,IMFYear!$B$8:$AO$8,0)),"")</f>
        <v/>
      </c>
      <c r="T367" s="16" t="str">
        <f>IFERROR($O367/INDEX(IMFYear!$B$9:$AO$400,MATCH($F367,IMFYear!$B$9:$B$400,0),MATCH(T$5,IMFYear!$B$8:$AO$8,0)),"")</f>
        <v/>
      </c>
      <c r="V367" s="3" t="str">
        <f t="array" ref="V367">IFERROR(IF($V$4="IMF",INDEX(F:F,SMALL($N$6:$N$405,ROW(U367)-ROW($U$5)),1),INDEX(F:F,SMALL($E$6:$E$405,ROW(U367)-ROW($U$5)),1)),"")</f>
        <v/>
      </c>
      <c r="W367" s="16" t="str">
        <f t="shared" si="48"/>
        <v/>
      </c>
      <c r="X367" s="16" t="str">
        <f t="shared" si="49"/>
        <v/>
      </c>
      <c r="Y367" s="16" t="str">
        <f t="shared" si="50"/>
        <v/>
      </c>
      <c r="Z367" s="16" t="str">
        <f t="shared" si="51"/>
        <v/>
      </c>
      <c r="AA367" s="16" t="str">
        <f t="shared" si="52"/>
        <v/>
      </c>
      <c r="AE367" s="1"/>
      <c r="AF367" s="4"/>
      <c r="AG367" s="29"/>
      <c r="AH367" s="29"/>
      <c r="AI367" s="29"/>
      <c r="AJ367" s="29"/>
      <c r="AL367" s="4"/>
      <c r="AM367" s="52"/>
      <c r="AN367" s="52"/>
    </row>
    <row r="368" spans="6:40" x14ac:dyDescent="0.25">
      <c r="F368" s="3" t="str">
        <f t="shared" si="53"/>
        <v/>
      </c>
      <c r="G368" s="29"/>
      <c r="H368" s="29"/>
      <c r="I368" s="29"/>
      <c r="J368" s="29"/>
      <c r="K368" s="29"/>
      <c r="L368" s="29"/>
      <c r="N368" s="2" t="str">
        <f t="shared" si="47"/>
        <v/>
      </c>
      <c r="O368" s="16" t="str">
        <f>IFERROR(IF(INDEX(IMFYear!$B$9:$AO$400,MATCH($F368,IMFYear!$B$9:$B$400,0),MATCH(O$5,IMFYear!$B$8:$AO$8,0))=0,"",INDEX(IMFYear!$B$9:$AO$400,MATCH($F368,IMFYear!$B$9:$B$400,0),MATCH(O$5,IMFYear!$B$8:$AO$8,0))),"")</f>
        <v/>
      </c>
      <c r="P368" s="16" t="str">
        <f>IFERROR($O368/INDEX(IMFYear!$B$9:$AO$400,MATCH($F368,IMFYear!$B$9:$B$400,0),MATCH(P$5,IMFYear!$B$8:$AO$8,0)),"")</f>
        <v/>
      </c>
      <c r="Q368" s="16" t="str">
        <f>IFERROR($O368/INDEX(IMFYear!$B$9:$AO$400,MATCH($F368,IMFYear!$B$9:$B$400,0),MATCH(Q$5,IMFYear!$B$8:$AO$8,0)),"")</f>
        <v/>
      </c>
      <c r="R368" s="16" t="str">
        <f>IFERROR($O368/INDEX(IMFYear!$B$9:$AO$400,MATCH($F368,IMFYear!$B$9:$B$400,0),MATCH(R$5,IMFYear!$B$8:$AO$8,0)),"")</f>
        <v/>
      </c>
      <c r="S368" s="16" t="str">
        <f>IFERROR($O368/INDEX(IMFYear!$B$9:$AO$400,MATCH($F368,IMFYear!$B$9:$B$400,0),MATCH(S$5,IMFYear!$B$8:$AO$8,0)),"")</f>
        <v/>
      </c>
      <c r="T368" s="16" t="str">
        <f>IFERROR($O368/INDEX(IMFYear!$B$9:$AO$400,MATCH($F368,IMFYear!$B$9:$B$400,0),MATCH(T$5,IMFYear!$B$8:$AO$8,0)),"")</f>
        <v/>
      </c>
      <c r="V368" s="3" t="str">
        <f t="array" ref="V368">IFERROR(IF($V$4="IMF",INDEX(F:F,SMALL($N$6:$N$405,ROW(U368)-ROW($U$5)),1),INDEX(F:F,SMALL($E$6:$E$405,ROW(U368)-ROW($U$5)),1)),"")</f>
        <v/>
      </c>
      <c r="W368" s="16" t="str">
        <f t="shared" si="48"/>
        <v/>
      </c>
      <c r="X368" s="16" t="str">
        <f t="shared" si="49"/>
        <v/>
      </c>
      <c r="Y368" s="16" t="str">
        <f t="shared" si="50"/>
        <v/>
      </c>
      <c r="Z368" s="16" t="str">
        <f t="shared" si="51"/>
        <v/>
      </c>
      <c r="AA368" s="16" t="str">
        <f t="shared" si="52"/>
        <v/>
      </c>
      <c r="AE368" s="1"/>
      <c r="AF368" s="4"/>
      <c r="AG368" s="29"/>
      <c r="AH368" s="29"/>
      <c r="AI368" s="29"/>
      <c r="AJ368" s="29"/>
      <c r="AL368" s="4"/>
      <c r="AM368" s="52"/>
      <c r="AN368" s="52"/>
    </row>
    <row r="369" spans="6:40" x14ac:dyDescent="0.25">
      <c r="F369" s="3" t="str">
        <f t="shared" si="53"/>
        <v/>
      </c>
      <c r="G369" s="29"/>
      <c r="H369" s="29"/>
      <c r="I369" s="29"/>
      <c r="J369" s="29"/>
      <c r="K369" s="29"/>
      <c r="L369" s="29"/>
      <c r="N369" s="2" t="str">
        <f t="shared" si="47"/>
        <v/>
      </c>
      <c r="O369" s="16" t="str">
        <f>IFERROR(IF(INDEX(IMFYear!$B$9:$AO$400,MATCH($F369,IMFYear!$B$9:$B$400,0),MATCH(O$5,IMFYear!$B$8:$AO$8,0))=0,"",INDEX(IMFYear!$B$9:$AO$400,MATCH($F369,IMFYear!$B$9:$B$400,0),MATCH(O$5,IMFYear!$B$8:$AO$8,0))),"")</f>
        <v/>
      </c>
      <c r="P369" s="16" t="str">
        <f>IFERROR($O369/INDEX(IMFYear!$B$9:$AO$400,MATCH($F369,IMFYear!$B$9:$B$400,0),MATCH(P$5,IMFYear!$B$8:$AO$8,0)),"")</f>
        <v/>
      </c>
      <c r="Q369" s="16" t="str">
        <f>IFERROR($O369/INDEX(IMFYear!$B$9:$AO$400,MATCH($F369,IMFYear!$B$9:$B$400,0),MATCH(Q$5,IMFYear!$B$8:$AO$8,0)),"")</f>
        <v/>
      </c>
      <c r="R369" s="16" t="str">
        <f>IFERROR($O369/INDEX(IMFYear!$B$9:$AO$400,MATCH($F369,IMFYear!$B$9:$B$400,0),MATCH(R$5,IMFYear!$B$8:$AO$8,0)),"")</f>
        <v/>
      </c>
      <c r="S369" s="16" t="str">
        <f>IFERROR($O369/INDEX(IMFYear!$B$9:$AO$400,MATCH($F369,IMFYear!$B$9:$B$400,0),MATCH(S$5,IMFYear!$B$8:$AO$8,0)),"")</f>
        <v/>
      </c>
      <c r="T369" s="16" t="str">
        <f>IFERROR($O369/INDEX(IMFYear!$B$9:$AO$400,MATCH($F369,IMFYear!$B$9:$B$400,0),MATCH(T$5,IMFYear!$B$8:$AO$8,0)),"")</f>
        <v/>
      </c>
      <c r="V369" s="3" t="str">
        <f t="array" ref="V369">IFERROR(IF($V$4="IMF",INDEX(F:F,SMALL($N$6:$N$405,ROW(U369)-ROW($U$5)),1),INDEX(F:F,SMALL($E$6:$E$405,ROW(U369)-ROW($U$5)),1)),"")</f>
        <v/>
      </c>
      <c r="W369" s="16" t="str">
        <f t="shared" si="48"/>
        <v/>
      </c>
      <c r="X369" s="16" t="str">
        <f t="shared" si="49"/>
        <v/>
      </c>
      <c r="Y369" s="16" t="str">
        <f t="shared" si="50"/>
        <v/>
      </c>
      <c r="Z369" s="16" t="str">
        <f t="shared" si="51"/>
        <v/>
      </c>
      <c r="AA369" s="16" t="str">
        <f t="shared" si="52"/>
        <v/>
      </c>
      <c r="AE369" s="1"/>
      <c r="AF369" s="4"/>
      <c r="AG369" s="29"/>
      <c r="AH369" s="29"/>
      <c r="AI369" s="29"/>
      <c r="AJ369" s="29"/>
      <c r="AL369" s="4"/>
      <c r="AM369" s="52"/>
      <c r="AN369" s="52"/>
    </row>
    <row r="370" spans="6:40" x14ac:dyDescent="0.25">
      <c r="F370" s="3" t="str">
        <f t="shared" si="53"/>
        <v/>
      </c>
      <c r="G370" s="29"/>
      <c r="H370" s="29"/>
      <c r="I370" s="29"/>
      <c r="J370" s="29"/>
      <c r="K370" s="29"/>
      <c r="L370" s="29"/>
      <c r="N370" s="2" t="str">
        <f t="shared" si="47"/>
        <v/>
      </c>
      <c r="O370" s="16" t="str">
        <f>IFERROR(IF(INDEX(IMFYear!$B$9:$AO$400,MATCH($F370,IMFYear!$B$9:$B$400,0),MATCH(O$5,IMFYear!$B$8:$AO$8,0))=0,"",INDEX(IMFYear!$B$9:$AO$400,MATCH($F370,IMFYear!$B$9:$B$400,0),MATCH(O$5,IMFYear!$B$8:$AO$8,0))),"")</f>
        <v/>
      </c>
      <c r="P370" s="16" t="str">
        <f>IFERROR($O370/INDEX(IMFYear!$B$9:$AO$400,MATCH($F370,IMFYear!$B$9:$B$400,0),MATCH(P$5,IMFYear!$B$8:$AO$8,0)),"")</f>
        <v/>
      </c>
      <c r="Q370" s="16" t="str">
        <f>IFERROR($O370/INDEX(IMFYear!$B$9:$AO$400,MATCH($F370,IMFYear!$B$9:$B$400,0),MATCH(Q$5,IMFYear!$B$8:$AO$8,0)),"")</f>
        <v/>
      </c>
      <c r="R370" s="16" t="str">
        <f>IFERROR($O370/INDEX(IMFYear!$B$9:$AO$400,MATCH($F370,IMFYear!$B$9:$B$400,0),MATCH(R$5,IMFYear!$B$8:$AO$8,0)),"")</f>
        <v/>
      </c>
      <c r="S370" s="16" t="str">
        <f>IFERROR($O370/INDEX(IMFYear!$B$9:$AO$400,MATCH($F370,IMFYear!$B$9:$B$400,0),MATCH(S$5,IMFYear!$B$8:$AO$8,0)),"")</f>
        <v/>
      </c>
      <c r="T370" s="16" t="str">
        <f>IFERROR($O370/INDEX(IMFYear!$B$9:$AO$400,MATCH($F370,IMFYear!$B$9:$B$400,0),MATCH(T$5,IMFYear!$B$8:$AO$8,0)),"")</f>
        <v/>
      </c>
      <c r="V370" s="3" t="str">
        <f t="array" ref="V370">IFERROR(IF($V$4="IMF",INDEX(F:F,SMALL($N$6:$N$405,ROW(U370)-ROW($U$5)),1),INDEX(F:F,SMALL($E$6:$E$405,ROW(U370)-ROW($U$5)),1)),"")</f>
        <v/>
      </c>
      <c r="W370" s="16" t="str">
        <f t="shared" si="48"/>
        <v/>
      </c>
      <c r="X370" s="16" t="str">
        <f t="shared" si="49"/>
        <v/>
      </c>
      <c r="Y370" s="16" t="str">
        <f t="shared" si="50"/>
        <v/>
      </c>
      <c r="Z370" s="16" t="str">
        <f t="shared" si="51"/>
        <v/>
      </c>
      <c r="AA370" s="16" t="str">
        <f t="shared" si="52"/>
        <v/>
      </c>
      <c r="AE370" s="1"/>
      <c r="AF370" s="4"/>
      <c r="AG370" s="29"/>
      <c r="AH370" s="29"/>
      <c r="AI370" s="29"/>
      <c r="AJ370" s="29"/>
      <c r="AL370" s="4"/>
      <c r="AM370" s="52"/>
      <c r="AN370" s="52"/>
    </row>
    <row r="371" spans="6:40" x14ac:dyDescent="0.25">
      <c r="F371" s="3" t="str">
        <f t="shared" si="53"/>
        <v/>
      </c>
      <c r="G371" s="29"/>
      <c r="H371" s="29"/>
      <c r="I371" s="29"/>
      <c r="J371" s="29"/>
      <c r="K371" s="29"/>
      <c r="L371" s="29"/>
      <c r="N371" s="2" t="str">
        <f t="shared" si="47"/>
        <v/>
      </c>
      <c r="O371" s="16" t="str">
        <f>IFERROR(IF(INDEX(IMFYear!$B$9:$AO$400,MATCH($F371,IMFYear!$B$9:$B$400,0),MATCH(O$5,IMFYear!$B$8:$AO$8,0))=0,"",INDEX(IMFYear!$B$9:$AO$400,MATCH($F371,IMFYear!$B$9:$B$400,0),MATCH(O$5,IMFYear!$B$8:$AO$8,0))),"")</f>
        <v/>
      </c>
      <c r="P371" s="16" t="str">
        <f>IFERROR($O371/INDEX(IMFYear!$B$9:$AO$400,MATCH($F371,IMFYear!$B$9:$B$400,0),MATCH(P$5,IMFYear!$B$8:$AO$8,0)),"")</f>
        <v/>
      </c>
      <c r="Q371" s="16" t="str">
        <f>IFERROR($O371/INDEX(IMFYear!$B$9:$AO$400,MATCH($F371,IMFYear!$B$9:$B$400,0),MATCH(Q$5,IMFYear!$B$8:$AO$8,0)),"")</f>
        <v/>
      </c>
      <c r="R371" s="16" t="str">
        <f>IFERROR($O371/INDEX(IMFYear!$B$9:$AO$400,MATCH($F371,IMFYear!$B$9:$B$400,0),MATCH(R$5,IMFYear!$B$8:$AO$8,0)),"")</f>
        <v/>
      </c>
      <c r="S371" s="16" t="str">
        <f>IFERROR($O371/INDEX(IMFYear!$B$9:$AO$400,MATCH($F371,IMFYear!$B$9:$B$400,0),MATCH(S$5,IMFYear!$B$8:$AO$8,0)),"")</f>
        <v/>
      </c>
      <c r="T371" s="16" t="str">
        <f>IFERROR($O371/INDEX(IMFYear!$B$9:$AO$400,MATCH($F371,IMFYear!$B$9:$B$400,0),MATCH(T$5,IMFYear!$B$8:$AO$8,0)),"")</f>
        <v/>
      </c>
      <c r="V371" s="3" t="str">
        <f t="array" ref="V371">IFERROR(IF($V$4="IMF",INDEX(F:F,SMALL($N$6:$N$405,ROW(U371)-ROW($U$5)),1),INDEX(F:F,SMALL($E$6:$E$405,ROW(U371)-ROW($U$5)),1)),"")</f>
        <v/>
      </c>
      <c r="W371" s="16" t="str">
        <f t="shared" si="48"/>
        <v/>
      </c>
      <c r="X371" s="16" t="str">
        <f t="shared" si="49"/>
        <v/>
      </c>
      <c r="Y371" s="16" t="str">
        <f t="shared" si="50"/>
        <v/>
      </c>
      <c r="Z371" s="16" t="str">
        <f t="shared" si="51"/>
        <v/>
      </c>
      <c r="AA371" s="16" t="str">
        <f t="shared" si="52"/>
        <v/>
      </c>
      <c r="AE371" s="1"/>
      <c r="AF371" s="4"/>
      <c r="AG371" s="29"/>
      <c r="AH371" s="29"/>
      <c r="AI371" s="29"/>
      <c r="AJ371" s="29"/>
      <c r="AL371" s="4"/>
      <c r="AM371" s="52"/>
      <c r="AN371" s="52"/>
    </row>
    <row r="372" spans="6:40" x14ac:dyDescent="0.25">
      <c r="F372" s="3" t="str">
        <f t="shared" si="53"/>
        <v/>
      </c>
      <c r="G372" s="29"/>
      <c r="H372" s="29"/>
      <c r="I372" s="29"/>
      <c r="J372" s="29"/>
      <c r="K372" s="29"/>
      <c r="L372" s="29"/>
      <c r="N372" s="2" t="str">
        <f t="shared" si="47"/>
        <v/>
      </c>
      <c r="O372" s="16" t="str">
        <f>IFERROR(IF(INDEX(IMFYear!$B$9:$AO$400,MATCH($F372,IMFYear!$B$9:$B$400,0),MATCH(O$5,IMFYear!$B$8:$AO$8,0))=0,"",INDEX(IMFYear!$B$9:$AO$400,MATCH($F372,IMFYear!$B$9:$B$400,0),MATCH(O$5,IMFYear!$B$8:$AO$8,0))),"")</f>
        <v/>
      </c>
      <c r="P372" s="16" t="str">
        <f>IFERROR($O372/INDEX(IMFYear!$B$9:$AO$400,MATCH($F372,IMFYear!$B$9:$B$400,0),MATCH(P$5,IMFYear!$B$8:$AO$8,0)),"")</f>
        <v/>
      </c>
      <c r="Q372" s="16" t="str">
        <f>IFERROR($O372/INDEX(IMFYear!$B$9:$AO$400,MATCH($F372,IMFYear!$B$9:$B$400,0),MATCH(Q$5,IMFYear!$B$8:$AO$8,0)),"")</f>
        <v/>
      </c>
      <c r="R372" s="16" t="str">
        <f>IFERROR($O372/INDEX(IMFYear!$B$9:$AO$400,MATCH($F372,IMFYear!$B$9:$B$400,0),MATCH(R$5,IMFYear!$B$8:$AO$8,0)),"")</f>
        <v/>
      </c>
      <c r="S372" s="16" t="str">
        <f>IFERROR($O372/INDEX(IMFYear!$B$9:$AO$400,MATCH($F372,IMFYear!$B$9:$B$400,0),MATCH(S$5,IMFYear!$B$8:$AO$8,0)),"")</f>
        <v/>
      </c>
      <c r="T372" s="16" t="str">
        <f>IFERROR($O372/INDEX(IMFYear!$B$9:$AO$400,MATCH($F372,IMFYear!$B$9:$B$400,0),MATCH(T$5,IMFYear!$B$8:$AO$8,0)),"")</f>
        <v/>
      </c>
      <c r="V372" s="3" t="str">
        <f t="array" ref="V372">IFERROR(IF($V$4="IMF",INDEX(F:F,SMALL($N$6:$N$405,ROW(U372)-ROW($U$5)),1),INDEX(F:F,SMALL($E$6:$E$405,ROW(U372)-ROW($U$5)),1)),"")</f>
        <v/>
      </c>
      <c r="W372" s="16" t="str">
        <f t="shared" si="48"/>
        <v/>
      </c>
      <c r="X372" s="16" t="str">
        <f t="shared" si="49"/>
        <v/>
      </c>
      <c r="Y372" s="16" t="str">
        <f t="shared" si="50"/>
        <v/>
      </c>
      <c r="Z372" s="16" t="str">
        <f t="shared" si="51"/>
        <v/>
      </c>
      <c r="AA372" s="16" t="str">
        <f t="shared" si="52"/>
        <v/>
      </c>
      <c r="AE372" s="1"/>
      <c r="AF372" s="4"/>
      <c r="AG372" s="29"/>
      <c r="AH372" s="29"/>
      <c r="AI372" s="29"/>
      <c r="AJ372" s="29"/>
      <c r="AL372" s="4"/>
      <c r="AM372" s="52"/>
      <c r="AN372" s="52"/>
    </row>
    <row r="373" spans="6:40" x14ac:dyDescent="0.25">
      <c r="F373" s="3" t="str">
        <f t="shared" si="53"/>
        <v/>
      </c>
      <c r="G373" s="29"/>
      <c r="H373" s="29"/>
      <c r="I373" s="29"/>
      <c r="J373" s="29"/>
      <c r="K373" s="29"/>
      <c r="L373" s="29"/>
      <c r="N373" s="2" t="str">
        <f t="shared" si="47"/>
        <v/>
      </c>
      <c r="O373" s="16" t="str">
        <f>IFERROR(IF(INDEX(IMFYear!$B$9:$AO$400,MATCH($F373,IMFYear!$B$9:$B$400,0),MATCH(O$5,IMFYear!$B$8:$AO$8,0))=0,"",INDEX(IMFYear!$B$9:$AO$400,MATCH($F373,IMFYear!$B$9:$B$400,0),MATCH(O$5,IMFYear!$B$8:$AO$8,0))),"")</f>
        <v/>
      </c>
      <c r="P373" s="16" t="str">
        <f>IFERROR($O373/INDEX(IMFYear!$B$9:$AO$400,MATCH($F373,IMFYear!$B$9:$B$400,0),MATCH(P$5,IMFYear!$B$8:$AO$8,0)),"")</f>
        <v/>
      </c>
      <c r="Q373" s="16" t="str">
        <f>IFERROR($O373/INDEX(IMFYear!$B$9:$AO$400,MATCH($F373,IMFYear!$B$9:$B$400,0),MATCH(Q$5,IMFYear!$B$8:$AO$8,0)),"")</f>
        <v/>
      </c>
      <c r="R373" s="16" t="str">
        <f>IFERROR($O373/INDEX(IMFYear!$B$9:$AO$400,MATCH($F373,IMFYear!$B$9:$B$400,0),MATCH(R$5,IMFYear!$B$8:$AO$8,0)),"")</f>
        <v/>
      </c>
      <c r="S373" s="16" t="str">
        <f>IFERROR($O373/INDEX(IMFYear!$B$9:$AO$400,MATCH($F373,IMFYear!$B$9:$B$400,0),MATCH(S$5,IMFYear!$B$8:$AO$8,0)),"")</f>
        <v/>
      </c>
      <c r="T373" s="16" t="str">
        <f>IFERROR($O373/INDEX(IMFYear!$B$9:$AO$400,MATCH($F373,IMFYear!$B$9:$B$400,0),MATCH(T$5,IMFYear!$B$8:$AO$8,0)),"")</f>
        <v/>
      </c>
      <c r="V373" s="3" t="str">
        <f t="array" ref="V373">IFERROR(IF($V$4="IMF",INDEX(F:F,SMALL($N$6:$N$405,ROW(U373)-ROW($U$5)),1),INDEX(F:F,SMALL($E$6:$E$405,ROW(U373)-ROW($U$5)),1)),"")</f>
        <v/>
      </c>
      <c r="W373" s="16" t="str">
        <f t="shared" si="48"/>
        <v/>
      </c>
      <c r="X373" s="16" t="str">
        <f t="shared" si="49"/>
        <v/>
      </c>
      <c r="Y373" s="16" t="str">
        <f t="shared" si="50"/>
        <v/>
      </c>
      <c r="Z373" s="16" t="str">
        <f t="shared" si="51"/>
        <v/>
      </c>
      <c r="AA373" s="16" t="str">
        <f t="shared" si="52"/>
        <v/>
      </c>
      <c r="AE373" s="1"/>
      <c r="AF373" s="4"/>
      <c r="AG373" s="29"/>
      <c r="AH373" s="29"/>
      <c r="AI373" s="29"/>
      <c r="AJ373" s="29"/>
      <c r="AL373" s="4"/>
      <c r="AM373" s="52"/>
      <c r="AN373" s="52"/>
    </row>
    <row r="374" spans="6:40" x14ac:dyDescent="0.25">
      <c r="F374" s="3" t="str">
        <f t="shared" si="53"/>
        <v/>
      </c>
      <c r="G374" s="29"/>
      <c r="H374" s="29"/>
      <c r="I374" s="29"/>
      <c r="J374" s="29"/>
      <c r="K374" s="29"/>
      <c r="L374" s="29"/>
      <c r="N374" s="2" t="str">
        <f t="shared" si="47"/>
        <v/>
      </c>
      <c r="O374" s="16" t="str">
        <f>IFERROR(IF(INDEX(IMFYear!$B$9:$AO$400,MATCH($F374,IMFYear!$B$9:$B$400,0),MATCH(O$5,IMFYear!$B$8:$AO$8,0))=0,"",INDEX(IMFYear!$B$9:$AO$400,MATCH($F374,IMFYear!$B$9:$B$400,0),MATCH(O$5,IMFYear!$B$8:$AO$8,0))),"")</f>
        <v/>
      </c>
      <c r="P374" s="16" t="str">
        <f>IFERROR($O374/INDEX(IMFYear!$B$9:$AO$400,MATCH($F374,IMFYear!$B$9:$B$400,0),MATCH(P$5,IMFYear!$B$8:$AO$8,0)),"")</f>
        <v/>
      </c>
      <c r="Q374" s="16" t="str">
        <f>IFERROR($O374/INDEX(IMFYear!$B$9:$AO$400,MATCH($F374,IMFYear!$B$9:$B$400,0),MATCH(Q$5,IMFYear!$B$8:$AO$8,0)),"")</f>
        <v/>
      </c>
      <c r="R374" s="16" t="str">
        <f>IFERROR($O374/INDEX(IMFYear!$B$9:$AO$400,MATCH($F374,IMFYear!$B$9:$B$400,0),MATCH(R$5,IMFYear!$B$8:$AO$8,0)),"")</f>
        <v/>
      </c>
      <c r="S374" s="16" t="str">
        <f>IFERROR($O374/INDEX(IMFYear!$B$9:$AO$400,MATCH($F374,IMFYear!$B$9:$B$400,0),MATCH(S$5,IMFYear!$B$8:$AO$8,0)),"")</f>
        <v/>
      </c>
      <c r="T374" s="16" t="str">
        <f>IFERROR($O374/INDEX(IMFYear!$B$9:$AO$400,MATCH($F374,IMFYear!$B$9:$B$400,0),MATCH(T$5,IMFYear!$B$8:$AO$8,0)),"")</f>
        <v/>
      </c>
      <c r="V374" s="3" t="str">
        <f t="array" ref="V374">IFERROR(IF($V$4="IMF",INDEX(F:F,SMALL($N$6:$N$405,ROW(U374)-ROW($U$5)),1),INDEX(F:F,SMALL($E$6:$E$405,ROW(U374)-ROW($U$5)),1)),"")</f>
        <v/>
      </c>
      <c r="W374" s="16" t="str">
        <f t="shared" si="48"/>
        <v/>
      </c>
      <c r="X374" s="16" t="str">
        <f t="shared" si="49"/>
        <v/>
      </c>
      <c r="Y374" s="16" t="str">
        <f t="shared" si="50"/>
        <v/>
      </c>
      <c r="Z374" s="16" t="str">
        <f t="shared" si="51"/>
        <v/>
      </c>
      <c r="AA374" s="16" t="str">
        <f t="shared" si="52"/>
        <v/>
      </c>
      <c r="AE374" s="1"/>
      <c r="AF374" s="4"/>
      <c r="AG374" s="29"/>
      <c r="AH374" s="29"/>
      <c r="AI374" s="29"/>
      <c r="AJ374" s="29"/>
      <c r="AL374" s="4"/>
      <c r="AM374" s="52"/>
      <c r="AN374" s="52"/>
    </row>
    <row r="375" spans="6:40" x14ac:dyDescent="0.25">
      <c r="F375" s="3" t="str">
        <f t="shared" si="53"/>
        <v/>
      </c>
      <c r="G375" s="29"/>
      <c r="H375" s="29"/>
      <c r="I375" s="29"/>
      <c r="J375" s="29"/>
      <c r="K375" s="29"/>
      <c r="L375" s="29"/>
      <c r="N375" s="2" t="str">
        <f t="shared" si="47"/>
        <v/>
      </c>
      <c r="O375" s="16" t="str">
        <f>IFERROR(IF(INDEX(IMFYear!$B$9:$AO$400,MATCH($F375,IMFYear!$B$9:$B$400,0),MATCH(O$5,IMFYear!$B$8:$AO$8,0))=0,"",INDEX(IMFYear!$B$9:$AO$400,MATCH($F375,IMFYear!$B$9:$B$400,0),MATCH(O$5,IMFYear!$B$8:$AO$8,0))),"")</f>
        <v/>
      </c>
      <c r="P375" s="16" t="str">
        <f>IFERROR($O375/INDEX(IMFYear!$B$9:$AO$400,MATCH($F375,IMFYear!$B$9:$B$400,0),MATCH(P$5,IMFYear!$B$8:$AO$8,0)),"")</f>
        <v/>
      </c>
      <c r="Q375" s="16" t="str">
        <f>IFERROR($O375/INDEX(IMFYear!$B$9:$AO$400,MATCH($F375,IMFYear!$B$9:$B$400,0),MATCH(Q$5,IMFYear!$B$8:$AO$8,0)),"")</f>
        <v/>
      </c>
      <c r="R375" s="16" t="str">
        <f>IFERROR($O375/INDEX(IMFYear!$B$9:$AO$400,MATCH($F375,IMFYear!$B$9:$B$400,0),MATCH(R$5,IMFYear!$B$8:$AO$8,0)),"")</f>
        <v/>
      </c>
      <c r="S375" s="16" t="str">
        <f>IFERROR($O375/INDEX(IMFYear!$B$9:$AO$400,MATCH($F375,IMFYear!$B$9:$B$400,0),MATCH(S$5,IMFYear!$B$8:$AO$8,0)),"")</f>
        <v/>
      </c>
      <c r="T375" s="16" t="str">
        <f>IFERROR($O375/INDEX(IMFYear!$B$9:$AO$400,MATCH($F375,IMFYear!$B$9:$B$400,0),MATCH(T$5,IMFYear!$B$8:$AO$8,0)),"")</f>
        <v/>
      </c>
      <c r="V375" s="3" t="str">
        <f t="array" ref="V375">IFERROR(IF($V$4="IMF",INDEX(F:F,SMALL($N$6:$N$405,ROW(U375)-ROW($U$5)),1),INDEX(F:F,SMALL($E$6:$E$405,ROW(U375)-ROW($U$5)),1)),"")</f>
        <v/>
      </c>
      <c r="W375" s="16" t="str">
        <f t="shared" si="48"/>
        <v/>
      </c>
      <c r="X375" s="16" t="str">
        <f t="shared" si="49"/>
        <v/>
      </c>
      <c r="Y375" s="16" t="str">
        <f t="shared" si="50"/>
        <v/>
      </c>
      <c r="Z375" s="16" t="str">
        <f t="shared" si="51"/>
        <v/>
      </c>
      <c r="AA375" s="16" t="str">
        <f t="shared" si="52"/>
        <v/>
      </c>
      <c r="AE375" s="1"/>
      <c r="AF375" s="4"/>
      <c r="AG375" s="29"/>
      <c r="AH375" s="29"/>
      <c r="AI375" s="29"/>
      <c r="AJ375" s="29"/>
      <c r="AL375" s="4"/>
      <c r="AM375" s="52"/>
      <c r="AN375" s="52"/>
    </row>
    <row r="376" spans="6:40" x14ac:dyDescent="0.25">
      <c r="F376" s="3" t="str">
        <f t="shared" si="53"/>
        <v/>
      </c>
      <c r="G376" s="29"/>
      <c r="H376" s="29"/>
      <c r="I376" s="29"/>
      <c r="J376" s="29"/>
      <c r="K376" s="29"/>
      <c r="L376" s="29"/>
      <c r="N376" s="2" t="str">
        <f t="shared" si="47"/>
        <v/>
      </c>
      <c r="O376" s="16" t="str">
        <f>IFERROR(IF(INDEX(IMFYear!$B$9:$AO$400,MATCH($F376,IMFYear!$B$9:$B$400,0),MATCH(O$5,IMFYear!$B$8:$AO$8,0))=0,"",INDEX(IMFYear!$B$9:$AO$400,MATCH($F376,IMFYear!$B$9:$B$400,0),MATCH(O$5,IMFYear!$B$8:$AO$8,0))),"")</f>
        <v/>
      </c>
      <c r="P376" s="16" t="str">
        <f>IFERROR($O376/INDEX(IMFYear!$B$9:$AO$400,MATCH($F376,IMFYear!$B$9:$B$400,0),MATCH(P$5,IMFYear!$B$8:$AO$8,0)),"")</f>
        <v/>
      </c>
      <c r="Q376" s="16" t="str">
        <f>IFERROR($O376/INDEX(IMFYear!$B$9:$AO$400,MATCH($F376,IMFYear!$B$9:$B$400,0),MATCH(Q$5,IMFYear!$B$8:$AO$8,0)),"")</f>
        <v/>
      </c>
      <c r="R376" s="16" t="str">
        <f>IFERROR($O376/INDEX(IMFYear!$B$9:$AO$400,MATCH($F376,IMFYear!$B$9:$B$400,0),MATCH(R$5,IMFYear!$B$8:$AO$8,0)),"")</f>
        <v/>
      </c>
      <c r="S376" s="16" t="str">
        <f>IFERROR($O376/INDEX(IMFYear!$B$9:$AO$400,MATCH($F376,IMFYear!$B$9:$B$400,0),MATCH(S$5,IMFYear!$B$8:$AO$8,0)),"")</f>
        <v/>
      </c>
      <c r="T376" s="16" t="str">
        <f>IFERROR($O376/INDEX(IMFYear!$B$9:$AO$400,MATCH($F376,IMFYear!$B$9:$B$400,0),MATCH(T$5,IMFYear!$B$8:$AO$8,0)),"")</f>
        <v/>
      </c>
      <c r="V376" s="3" t="str">
        <f t="array" ref="V376">IFERROR(IF($V$4="IMF",INDEX(F:F,SMALL($N$6:$N$405,ROW(U376)-ROW($U$5)),1),INDEX(F:F,SMALL($E$6:$E$405,ROW(U376)-ROW($U$5)),1)),"")</f>
        <v/>
      </c>
      <c r="W376" s="16" t="str">
        <f t="shared" si="48"/>
        <v/>
      </c>
      <c r="X376" s="16" t="str">
        <f t="shared" si="49"/>
        <v/>
      </c>
      <c r="Y376" s="16" t="str">
        <f t="shared" si="50"/>
        <v/>
      </c>
      <c r="Z376" s="16" t="str">
        <f t="shared" si="51"/>
        <v/>
      </c>
      <c r="AA376" s="16" t="str">
        <f t="shared" si="52"/>
        <v/>
      </c>
      <c r="AE376" s="1"/>
      <c r="AF376" s="4"/>
      <c r="AG376" s="29"/>
      <c r="AH376" s="29"/>
      <c r="AI376" s="29"/>
      <c r="AJ376" s="29"/>
      <c r="AL376" s="4"/>
      <c r="AM376" s="52"/>
      <c r="AN376" s="52"/>
    </row>
    <row r="377" spans="6:40" x14ac:dyDescent="0.25">
      <c r="F377" s="3" t="str">
        <f t="shared" si="53"/>
        <v/>
      </c>
      <c r="G377" s="29"/>
      <c r="H377" s="29"/>
      <c r="I377" s="29"/>
      <c r="J377" s="29"/>
      <c r="K377" s="29"/>
      <c r="L377" s="29"/>
      <c r="N377" s="2" t="str">
        <f t="shared" ref="N377:N405" si="54">IF(LEN(F377)&gt;0,IF(OR(AND(LEN($P$5)&gt;0,LEN(P377)=0),AND(LEN($Q$5)&gt;0,LEN(Q377)=0),AND(LEN($R$5)&gt;0,LEN(R377)=0),AND(LEN($S$5)&gt;0,LEN(S377)=0),AND(LEN($T$5)&gt;0,LEN(T377)=0)),"",ROW(N377)),"")</f>
        <v/>
      </c>
      <c r="O377" s="16" t="str">
        <f>IFERROR(IF(INDEX(IMFYear!$B$9:$AO$400,MATCH($F377,IMFYear!$B$9:$B$400,0),MATCH(O$5,IMFYear!$B$8:$AO$8,0))=0,"",INDEX(IMFYear!$B$9:$AO$400,MATCH($F377,IMFYear!$B$9:$B$400,0),MATCH(O$5,IMFYear!$B$8:$AO$8,0))),"")</f>
        <v/>
      </c>
      <c r="P377" s="16" t="str">
        <f>IFERROR($O377/INDEX(IMFYear!$B$9:$AO$400,MATCH($F377,IMFYear!$B$9:$B$400,0),MATCH(P$5,IMFYear!$B$8:$AO$8,0)),"")</f>
        <v/>
      </c>
      <c r="Q377" s="16" t="str">
        <f>IFERROR($O377/INDEX(IMFYear!$B$9:$AO$400,MATCH($F377,IMFYear!$B$9:$B$400,0),MATCH(Q$5,IMFYear!$B$8:$AO$8,0)),"")</f>
        <v/>
      </c>
      <c r="R377" s="16" t="str">
        <f>IFERROR($O377/INDEX(IMFYear!$B$9:$AO$400,MATCH($F377,IMFYear!$B$9:$B$400,0),MATCH(R$5,IMFYear!$B$8:$AO$8,0)),"")</f>
        <v/>
      </c>
      <c r="S377" s="16" t="str">
        <f>IFERROR($O377/INDEX(IMFYear!$B$9:$AO$400,MATCH($F377,IMFYear!$B$9:$B$400,0),MATCH(S$5,IMFYear!$B$8:$AO$8,0)),"")</f>
        <v/>
      </c>
      <c r="T377" s="16" t="str">
        <f>IFERROR($O377/INDEX(IMFYear!$B$9:$AO$400,MATCH($F377,IMFYear!$B$9:$B$400,0),MATCH(T$5,IMFYear!$B$8:$AO$8,0)),"")</f>
        <v/>
      </c>
      <c r="V377" s="3" t="str">
        <f t="array" ref="V377">IFERROR(IF($V$4="IMF",INDEX(F:F,SMALL($N$6:$N$405,ROW(U377)-ROW($U$5)),1),INDEX(F:F,SMALL($E$6:$E$405,ROW(U377)-ROW($U$5)),1)),"")</f>
        <v/>
      </c>
      <c r="W377" s="16" t="str">
        <f t="shared" si="48"/>
        <v/>
      </c>
      <c r="X377" s="16" t="str">
        <f t="shared" si="49"/>
        <v/>
      </c>
      <c r="Y377" s="16" t="str">
        <f t="shared" si="50"/>
        <v/>
      </c>
      <c r="Z377" s="16" t="str">
        <f t="shared" si="51"/>
        <v/>
      </c>
      <c r="AA377" s="16" t="str">
        <f t="shared" si="52"/>
        <v/>
      </c>
      <c r="AE377" s="1"/>
      <c r="AF377" s="4"/>
      <c r="AG377" s="29"/>
      <c r="AH377" s="29"/>
      <c r="AI377" s="29"/>
      <c r="AJ377" s="29"/>
      <c r="AL377" s="4"/>
      <c r="AM377" s="52"/>
      <c r="AN377" s="52"/>
    </row>
    <row r="378" spans="6:40" x14ac:dyDescent="0.25">
      <c r="F378" s="3" t="str">
        <f t="shared" si="53"/>
        <v/>
      </c>
      <c r="G378" s="29"/>
      <c r="H378" s="29"/>
      <c r="I378" s="29"/>
      <c r="J378" s="29"/>
      <c r="K378" s="29"/>
      <c r="L378" s="29"/>
      <c r="N378" s="2" t="str">
        <f t="shared" si="54"/>
        <v/>
      </c>
      <c r="O378" s="16" t="str">
        <f>IFERROR(IF(INDEX(IMFYear!$B$9:$AO$400,MATCH($F378,IMFYear!$B$9:$B$400,0),MATCH(O$5,IMFYear!$B$8:$AO$8,0))=0,"",INDEX(IMFYear!$B$9:$AO$400,MATCH($F378,IMFYear!$B$9:$B$400,0),MATCH(O$5,IMFYear!$B$8:$AO$8,0))),"")</f>
        <v/>
      </c>
      <c r="P378" s="16" t="str">
        <f>IFERROR($O378/INDEX(IMFYear!$B$9:$AO$400,MATCH($F378,IMFYear!$B$9:$B$400,0),MATCH(P$5,IMFYear!$B$8:$AO$8,0)),"")</f>
        <v/>
      </c>
      <c r="Q378" s="16" t="str">
        <f>IFERROR($O378/INDEX(IMFYear!$B$9:$AO$400,MATCH($F378,IMFYear!$B$9:$B$400,0),MATCH(Q$5,IMFYear!$B$8:$AO$8,0)),"")</f>
        <v/>
      </c>
      <c r="R378" s="16" t="str">
        <f>IFERROR($O378/INDEX(IMFYear!$B$9:$AO$400,MATCH($F378,IMFYear!$B$9:$B$400,0),MATCH(R$5,IMFYear!$B$8:$AO$8,0)),"")</f>
        <v/>
      </c>
      <c r="S378" s="16" t="str">
        <f>IFERROR($O378/INDEX(IMFYear!$B$9:$AO$400,MATCH($F378,IMFYear!$B$9:$B$400,0),MATCH(S$5,IMFYear!$B$8:$AO$8,0)),"")</f>
        <v/>
      </c>
      <c r="T378" s="16" t="str">
        <f>IFERROR($O378/INDEX(IMFYear!$B$9:$AO$400,MATCH($F378,IMFYear!$B$9:$B$400,0),MATCH(T$5,IMFYear!$B$8:$AO$8,0)),"")</f>
        <v/>
      </c>
      <c r="V378" s="3" t="str">
        <f t="array" ref="V378">IFERROR(IF($V$4="IMF",INDEX(F:F,SMALL($N$6:$N$405,ROW(U378)-ROW($U$5)),1),INDEX(F:F,SMALL($E$6:$E$405,ROW(U378)-ROW($U$5)),1)),"")</f>
        <v/>
      </c>
      <c r="W378" s="16" t="str">
        <f t="shared" si="48"/>
        <v/>
      </c>
      <c r="X378" s="16" t="str">
        <f t="shared" si="49"/>
        <v/>
      </c>
      <c r="Y378" s="16" t="str">
        <f t="shared" si="50"/>
        <v/>
      </c>
      <c r="Z378" s="16" t="str">
        <f t="shared" si="51"/>
        <v/>
      </c>
      <c r="AA378" s="16" t="str">
        <f t="shared" si="52"/>
        <v/>
      </c>
      <c r="AE378" s="1"/>
      <c r="AF378" s="4"/>
      <c r="AG378" s="29"/>
      <c r="AH378" s="29"/>
      <c r="AI378" s="29"/>
      <c r="AJ378" s="29"/>
      <c r="AL378" s="4"/>
      <c r="AM378" s="52"/>
      <c r="AN378" s="52"/>
    </row>
    <row r="379" spans="6:40" x14ac:dyDescent="0.25">
      <c r="F379" s="3" t="str">
        <f t="shared" si="53"/>
        <v/>
      </c>
      <c r="G379" s="29"/>
      <c r="H379" s="29"/>
      <c r="I379" s="29"/>
      <c r="J379" s="29"/>
      <c r="K379" s="29"/>
      <c r="L379" s="29"/>
      <c r="N379" s="2" t="str">
        <f t="shared" si="54"/>
        <v/>
      </c>
      <c r="O379" s="16" t="str">
        <f>IFERROR(IF(INDEX(IMFYear!$B$9:$AO$400,MATCH($F379,IMFYear!$B$9:$B$400,0),MATCH(O$5,IMFYear!$B$8:$AO$8,0))=0,"",INDEX(IMFYear!$B$9:$AO$400,MATCH($F379,IMFYear!$B$9:$B$400,0),MATCH(O$5,IMFYear!$B$8:$AO$8,0))),"")</f>
        <v/>
      </c>
      <c r="P379" s="16" t="str">
        <f>IFERROR($O379/INDEX(IMFYear!$B$9:$AO$400,MATCH($F379,IMFYear!$B$9:$B$400,0),MATCH(P$5,IMFYear!$B$8:$AO$8,0)),"")</f>
        <v/>
      </c>
      <c r="Q379" s="16" t="str">
        <f>IFERROR($O379/INDEX(IMFYear!$B$9:$AO$400,MATCH($F379,IMFYear!$B$9:$B$400,0),MATCH(Q$5,IMFYear!$B$8:$AO$8,0)),"")</f>
        <v/>
      </c>
      <c r="R379" s="16" t="str">
        <f>IFERROR($O379/INDEX(IMFYear!$B$9:$AO$400,MATCH($F379,IMFYear!$B$9:$B$400,0),MATCH(R$5,IMFYear!$B$8:$AO$8,0)),"")</f>
        <v/>
      </c>
      <c r="S379" s="16" t="str">
        <f>IFERROR($O379/INDEX(IMFYear!$B$9:$AO$400,MATCH($F379,IMFYear!$B$9:$B$400,0),MATCH(S$5,IMFYear!$B$8:$AO$8,0)),"")</f>
        <v/>
      </c>
      <c r="T379" s="16" t="str">
        <f>IFERROR($O379/INDEX(IMFYear!$B$9:$AO$400,MATCH($F379,IMFYear!$B$9:$B$400,0),MATCH(T$5,IMFYear!$B$8:$AO$8,0)),"")</f>
        <v/>
      </c>
      <c r="V379" s="3" t="str">
        <f t="array" ref="V379">IFERROR(IF($V$4="IMF",INDEX(F:F,SMALL($N$6:$N$405,ROW(U379)-ROW($U$5)),1),INDEX(F:F,SMALL($E$6:$E$405,ROW(U379)-ROW($U$5)),1)),"")</f>
        <v/>
      </c>
      <c r="W379" s="16" t="str">
        <f t="shared" si="48"/>
        <v/>
      </c>
      <c r="X379" s="16" t="str">
        <f t="shared" si="49"/>
        <v/>
      </c>
      <c r="Y379" s="16" t="str">
        <f t="shared" si="50"/>
        <v/>
      </c>
      <c r="Z379" s="16" t="str">
        <f t="shared" si="51"/>
        <v/>
      </c>
      <c r="AA379" s="16" t="str">
        <f t="shared" si="52"/>
        <v/>
      </c>
      <c r="AE379" s="1"/>
      <c r="AF379" s="4"/>
      <c r="AG379" s="29"/>
      <c r="AH379" s="29"/>
      <c r="AI379" s="29"/>
      <c r="AJ379" s="29"/>
      <c r="AL379" s="4"/>
      <c r="AM379" s="52"/>
      <c r="AN379" s="52"/>
    </row>
    <row r="380" spans="6:40" x14ac:dyDescent="0.25">
      <c r="F380" s="3" t="str">
        <f t="shared" si="53"/>
        <v/>
      </c>
      <c r="G380" s="29"/>
      <c r="H380" s="29"/>
      <c r="I380" s="29"/>
      <c r="J380" s="29"/>
      <c r="K380" s="29"/>
      <c r="L380" s="29"/>
      <c r="N380" s="2" t="str">
        <f t="shared" si="54"/>
        <v/>
      </c>
      <c r="O380" s="16" t="str">
        <f>IFERROR(IF(INDEX(IMFYear!$B$9:$AO$400,MATCH($F380,IMFYear!$B$9:$B$400,0),MATCH(O$5,IMFYear!$B$8:$AO$8,0))=0,"",INDEX(IMFYear!$B$9:$AO$400,MATCH($F380,IMFYear!$B$9:$B$400,0),MATCH(O$5,IMFYear!$B$8:$AO$8,0))),"")</f>
        <v/>
      </c>
      <c r="P380" s="16" t="str">
        <f>IFERROR($O380/INDEX(IMFYear!$B$9:$AO$400,MATCH($F380,IMFYear!$B$9:$B$400,0),MATCH(P$5,IMFYear!$B$8:$AO$8,0)),"")</f>
        <v/>
      </c>
      <c r="Q380" s="16" t="str">
        <f>IFERROR($O380/INDEX(IMFYear!$B$9:$AO$400,MATCH($F380,IMFYear!$B$9:$B$400,0),MATCH(Q$5,IMFYear!$B$8:$AO$8,0)),"")</f>
        <v/>
      </c>
      <c r="R380" s="16" t="str">
        <f>IFERROR($O380/INDEX(IMFYear!$B$9:$AO$400,MATCH($F380,IMFYear!$B$9:$B$400,0),MATCH(R$5,IMFYear!$B$8:$AO$8,0)),"")</f>
        <v/>
      </c>
      <c r="S380" s="16" t="str">
        <f>IFERROR($O380/INDEX(IMFYear!$B$9:$AO$400,MATCH($F380,IMFYear!$B$9:$B$400,0),MATCH(S$5,IMFYear!$B$8:$AO$8,0)),"")</f>
        <v/>
      </c>
      <c r="T380" s="16" t="str">
        <f>IFERROR($O380/INDEX(IMFYear!$B$9:$AO$400,MATCH($F380,IMFYear!$B$9:$B$400,0),MATCH(T$5,IMFYear!$B$8:$AO$8,0)),"")</f>
        <v/>
      </c>
      <c r="V380" s="3" t="str">
        <f t="array" ref="V380">IFERROR(IF($V$4="IMF",INDEX(F:F,SMALL($N$6:$N$405,ROW(U380)-ROW($U$5)),1),INDEX(F:F,SMALL($E$6:$E$405,ROW(U380)-ROW($U$5)),1)),"")</f>
        <v/>
      </c>
      <c r="W380" s="16" t="str">
        <f t="shared" si="48"/>
        <v/>
      </c>
      <c r="X380" s="16" t="str">
        <f t="shared" si="49"/>
        <v/>
      </c>
      <c r="Y380" s="16" t="str">
        <f t="shared" si="50"/>
        <v/>
      </c>
      <c r="Z380" s="16" t="str">
        <f t="shared" si="51"/>
        <v/>
      </c>
      <c r="AA380" s="16" t="str">
        <f t="shared" si="52"/>
        <v/>
      </c>
      <c r="AE380" s="1"/>
      <c r="AF380" s="4"/>
      <c r="AG380" s="29"/>
      <c r="AH380" s="29"/>
      <c r="AI380" s="29"/>
      <c r="AJ380" s="29"/>
      <c r="AL380" s="4"/>
      <c r="AM380" s="52"/>
      <c r="AN380" s="52"/>
    </row>
    <row r="381" spans="6:40" x14ac:dyDescent="0.25">
      <c r="F381" s="3" t="str">
        <f t="shared" si="53"/>
        <v/>
      </c>
      <c r="G381" s="29"/>
      <c r="H381" s="29"/>
      <c r="I381" s="29"/>
      <c r="J381" s="29"/>
      <c r="K381" s="29"/>
      <c r="L381" s="29"/>
      <c r="N381" s="2" t="str">
        <f t="shared" si="54"/>
        <v/>
      </c>
      <c r="O381" s="16" t="str">
        <f>IFERROR(IF(INDEX(IMFYear!$B$9:$AO$400,MATCH($F381,IMFYear!$B$9:$B$400,0),MATCH(O$5,IMFYear!$B$8:$AO$8,0))=0,"",INDEX(IMFYear!$B$9:$AO$400,MATCH($F381,IMFYear!$B$9:$B$400,0),MATCH(O$5,IMFYear!$B$8:$AO$8,0))),"")</f>
        <v/>
      </c>
      <c r="P381" s="16" t="str">
        <f>IFERROR($O381/INDEX(IMFYear!$B$9:$AO$400,MATCH($F381,IMFYear!$B$9:$B$400,0),MATCH(P$5,IMFYear!$B$8:$AO$8,0)),"")</f>
        <v/>
      </c>
      <c r="Q381" s="16" t="str">
        <f>IFERROR($O381/INDEX(IMFYear!$B$9:$AO$400,MATCH($F381,IMFYear!$B$9:$B$400,0),MATCH(Q$5,IMFYear!$B$8:$AO$8,0)),"")</f>
        <v/>
      </c>
      <c r="R381" s="16" t="str">
        <f>IFERROR($O381/INDEX(IMFYear!$B$9:$AO$400,MATCH($F381,IMFYear!$B$9:$B$400,0),MATCH(R$5,IMFYear!$B$8:$AO$8,0)),"")</f>
        <v/>
      </c>
      <c r="S381" s="16" t="str">
        <f>IFERROR($O381/INDEX(IMFYear!$B$9:$AO$400,MATCH($F381,IMFYear!$B$9:$B$400,0),MATCH(S$5,IMFYear!$B$8:$AO$8,0)),"")</f>
        <v/>
      </c>
      <c r="T381" s="16" t="str">
        <f>IFERROR($O381/INDEX(IMFYear!$B$9:$AO$400,MATCH($F381,IMFYear!$B$9:$B$400,0),MATCH(T$5,IMFYear!$B$8:$AO$8,0)),"")</f>
        <v/>
      </c>
      <c r="V381" s="3" t="str">
        <f t="array" ref="V381">IFERROR(IF($V$4="IMF",INDEX(F:F,SMALL($N$6:$N$405,ROW(U381)-ROW($U$5)),1),INDEX(F:F,SMALL($E$6:$E$405,ROW(U381)-ROW($U$5)),1)),"")</f>
        <v/>
      </c>
      <c r="W381" s="16" t="str">
        <f t="shared" si="48"/>
        <v/>
      </c>
      <c r="X381" s="16" t="str">
        <f t="shared" si="49"/>
        <v/>
      </c>
      <c r="Y381" s="16" t="str">
        <f t="shared" si="50"/>
        <v/>
      </c>
      <c r="Z381" s="16" t="str">
        <f t="shared" si="51"/>
        <v/>
      </c>
      <c r="AA381" s="16" t="str">
        <f t="shared" si="52"/>
        <v/>
      </c>
      <c r="AE381" s="1"/>
      <c r="AF381" s="4"/>
      <c r="AG381" s="29"/>
      <c r="AH381" s="29"/>
      <c r="AI381" s="29"/>
      <c r="AJ381" s="29"/>
      <c r="AL381" s="4"/>
      <c r="AM381" s="52"/>
      <c r="AN381" s="52"/>
    </row>
    <row r="382" spans="6:40" x14ac:dyDescent="0.25">
      <c r="F382" s="3" t="str">
        <f t="shared" si="53"/>
        <v/>
      </c>
      <c r="G382" s="29"/>
      <c r="H382" s="29"/>
      <c r="I382" s="29"/>
      <c r="J382" s="29"/>
      <c r="K382" s="29"/>
      <c r="L382" s="29"/>
      <c r="N382" s="2" t="str">
        <f t="shared" si="54"/>
        <v/>
      </c>
      <c r="O382" s="16" t="str">
        <f>IFERROR(IF(INDEX(IMFYear!$B$9:$AO$400,MATCH($F382,IMFYear!$B$9:$B$400,0),MATCH(O$5,IMFYear!$B$8:$AO$8,0))=0,"",INDEX(IMFYear!$B$9:$AO$400,MATCH($F382,IMFYear!$B$9:$B$400,0),MATCH(O$5,IMFYear!$B$8:$AO$8,0))),"")</f>
        <v/>
      </c>
      <c r="P382" s="16" t="str">
        <f>IFERROR($O382/INDEX(IMFYear!$B$9:$AO$400,MATCH($F382,IMFYear!$B$9:$B$400,0),MATCH(P$5,IMFYear!$B$8:$AO$8,0)),"")</f>
        <v/>
      </c>
      <c r="Q382" s="16" t="str">
        <f>IFERROR($O382/INDEX(IMFYear!$B$9:$AO$400,MATCH($F382,IMFYear!$B$9:$B$400,0),MATCH(Q$5,IMFYear!$B$8:$AO$8,0)),"")</f>
        <v/>
      </c>
      <c r="R382" s="16" t="str">
        <f>IFERROR($O382/INDEX(IMFYear!$B$9:$AO$400,MATCH($F382,IMFYear!$B$9:$B$400,0),MATCH(R$5,IMFYear!$B$8:$AO$8,0)),"")</f>
        <v/>
      </c>
      <c r="S382" s="16" t="str">
        <f>IFERROR($O382/INDEX(IMFYear!$B$9:$AO$400,MATCH($F382,IMFYear!$B$9:$B$400,0),MATCH(S$5,IMFYear!$B$8:$AO$8,0)),"")</f>
        <v/>
      </c>
      <c r="T382" s="16" t="str">
        <f>IFERROR($O382/INDEX(IMFYear!$B$9:$AO$400,MATCH($F382,IMFYear!$B$9:$B$400,0),MATCH(T$5,IMFYear!$B$8:$AO$8,0)),"")</f>
        <v/>
      </c>
      <c r="V382" s="3" t="str">
        <f t="array" ref="V382">IFERROR(IF($V$4="IMF",INDEX(F:F,SMALL($N$6:$N$405,ROW(U382)-ROW($U$5)),1),INDEX(F:F,SMALL($E$6:$E$405,ROW(U382)-ROW($U$5)),1)),"")</f>
        <v/>
      </c>
      <c r="W382" s="16" t="str">
        <f t="shared" si="48"/>
        <v/>
      </c>
      <c r="X382" s="16" t="str">
        <f t="shared" si="49"/>
        <v/>
      </c>
      <c r="Y382" s="16" t="str">
        <f t="shared" si="50"/>
        <v/>
      </c>
      <c r="Z382" s="16" t="str">
        <f t="shared" si="51"/>
        <v/>
      </c>
      <c r="AA382" s="16" t="str">
        <f t="shared" si="52"/>
        <v/>
      </c>
      <c r="AE382" s="1"/>
      <c r="AF382" s="4"/>
      <c r="AG382" s="29"/>
      <c r="AH382" s="29"/>
      <c r="AI382" s="29"/>
      <c r="AJ382" s="29"/>
      <c r="AL382" s="4"/>
      <c r="AM382" s="52"/>
      <c r="AN382" s="52"/>
    </row>
    <row r="383" spans="6:40" x14ac:dyDescent="0.25">
      <c r="F383" s="3" t="str">
        <f t="shared" si="53"/>
        <v/>
      </c>
      <c r="G383" s="29"/>
      <c r="H383" s="29"/>
      <c r="I383" s="29"/>
      <c r="J383" s="29"/>
      <c r="K383" s="29"/>
      <c r="L383" s="29"/>
      <c r="N383" s="2" t="str">
        <f t="shared" si="54"/>
        <v/>
      </c>
      <c r="O383" s="16" t="str">
        <f>IFERROR(IF(INDEX(IMFYear!$B$9:$AO$400,MATCH($F383,IMFYear!$B$9:$B$400,0),MATCH(O$5,IMFYear!$B$8:$AO$8,0))=0,"",INDEX(IMFYear!$B$9:$AO$400,MATCH($F383,IMFYear!$B$9:$B$400,0),MATCH(O$5,IMFYear!$B$8:$AO$8,0))),"")</f>
        <v/>
      </c>
      <c r="P383" s="16" t="str">
        <f>IFERROR($O383/INDEX(IMFYear!$B$9:$AO$400,MATCH($F383,IMFYear!$B$9:$B$400,0),MATCH(P$5,IMFYear!$B$8:$AO$8,0)),"")</f>
        <v/>
      </c>
      <c r="Q383" s="16" t="str">
        <f>IFERROR($O383/INDEX(IMFYear!$B$9:$AO$400,MATCH($F383,IMFYear!$B$9:$B$400,0),MATCH(Q$5,IMFYear!$B$8:$AO$8,0)),"")</f>
        <v/>
      </c>
      <c r="R383" s="16" t="str">
        <f>IFERROR($O383/INDEX(IMFYear!$B$9:$AO$400,MATCH($F383,IMFYear!$B$9:$B$400,0),MATCH(R$5,IMFYear!$B$8:$AO$8,0)),"")</f>
        <v/>
      </c>
      <c r="S383" s="16" t="str">
        <f>IFERROR($O383/INDEX(IMFYear!$B$9:$AO$400,MATCH($F383,IMFYear!$B$9:$B$400,0),MATCH(S$5,IMFYear!$B$8:$AO$8,0)),"")</f>
        <v/>
      </c>
      <c r="T383" s="16" t="str">
        <f>IFERROR($O383/INDEX(IMFYear!$B$9:$AO$400,MATCH($F383,IMFYear!$B$9:$B$400,0),MATCH(T$5,IMFYear!$B$8:$AO$8,0)),"")</f>
        <v/>
      </c>
      <c r="V383" s="3" t="str">
        <f t="array" ref="V383">IFERROR(IF($V$4="IMF",INDEX(F:F,SMALL($N$6:$N$405,ROW(U383)-ROW($U$5)),1),INDEX(F:F,SMALL($E$6:$E$405,ROW(U383)-ROW($U$5)),1)),"")</f>
        <v/>
      </c>
      <c r="W383" s="16" t="str">
        <f t="shared" si="48"/>
        <v/>
      </c>
      <c r="X383" s="16" t="str">
        <f t="shared" si="49"/>
        <v/>
      </c>
      <c r="Y383" s="16" t="str">
        <f t="shared" si="50"/>
        <v/>
      </c>
      <c r="Z383" s="16" t="str">
        <f t="shared" si="51"/>
        <v/>
      </c>
      <c r="AA383" s="16" t="str">
        <f t="shared" si="52"/>
        <v/>
      </c>
      <c r="AE383" s="1"/>
      <c r="AF383" s="4"/>
      <c r="AG383" s="29"/>
      <c r="AH383" s="29"/>
      <c r="AI383" s="29"/>
      <c r="AJ383" s="29"/>
      <c r="AL383" s="4"/>
      <c r="AM383" s="52"/>
      <c r="AN383" s="52"/>
    </row>
    <row r="384" spans="6:40" x14ac:dyDescent="0.25">
      <c r="F384" s="3" t="str">
        <f t="shared" si="53"/>
        <v/>
      </c>
      <c r="G384" s="29"/>
      <c r="H384" s="29"/>
      <c r="I384" s="29"/>
      <c r="J384" s="29"/>
      <c r="K384" s="29"/>
      <c r="L384" s="29"/>
      <c r="N384" s="2" t="str">
        <f t="shared" si="54"/>
        <v/>
      </c>
      <c r="O384" s="16" t="str">
        <f>IFERROR(IF(INDEX(IMFYear!$B$9:$AO$400,MATCH($F384,IMFYear!$B$9:$B$400,0),MATCH(O$5,IMFYear!$B$8:$AO$8,0))=0,"",INDEX(IMFYear!$B$9:$AO$400,MATCH($F384,IMFYear!$B$9:$B$400,0),MATCH(O$5,IMFYear!$B$8:$AO$8,0))),"")</f>
        <v/>
      </c>
      <c r="P384" s="16" t="str">
        <f>IFERROR($O384/INDEX(IMFYear!$B$9:$AO$400,MATCH($F384,IMFYear!$B$9:$B$400,0),MATCH(P$5,IMFYear!$B$8:$AO$8,0)),"")</f>
        <v/>
      </c>
      <c r="Q384" s="16" t="str">
        <f>IFERROR($O384/INDEX(IMFYear!$B$9:$AO$400,MATCH($F384,IMFYear!$B$9:$B$400,0),MATCH(Q$5,IMFYear!$B$8:$AO$8,0)),"")</f>
        <v/>
      </c>
      <c r="R384" s="16" t="str">
        <f>IFERROR($O384/INDEX(IMFYear!$B$9:$AO$400,MATCH($F384,IMFYear!$B$9:$B$400,0),MATCH(R$5,IMFYear!$B$8:$AO$8,0)),"")</f>
        <v/>
      </c>
      <c r="S384" s="16" t="str">
        <f>IFERROR($O384/INDEX(IMFYear!$B$9:$AO$400,MATCH($F384,IMFYear!$B$9:$B$400,0),MATCH(S$5,IMFYear!$B$8:$AO$8,0)),"")</f>
        <v/>
      </c>
      <c r="T384" s="16" t="str">
        <f>IFERROR($O384/INDEX(IMFYear!$B$9:$AO$400,MATCH($F384,IMFYear!$B$9:$B$400,0),MATCH(T$5,IMFYear!$B$8:$AO$8,0)),"")</f>
        <v/>
      </c>
      <c r="V384" s="3" t="str">
        <f t="array" ref="V384">IFERROR(IF($V$4="IMF",INDEX(F:F,SMALL($N$6:$N$405,ROW(U384)-ROW($U$5)),1),INDEX(F:F,SMALL($E$6:$E$405,ROW(U384)-ROW($U$5)),1)),"")</f>
        <v/>
      </c>
      <c r="W384" s="16" t="str">
        <f t="shared" si="48"/>
        <v/>
      </c>
      <c r="X384" s="16" t="str">
        <f t="shared" si="49"/>
        <v/>
      </c>
      <c r="Y384" s="16" t="str">
        <f t="shared" si="50"/>
        <v/>
      </c>
      <c r="Z384" s="16" t="str">
        <f t="shared" si="51"/>
        <v/>
      </c>
      <c r="AA384" s="16" t="str">
        <f t="shared" si="52"/>
        <v/>
      </c>
      <c r="AE384" s="1"/>
      <c r="AF384" s="4"/>
      <c r="AG384" s="29"/>
      <c r="AH384" s="29"/>
      <c r="AI384" s="29"/>
      <c r="AJ384" s="29"/>
      <c r="AL384" s="4"/>
      <c r="AM384" s="52"/>
      <c r="AN384" s="52"/>
    </row>
    <row r="385" spans="6:40" x14ac:dyDescent="0.25">
      <c r="F385" s="3" t="str">
        <f t="shared" si="53"/>
        <v/>
      </c>
      <c r="G385" s="29"/>
      <c r="H385" s="29"/>
      <c r="I385" s="29"/>
      <c r="J385" s="29"/>
      <c r="K385" s="29"/>
      <c r="L385" s="29"/>
      <c r="N385" s="2" t="str">
        <f t="shared" si="54"/>
        <v/>
      </c>
      <c r="O385" s="16" t="str">
        <f>IFERROR(IF(INDEX(IMFYear!$B$9:$AO$400,MATCH($F385,IMFYear!$B$9:$B$400,0),MATCH(O$5,IMFYear!$B$8:$AO$8,0))=0,"",INDEX(IMFYear!$B$9:$AO$400,MATCH($F385,IMFYear!$B$9:$B$400,0),MATCH(O$5,IMFYear!$B$8:$AO$8,0))),"")</f>
        <v/>
      </c>
      <c r="P385" s="16" t="str">
        <f>IFERROR($O385/INDEX(IMFYear!$B$9:$AO$400,MATCH($F385,IMFYear!$B$9:$B$400,0),MATCH(P$5,IMFYear!$B$8:$AO$8,0)),"")</f>
        <v/>
      </c>
      <c r="Q385" s="16" t="str">
        <f>IFERROR($O385/INDEX(IMFYear!$B$9:$AO$400,MATCH($F385,IMFYear!$B$9:$B$400,0),MATCH(Q$5,IMFYear!$B$8:$AO$8,0)),"")</f>
        <v/>
      </c>
      <c r="R385" s="16" t="str">
        <f>IFERROR($O385/INDEX(IMFYear!$B$9:$AO$400,MATCH($F385,IMFYear!$B$9:$B$400,0),MATCH(R$5,IMFYear!$B$8:$AO$8,0)),"")</f>
        <v/>
      </c>
      <c r="S385" s="16" t="str">
        <f>IFERROR($O385/INDEX(IMFYear!$B$9:$AO$400,MATCH($F385,IMFYear!$B$9:$B$400,0),MATCH(S$5,IMFYear!$B$8:$AO$8,0)),"")</f>
        <v/>
      </c>
      <c r="T385" s="16" t="str">
        <f>IFERROR($O385/INDEX(IMFYear!$B$9:$AO$400,MATCH($F385,IMFYear!$B$9:$B$400,0),MATCH(T$5,IMFYear!$B$8:$AO$8,0)),"")</f>
        <v/>
      </c>
      <c r="V385" s="3" t="str">
        <f t="array" ref="V385">IFERROR(IF($V$4="IMF",INDEX(F:F,SMALL($N$6:$N$405,ROW(U385)-ROW($U$5)),1),INDEX(F:F,SMALL($E$6:$E$405,ROW(U385)-ROW($U$5)),1)),"")</f>
        <v/>
      </c>
      <c r="W385" s="16" t="str">
        <f t="shared" si="48"/>
        <v/>
      </c>
      <c r="X385" s="16" t="str">
        <f t="shared" si="49"/>
        <v/>
      </c>
      <c r="Y385" s="16" t="str">
        <f t="shared" si="50"/>
        <v/>
      </c>
      <c r="Z385" s="16" t="str">
        <f t="shared" si="51"/>
        <v/>
      </c>
      <c r="AA385" s="16" t="str">
        <f t="shared" si="52"/>
        <v/>
      </c>
      <c r="AE385" s="1"/>
      <c r="AF385" s="4"/>
      <c r="AG385" s="29"/>
      <c r="AH385" s="29"/>
      <c r="AI385" s="29"/>
      <c r="AJ385" s="29"/>
      <c r="AL385" s="4"/>
      <c r="AM385" s="52"/>
      <c r="AN385" s="52"/>
    </row>
    <row r="386" spans="6:40" x14ac:dyDescent="0.25">
      <c r="F386" s="3" t="str">
        <f t="shared" si="53"/>
        <v/>
      </c>
      <c r="G386" s="29"/>
      <c r="H386" s="29"/>
      <c r="I386" s="29"/>
      <c r="J386" s="29"/>
      <c r="K386" s="29"/>
      <c r="L386" s="29"/>
      <c r="N386" s="2" t="str">
        <f t="shared" si="54"/>
        <v/>
      </c>
      <c r="O386" s="16" t="str">
        <f>IFERROR(IF(INDEX(IMFYear!$B$9:$AO$400,MATCH($F386,IMFYear!$B$9:$B$400,0),MATCH(O$5,IMFYear!$B$8:$AO$8,0))=0,"",INDEX(IMFYear!$B$9:$AO$400,MATCH($F386,IMFYear!$B$9:$B$400,0),MATCH(O$5,IMFYear!$B$8:$AO$8,0))),"")</f>
        <v/>
      </c>
      <c r="P386" s="16" t="str">
        <f>IFERROR($O386/INDEX(IMFYear!$B$9:$AO$400,MATCH($F386,IMFYear!$B$9:$B$400,0),MATCH(P$5,IMFYear!$B$8:$AO$8,0)),"")</f>
        <v/>
      </c>
      <c r="Q386" s="16" t="str">
        <f>IFERROR($O386/INDEX(IMFYear!$B$9:$AO$400,MATCH($F386,IMFYear!$B$9:$B$400,0),MATCH(Q$5,IMFYear!$B$8:$AO$8,0)),"")</f>
        <v/>
      </c>
      <c r="R386" s="16" t="str">
        <f>IFERROR($O386/INDEX(IMFYear!$B$9:$AO$400,MATCH($F386,IMFYear!$B$9:$B$400,0),MATCH(R$5,IMFYear!$B$8:$AO$8,0)),"")</f>
        <v/>
      </c>
      <c r="S386" s="16" t="str">
        <f>IFERROR($O386/INDEX(IMFYear!$B$9:$AO$400,MATCH($F386,IMFYear!$B$9:$B$400,0),MATCH(S$5,IMFYear!$B$8:$AO$8,0)),"")</f>
        <v/>
      </c>
      <c r="T386" s="16" t="str">
        <f>IFERROR($O386/INDEX(IMFYear!$B$9:$AO$400,MATCH($F386,IMFYear!$B$9:$B$400,0),MATCH(T$5,IMFYear!$B$8:$AO$8,0)),"")</f>
        <v/>
      </c>
      <c r="V386" s="3" t="str">
        <f t="array" ref="V386">IFERROR(IF($V$4="IMF",INDEX(F:F,SMALL($N$6:$N$405,ROW(U386)-ROW($U$5)),1),INDEX(F:F,SMALL($E$6:$E$405,ROW(U386)-ROW($U$5)),1)),"")</f>
        <v/>
      </c>
      <c r="W386" s="16" t="str">
        <f t="shared" si="48"/>
        <v/>
      </c>
      <c r="X386" s="16" t="str">
        <f t="shared" si="49"/>
        <v/>
      </c>
      <c r="Y386" s="16" t="str">
        <f t="shared" si="50"/>
        <v/>
      </c>
      <c r="Z386" s="16" t="str">
        <f t="shared" si="51"/>
        <v/>
      </c>
      <c r="AA386" s="16" t="str">
        <f t="shared" si="52"/>
        <v/>
      </c>
      <c r="AE386" s="1"/>
      <c r="AF386" s="4"/>
      <c r="AG386" s="29"/>
      <c r="AH386" s="29"/>
      <c r="AI386" s="29"/>
      <c r="AJ386" s="29"/>
      <c r="AL386" s="4"/>
      <c r="AM386" s="52"/>
      <c r="AN386" s="52"/>
    </row>
    <row r="387" spans="6:40" x14ac:dyDescent="0.25">
      <c r="F387" s="3" t="str">
        <f t="shared" si="53"/>
        <v/>
      </c>
      <c r="G387" s="29"/>
      <c r="H387" s="29"/>
      <c r="I387" s="29"/>
      <c r="J387" s="29"/>
      <c r="K387" s="29"/>
      <c r="L387" s="29"/>
      <c r="N387" s="2" t="str">
        <f t="shared" si="54"/>
        <v/>
      </c>
      <c r="O387" s="16" t="str">
        <f>IFERROR(IF(INDEX(IMFYear!$B$9:$AO$400,MATCH($F387,IMFYear!$B$9:$B$400,0),MATCH(O$5,IMFYear!$B$8:$AO$8,0))=0,"",INDEX(IMFYear!$B$9:$AO$400,MATCH($F387,IMFYear!$B$9:$B$400,0),MATCH(O$5,IMFYear!$B$8:$AO$8,0))),"")</f>
        <v/>
      </c>
      <c r="P387" s="16" t="str">
        <f>IFERROR($O387/INDEX(IMFYear!$B$9:$AO$400,MATCH($F387,IMFYear!$B$9:$B$400,0),MATCH(P$5,IMFYear!$B$8:$AO$8,0)),"")</f>
        <v/>
      </c>
      <c r="Q387" s="16" t="str">
        <f>IFERROR($O387/INDEX(IMFYear!$B$9:$AO$400,MATCH($F387,IMFYear!$B$9:$B$400,0),MATCH(Q$5,IMFYear!$B$8:$AO$8,0)),"")</f>
        <v/>
      </c>
      <c r="R387" s="16" t="str">
        <f>IFERROR($O387/INDEX(IMFYear!$B$9:$AO$400,MATCH($F387,IMFYear!$B$9:$B$400,0),MATCH(R$5,IMFYear!$B$8:$AO$8,0)),"")</f>
        <v/>
      </c>
      <c r="S387" s="16" t="str">
        <f>IFERROR($O387/INDEX(IMFYear!$B$9:$AO$400,MATCH($F387,IMFYear!$B$9:$B$400,0),MATCH(S$5,IMFYear!$B$8:$AO$8,0)),"")</f>
        <v/>
      </c>
      <c r="T387" s="16" t="str">
        <f>IFERROR($O387/INDEX(IMFYear!$B$9:$AO$400,MATCH($F387,IMFYear!$B$9:$B$400,0),MATCH(T$5,IMFYear!$B$8:$AO$8,0)),"")</f>
        <v/>
      </c>
      <c r="V387" s="3" t="str">
        <f t="array" ref="V387">IFERROR(IF($V$4="IMF",INDEX(F:F,SMALL($N$6:$N$405,ROW(U387)-ROW($U$5)),1),INDEX(F:F,SMALL($E$6:$E$405,ROW(U387)-ROW($U$5)),1)),"")</f>
        <v/>
      </c>
      <c r="W387" s="16" t="str">
        <f t="shared" si="48"/>
        <v/>
      </c>
      <c r="X387" s="16" t="str">
        <f t="shared" si="49"/>
        <v/>
      </c>
      <c r="Y387" s="16" t="str">
        <f t="shared" si="50"/>
        <v/>
      </c>
      <c r="Z387" s="16" t="str">
        <f t="shared" si="51"/>
        <v/>
      </c>
      <c r="AA387" s="16" t="str">
        <f t="shared" si="52"/>
        <v/>
      </c>
      <c r="AE387" s="1"/>
      <c r="AF387" s="4"/>
      <c r="AG387" s="29"/>
      <c r="AH387" s="29"/>
      <c r="AI387" s="29"/>
      <c r="AJ387" s="29"/>
      <c r="AL387" s="4"/>
      <c r="AM387" s="52"/>
      <c r="AN387" s="52"/>
    </row>
    <row r="388" spans="6:40" x14ac:dyDescent="0.25">
      <c r="F388" s="3" t="str">
        <f t="shared" si="53"/>
        <v/>
      </c>
      <c r="G388" s="29"/>
      <c r="H388" s="29"/>
      <c r="I388" s="29"/>
      <c r="J388" s="29"/>
      <c r="K388" s="29"/>
      <c r="L388" s="29"/>
      <c r="N388" s="2" t="str">
        <f t="shared" si="54"/>
        <v/>
      </c>
      <c r="O388" s="16" t="str">
        <f>IFERROR(IF(INDEX(IMFYear!$B$9:$AO$400,MATCH($F388,IMFYear!$B$9:$B$400,0),MATCH(O$5,IMFYear!$B$8:$AO$8,0))=0,"",INDEX(IMFYear!$B$9:$AO$400,MATCH($F388,IMFYear!$B$9:$B$400,0),MATCH(O$5,IMFYear!$B$8:$AO$8,0))),"")</f>
        <v/>
      </c>
      <c r="P388" s="16" t="str">
        <f>IFERROR($O388/INDEX(IMFYear!$B$9:$AO$400,MATCH($F388,IMFYear!$B$9:$B$400,0),MATCH(P$5,IMFYear!$B$8:$AO$8,0)),"")</f>
        <v/>
      </c>
      <c r="Q388" s="16" t="str">
        <f>IFERROR($O388/INDEX(IMFYear!$B$9:$AO$400,MATCH($F388,IMFYear!$B$9:$B$400,0),MATCH(Q$5,IMFYear!$B$8:$AO$8,0)),"")</f>
        <v/>
      </c>
      <c r="R388" s="16" t="str">
        <f>IFERROR($O388/INDEX(IMFYear!$B$9:$AO$400,MATCH($F388,IMFYear!$B$9:$B$400,0),MATCH(R$5,IMFYear!$B$8:$AO$8,0)),"")</f>
        <v/>
      </c>
      <c r="S388" s="16" t="str">
        <f>IFERROR($O388/INDEX(IMFYear!$B$9:$AO$400,MATCH($F388,IMFYear!$B$9:$B$400,0),MATCH(S$5,IMFYear!$B$8:$AO$8,0)),"")</f>
        <v/>
      </c>
      <c r="T388" s="16" t="str">
        <f>IFERROR($O388/INDEX(IMFYear!$B$9:$AO$400,MATCH($F388,IMFYear!$B$9:$B$400,0),MATCH(T$5,IMFYear!$B$8:$AO$8,0)),"")</f>
        <v/>
      </c>
      <c r="V388" s="3" t="str">
        <f t="array" ref="V388">IFERROR(IF($V$4="IMF",INDEX(F:F,SMALL($N$6:$N$405,ROW(U388)-ROW($U$5)),1),INDEX(F:F,SMALL($E$6:$E$405,ROW(U388)-ROW($U$5)),1)),"")</f>
        <v/>
      </c>
      <c r="W388" s="16" t="str">
        <f t="shared" si="48"/>
        <v/>
      </c>
      <c r="X388" s="16" t="str">
        <f t="shared" si="49"/>
        <v/>
      </c>
      <c r="Y388" s="16" t="str">
        <f t="shared" si="50"/>
        <v/>
      </c>
      <c r="Z388" s="16" t="str">
        <f t="shared" si="51"/>
        <v/>
      </c>
      <c r="AA388" s="16" t="str">
        <f t="shared" si="52"/>
        <v/>
      </c>
      <c r="AE388" s="1"/>
      <c r="AF388" s="4"/>
      <c r="AG388" s="29"/>
      <c r="AH388" s="29"/>
      <c r="AI388" s="29"/>
      <c r="AJ388" s="29"/>
      <c r="AL388" s="4"/>
      <c r="AM388" s="52"/>
      <c r="AN388" s="52"/>
    </row>
    <row r="389" spans="6:40" x14ac:dyDescent="0.25">
      <c r="F389" s="3" t="str">
        <f t="shared" si="53"/>
        <v/>
      </c>
      <c r="G389" s="29"/>
      <c r="H389" s="29"/>
      <c r="I389" s="29"/>
      <c r="J389" s="29"/>
      <c r="K389" s="29"/>
      <c r="L389" s="29"/>
      <c r="N389" s="2" t="str">
        <f t="shared" si="54"/>
        <v/>
      </c>
      <c r="O389" s="16" t="str">
        <f>IFERROR(IF(INDEX(IMFYear!$B$9:$AO$400,MATCH($F389,IMFYear!$B$9:$B$400,0),MATCH(O$5,IMFYear!$B$8:$AO$8,0))=0,"",INDEX(IMFYear!$B$9:$AO$400,MATCH($F389,IMFYear!$B$9:$B$400,0),MATCH(O$5,IMFYear!$B$8:$AO$8,0))),"")</f>
        <v/>
      </c>
      <c r="P389" s="16" t="str">
        <f>IFERROR($O389/INDEX(IMFYear!$B$9:$AO$400,MATCH($F389,IMFYear!$B$9:$B$400,0),MATCH(P$5,IMFYear!$B$8:$AO$8,0)),"")</f>
        <v/>
      </c>
      <c r="Q389" s="16" t="str">
        <f>IFERROR($O389/INDEX(IMFYear!$B$9:$AO$400,MATCH($F389,IMFYear!$B$9:$B$400,0),MATCH(Q$5,IMFYear!$B$8:$AO$8,0)),"")</f>
        <v/>
      </c>
      <c r="R389" s="16" t="str">
        <f>IFERROR($O389/INDEX(IMFYear!$B$9:$AO$400,MATCH($F389,IMFYear!$B$9:$B$400,0),MATCH(R$5,IMFYear!$B$8:$AO$8,0)),"")</f>
        <v/>
      </c>
      <c r="S389" s="16" t="str">
        <f>IFERROR($O389/INDEX(IMFYear!$B$9:$AO$400,MATCH($F389,IMFYear!$B$9:$B$400,0),MATCH(S$5,IMFYear!$B$8:$AO$8,0)),"")</f>
        <v/>
      </c>
      <c r="T389" s="16" t="str">
        <f>IFERROR($O389/INDEX(IMFYear!$B$9:$AO$400,MATCH($F389,IMFYear!$B$9:$B$400,0),MATCH(T$5,IMFYear!$B$8:$AO$8,0)),"")</f>
        <v/>
      </c>
      <c r="V389" s="3" t="str">
        <f t="array" ref="V389">IFERROR(IF($V$4="IMF",INDEX(F:F,SMALL($N$6:$N$405,ROW(U389)-ROW($U$5)),1),INDEX(F:F,SMALL($E$6:$E$405,ROW(U389)-ROW($U$5)),1)),"")</f>
        <v/>
      </c>
      <c r="W389" s="16" t="str">
        <f t="shared" si="48"/>
        <v/>
      </c>
      <c r="X389" s="16" t="str">
        <f t="shared" si="49"/>
        <v/>
      </c>
      <c r="Y389" s="16" t="str">
        <f t="shared" si="50"/>
        <v/>
      </c>
      <c r="Z389" s="16" t="str">
        <f t="shared" si="51"/>
        <v/>
      </c>
      <c r="AA389" s="16" t="str">
        <f t="shared" si="52"/>
        <v/>
      </c>
      <c r="AE389" s="1"/>
      <c r="AF389" s="4"/>
      <c r="AG389" s="29"/>
      <c r="AH389" s="29"/>
      <c r="AI389" s="29"/>
      <c r="AJ389" s="29"/>
      <c r="AL389" s="4"/>
      <c r="AM389" s="52"/>
      <c r="AN389" s="52"/>
    </row>
    <row r="390" spans="6:40" x14ac:dyDescent="0.25">
      <c r="F390" s="3" t="str">
        <f t="shared" si="53"/>
        <v/>
      </c>
      <c r="G390" s="29"/>
      <c r="H390" s="29"/>
      <c r="I390" s="29"/>
      <c r="J390" s="29"/>
      <c r="K390" s="29"/>
      <c r="L390" s="29"/>
      <c r="N390" s="2" t="str">
        <f t="shared" si="54"/>
        <v/>
      </c>
      <c r="O390" s="16" t="str">
        <f>IFERROR(IF(INDEX(IMFYear!$B$9:$AO$400,MATCH($F390,IMFYear!$B$9:$B$400,0),MATCH(O$5,IMFYear!$B$8:$AO$8,0))=0,"",INDEX(IMFYear!$B$9:$AO$400,MATCH($F390,IMFYear!$B$9:$B$400,0),MATCH(O$5,IMFYear!$B$8:$AO$8,0))),"")</f>
        <v/>
      </c>
      <c r="P390" s="16" t="str">
        <f>IFERROR($O390/INDEX(IMFYear!$B$9:$AO$400,MATCH($F390,IMFYear!$B$9:$B$400,0),MATCH(P$5,IMFYear!$B$8:$AO$8,0)),"")</f>
        <v/>
      </c>
      <c r="Q390" s="16" t="str">
        <f>IFERROR($O390/INDEX(IMFYear!$B$9:$AO$400,MATCH($F390,IMFYear!$B$9:$B$400,0),MATCH(Q$5,IMFYear!$B$8:$AO$8,0)),"")</f>
        <v/>
      </c>
      <c r="R390" s="16" t="str">
        <f>IFERROR($O390/INDEX(IMFYear!$B$9:$AO$400,MATCH($F390,IMFYear!$B$9:$B$400,0),MATCH(R$5,IMFYear!$B$8:$AO$8,0)),"")</f>
        <v/>
      </c>
      <c r="S390" s="16" t="str">
        <f>IFERROR($O390/INDEX(IMFYear!$B$9:$AO$400,MATCH($F390,IMFYear!$B$9:$B$400,0),MATCH(S$5,IMFYear!$B$8:$AO$8,0)),"")</f>
        <v/>
      </c>
      <c r="T390" s="16" t="str">
        <f>IFERROR($O390/INDEX(IMFYear!$B$9:$AO$400,MATCH($F390,IMFYear!$B$9:$B$400,0),MATCH(T$5,IMFYear!$B$8:$AO$8,0)),"")</f>
        <v/>
      </c>
      <c r="V390" s="3" t="str">
        <f t="array" ref="V390">IFERROR(IF($V$4="IMF",INDEX(F:F,SMALL($N$6:$N$405,ROW(U390)-ROW($U$5)),1),INDEX(F:F,SMALL($E$6:$E$405,ROW(U390)-ROW($U$5)),1)),"")</f>
        <v/>
      </c>
      <c r="W390" s="16" t="str">
        <f t="shared" ref="W390:W405" si="55">IF(LEN($V390)&gt;0,IF($V$4="ECB",INDEX(H$6:H$405,MATCH($V390,$F$6:$F$405,0),1),INDEX(P$6:P$405,MATCH($V390,$F$6:$F$405,0),1)),"")</f>
        <v/>
      </c>
      <c r="X390" s="16" t="str">
        <f t="shared" ref="X390:X405" si="56">IF(LEN($V390)&gt;0,IF($V$4="ECB",INDEX(I$6:I$405,MATCH($V390,$F$6:$F$405,0),1),INDEX(Q$6:Q$405,MATCH($V390,$F$6:$F$405,0),1)),"")</f>
        <v/>
      </c>
      <c r="Y390" s="16" t="str">
        <f t="shared" ref="Y390:Y405" si="57">IF(LEN($V390)&gt;0,IF($V$4="ECB",INDEX(J$6:J$405,MATCH($V390,$F$6:$F$405,0),1),INDEX(R$6:R$405,MATCH($V390,$F$6:$F$405,0),1)),"")</f>
        <v/>
      </c>
      <c r="Z390" s="16" t="str">
        <f t="shared" ref="Z390:Z405" si="58">IF(LEN($V390)&gt;0,IF($V$4="ECB",INDEX(K$6:K$405,MATCH($V390,$F$6:$F$405,0),1),INDEX(S$6:S$405,MATCH($V390,$F$6:$F$405,0),1)),"")</f>
        <v/>
      </c>
      <c r="AA390" s="16" t="str">
        <f t="shared" ref="AA390:AA405" si="59">IF(LEN($V390)&gt;0,IF($V$4="ECB",INDEX(L$6:L$405,MATCH($V390,$F$6:$F$405,0),1),INDEX(T$6:T$405,MATCH($V390,$F$6:$F$405,0),1)),"")</f>
        <v/>
      </c>
      <c r="AE390" s="1"/>
      <c r="AF390" s="4"/>
      <c r="AG390" s="29"/>
      <c r="AH390" s="29"/>
      <c r="AI390" s="29"/>
      <c r="AJ390" s="29"/>
      <c r="AL390" s="4"/>
      <c r="AM390" s="52"/>
      <c r="AN390" s="52"/>
    </row>
    <row r="391" spans="6:40" x14ac:dyDescent="0.25">
      <c r="F391" s="3" t="str">
        <f t="shared" ref="F391:F405" si="60">IFERROR(IF((F390+1)&gt;$C$5,"",F390+1),"")</f>
        <v/>
      </c>
      <c r="G391" s="29"/>
      <c r="H391" s="29"/>
      <c r="I391" s="29"/>
      <c r="J391" s="29"/>
      <c r="K391" s="29"/>
      <c r="L391" s="29"/>
      <c r="N391" s="2" t="str">
        <f t="shared" si="54"/>
        <v/>
      </c>
      <c r="O391" s="16" t="str">
        <f>IFERROR(IF(INDEX(IMFYear!$B$9:$AO$400,MATCH($F391,IMFYear!$B$9:$B$400,0),MATCH(O$5,IMFYear!$B$8:$AO$8,0))=0,"",INDEX(IMFYear!$B$9:$AO$400,MATCH($F391,IMFYear!$B$9:$B$400,0),MATCH(O$5,IMFYear!$B$8:$AO$8,0))),"")</f>
        <v/>
      </c>
      <c r="P391" s="16" t="str">
        <f>IFERROR($O391/INDEX(IMFYear!$B$9:$AO$400,MATCH($F391,IMFYear!$B$9:$B$400,0),MATCH(P$5,IMFYear!$B$8:$AO$8,0)),"")</f>
        <v/>
      </c>
      <c r="Q391" s="16" t="str">
        <f>IFERROR($O391/INDEX(IMFYear!$B$9:$AO$400,MATCH($F391,IMFYear!$B$9:$B$400,0),MATCH(Q$5,IMFYear!$B$8:$AO$8,0)),"")</f>
        <v/>
      </c>
      <c r="R391" s="16" t="str">
        <f>IFERROR($O391/INDEX(IMFYear!$B$9:$AO$400,MATCH($F391,IMFYear!$B$9:$B$400,0),MATCH(R$5,IMFYear!$B$8:$AO$8,0)),"")</f>
        <v/>
      </c>
      <c r="S391" s="16" t="str">
        <f>IFERROR($O391/INDEX(IMFYear!$B$9:$AO$400,MATCH($F391,IMFYear!$B$9:$B$400,0),MATCH(S$5,IMFYear!$B$8:$AO$8,0)),"")</f>
        <v/>
      </c>
      <c r="T391" s="16" t="str">
        <f>IFERROR($O391/INDEX(IMFYear!$B$9:$AO$400,MATCH($F391,IMFYear!$B$9:$B$400,0),MATCH(T$5,IMFYear!$B$8:$AO$8,0)),"")</f>
        <v/>
      </c>
      <c r="V391" s="3" t="str">
        <f t="array" ref="V391">IFERROR(IF($V$4="IMF",INDEX(F:F,SMALL($N$6:$N$405,ROW(U391)-ROW($U$5)),1),INDEX(F:F,SMALL($E$6:$E$405,ROW(U391)-ROW($U$5)),1)),"")</f>
        <v/>
      </c>
      <c r="W391" s="16" t="str">
        <f t="shared" si="55"/>
        <v/>
      </c>
      <c r="X391" s="16" t="str">
        <f t="shared" si="56"/>
        <v/>
      </c>
      <c r="Y391" s="16" t="str">
        <f t="shared" si="57"/>
        <v/>
      </c>
      <c r="Z391" s="16" t="str">
        <f t="shared" si="58"/>
        <v/>
      </c>
      <c r="AA391" s="16" t="str">
        <f t="shared" si="59"/>
        <v/>
      </c>
      <c r="AE391" s="1"/>
      <c r="AF391" s="4"/>
      <c r="AG391" s="29"/>
      <c r="AH391" s="29"/>
      <c r="AI391" s="29"/>
      <c r="AJ391" s="29"/>
      <c r="AL391" s="4"/>
      <c r="AM391" s="52"/>
      <c r="AN391" s="52"/>
    </row>
    <row r="392" spans="6:40" x14ac:dyDescent="0.25">
      <c r="F392" s="3" t="str">
        <f t="shared" si="60"/>
        <v/>
      </c>
      <c r="G392" s="29"/>
      <c r="H392" s="29"/>
      <c r="I392" s="29"/>
      <c r="J392" s="29"/>
      <c r="K392" s="29"/>
      <c r="L392" s="29"/>
      <c r="N392" s="2" t="str">
        <f t="shared" si="54"/>
        <v/>
      </c>
      <c r="O392" s="16" t="str">
        <f>IFERROR(IF(INDEX(IMFYear!$B$9:$AO$400,MATCH($F392,IMFYear!$B$9:$B$400,0),MATCH(O$5,IMFYear!$B$8:$AO$8,0))=0,"",INDEX(IMFYear!$B$9:$AO$400,MATCH($F392,IMFYear!$B$9:$B$400,0),MATCH(O$5,IMFYear!$B$8:$AO$8,0))),"")</f>
        <v/>
      </c>
      <c r="P392" s="16" t="str">
        <f>IFERROR($O392/INDEX(IMFYear!$B$9:$AO$400,MATCH($F392,IMFYear!$B$9:$B$400,0),MATCH(P$5,IMFYear!$B$8:$AO$8,0)),"")</f>
        <v/>
      </c>
      <c r="Q392" s="16" t="str">
        <f>IFERROR($O392/INDEX(IMFYear!$B$9:$AO$400,MATCH($F392,IMFYear!$B$9:$B$400,0),MATCH(Q$5,IMFYear!$B$8:$AO$8,0)),"")</f>
        <v/>
      </c>
      <c r="R392" s="16" t="str">
        <f>IFERROR($O392/INDEX(IMFYear!$B$9:$AO$400,MATCH($F392,IMFYear!$B$9:$B$400,0),MATCH(R$5,IMFYear!$B$8:$AO$8,0)),"")</f>
        <v/>
      </c>
      <c r="S392" s="16" t="str">
        <f>IFERROR($O392/INDEX(IMFYear!$B$9:$AO$400,MATCH($F392,IMFYear!$B$9:$B$400,0),MATCH(S$5,IMFYear!$B$8:$AO$8,0)),"")</f>
        <v/>
      </c>
      <c r="T392" s="16" t="str">
        <f>IFERROR($O392/INDEX(IMFYear!$B$9:$AO$400,MATCH($F392,IMFYear!$B$9:$B$400,0),MATCH(T$5,IMFYear!$B$8:$AO$8,0)),"")</f>
        <v/>
      </c>
      <c r="V392" s="3" t="str">
        <f t="array" ref="V392">IFERROR(IF($V$4="IMF",INDEX(F:F,SMALL($N$6:$N$405,ROW(U392)-ROW($U$5)),1),INDEX(F:F,SMALL($E$6:$E$405,ROW(U392)-ROW($U$5)),1)),"")</f>
        <v/>
      </c>
      <c r="W392" s="16" t="str">
        <f t="shared" si="55"/>
        <v/>
      </c>
      <c r="X392" s="16" t="str">
        <f t="shared" si="56"/>
        <v/>
      </c>
      <c r="Y392" s="16" t="str">
        <f t="shared" si="57"/>
        <v/>
      </c>
      <c r="Z392" s="16" t="str">
        <f t="shared" si="58"/>
        <v/>
      </c>
      <c r="AA392" s="16" t="str">
        <f t="shared" si="59"/>
        <v/>
      </c>
      <c r="AE392" s="1"/>
      <c r="AF392" s="4"/>
      <c r="AG392" s="29"/>
      <c r="AH392" s="29"/>
      <c r="AI392" s="29"/>
      <c r="AJ392" s="29"/>
      <c r="AL392" s="4"/>
      <c r="AM392" s="52"/>
      <c r="AN392" s="52"/>
    </row>
    <row r="393" spans="6:40" x14ac:dyDescent="0.25">
      <c r="F393" s="3" t="str">
        <f t="shared" si="60"/>
        <v/>
      </c>
      <c r="G393" s="29"/>
      <c r="H393" s="29"/>
      <c r="I393" s="29"/>
      <c r="J393" s="29"/>
      <c r="K393" s="29"/>
      <c r="L393" s="29"/>
      <c r="N393" s="2" t="str">
        <f t="shared" si="54"/>
        <v/>
      </c>
      <c r="O393" s="16" t="str">
        <f>IFERROR(IF(INDEX(IMFYear!$B$9:$AO$400,MATCH($F393,IMFYear!$B$9:$B$400,0),MATCH(O$5,IMFYear!$B$8:$AO$8,0))=0,"",INDEX(IMFYear!$B$9:$AO$400,MATCH($F393,IMFYear!$B$9:$B$400,0),MATCH(O$5,IMFYear!$B$8:$AO$8,0))),"")</f>
        <v/>
      </c>
      <c r="P393" s="16" t="str">
        <f>IFERROR($O393/INDEX(IMFYear!$B$9:$AO$400,MATCH($F393,IMFYear!$B$9:$B$400,0),MATCH(P$5,IMFYear!$B$8:$AO$8,0)),"")</f>
        <v/>
      </c>
      <c r="Q393" s="16" t="str">
        <f>IFERROR($O393/INDEX(IMFYear!$B$9:$AO$400,MATCH($F393,IMFYear!$B$9:$B$400,0),MATCH(Q$5,IMFYear!$B$8:$AO$8,0)),"")</f>
        <v/>
      </c>
      <c r="R393" s="16" t="str">
        <f>IFERROR($O393/INDEX(IMFYear!$B$9:$AO$400,MATCH($F393,IMFYear!$B$9:$B$400,0),MATCH(R$5,IMFYear!$B$8:$AO$8,0)),"")</f>
        <v/>
      </c>
      <c r="S393" s="16" t="str">
        <f>IFERROR($O393/INDEX(IMFYear!$B$9:$AO$400,MATCH($F393,IMFYear!$B$9:$B$400,0),MATCH(S$5,IMFYear!$B$8:$AO$8,0)),"")</f>
        <v/>
      </c>
      <c r="T393" s="16" t="str">
        <f>IFERROR($O393/INDEX(IMFYear!$B$9:$AO$400,MATCH($F393,IMFYear!$B$9:$B$400,0),MATCH(T$5,IMFYear!$B$8:$AO$8,0)),"")</f>
        <v/>
      </c>
      <c r="V393" s="3" t="str">
        <f t="array" ref="V393">IFERROR(IF($V$4="IMF",INDEX(F:F,SMALL($N$6:$N$405,ROW(U393)-ROW($U$5)),1),INDEX(F:F,SMALL($E$6:$E$405,ROW(U393)-ROW($U$5)),1)),"")</f>
        <v/>
      </c>
      <c r="W393" s="16" t="str">
        <f t="shared" si="55"/>
        <v/>
      </c>
      <c r="X393" s="16" t="str">
        <f t="shared" si="56"/>
        <v/>
      </c>
      <c r="Y393" s="16" t="str">
        <f t="shared" si="57"/>
        <v/>
      </c>
      <c r="Z393" s="16" t="str">
        <f t="shared" si="58"/>
        <v/>
      </c>
      <c r="AA393" s="16" t="str">
        <f t="shared" si="59"/>
        <v/>
      </c>
      <c r="AE393" s="1"/>
      <c r="AF393" s="4"/>
      <c r="AG393" s="29"/>
      <c r="AH393" s="29"/>
      <c r="AI393" s="29"/>
      <c r="AJ393" s="29"/>
      <c r="AL393" s="4"/>
      <c r="AM393" s="52"/>
      <c r="AN393" s="52"/>
    </row>
    <row r="394" spans="6:40" x14ac:dyDescent="0.25">
      <c r="F394" s="3" t="str">
        <f t="shared" si="60"/>
        <v/>
      </c>
      <c r="G394" s="29"/>
      <c r="H394" s="29"/>
      <c r="I394" s="29"/>
      <c r="J394" s="29"/>
      <c r="K394" s="29"/>
      <c r="L394" s="29"/>
      <c r="N394" s="2" t="str">
        <f t="shared" si="54"/>
        <v/>
      </c>
      <c r="O394" s="16" t="str">
        <f>IFERROR(IF(INDEX(IMFYear!$B$9:$AO$400,MATCH($F394,IMFYear!$B$9:$B$400,0),MATCH(O$5,IMFYear!$B$8:$AO$8,0))=0,"",INDEX(IMFYear!$B$9:$AO$400,MATCH($F394,IMFYear!$B$9:$B$400,0),MATCH(O$5,IMFYear!$B$8:$AO$8,0))),"")</f>
        <v/>
      </c>
      <c r="P394" s="16" t="str">
        <f>IFERROR($O394/INDEX(IMFYear!$B$9:$AO$400,MATCH($F394,IMFYear!$B$9:$B$400,0),MATCH(P$5,IMFYear!$B$8:$AO$8,0)),"")</f>
        <v/>
      </c>
      <c r="Q394" s="16" t="str">
        <f>IFERROR($O394/INDEX(IMFYear!$B$9:$AO$400,MATCH($F394,IMFYear!$B$9:$B$400,0),MATCH(Q$5,IMFYear!$B$8:$AO$8,0)),"")</f>
        <v/>
      </c>
      <c r="R394" s="16" t="str">
        <f>IFERROR($O394/INDEX(IMFYear!$B$9:$AO$400,MATCH($F394,IMFYear!$B$9:$B$400,0),MATCH(R$5,IMFYear!$B$8:$AO$8,0)),"")</f>
        <v/>
      </c>
      <c r="S394" s="16" t="str">
        <f>IFERROR($O394/INDEX(IMFYear!$B$9:$AO$400,MATCH($F394,IMFYear!$B$9:$B$400,0),MATCH(S$5,IMFYear!$B$8:$AO$8,0)),"")</f>
        <v/>
      </c>
      <c r="T394" s="16" t="str">
        <f>IFERROR($O394/INDEX(IMFYear!$B$9:$AO$400,MATCH($F394,IMFYear!$B$9:$B$400,0),MATCH(T$5,IMFYear!$B$8:$AO$8,0)),"")</f>
        <v/>
      </c>
      <c r="V394" s="3" t="str">
        <f t="array" ref="V394">IFERROR(IF($V$4="IMF",INDEX(F:F,SMALL($N$6:$N$405,ROW(U394)-ROW($U$5)),1),INDEX(F:F,SMALL($E$6:$E$405,ROW(U394)-ROW($U$5)),1)),"")</f>
        <v/>
      </c>
      <c r="W394" s="16" t="str">
        <f t="shared" si="55"/>
        <v/>
      </c>
      <c r="X394" s="16" t="str">
        <f t="shared" si="56"/>
        <v/>
      </c>
      <c r="Y394" s="16" t="str">
        <f t="shared" si="57"/>
        <v/>
      </c>
      <c r="Z394" s="16" t="str">
        <f t="shared" si="58"/>
        <v/>
      </c>
      <c r="AA394" s="16" t="str">
        <f t="shared" si="59"/>
        <v/>
      </c>
      <c r="AE394" s="1"/>
      <c r="AF394" s="4"/>
      <c r="AG394" s="29"/>
      <c r="AH394" s="29"/>
      <c r="AI394" s="29"/>
      <c r="AJ394" s="29"/>
      <c r="AL394" s="4"/>
      <c r="AM394" s="52"/>
      <c r="AN394" s="52"/>
    </row>
    <row r="395" spans="6:40" x14ac:dyDescent="0.25">
      <c r="F395" s="3" t="str">
        <f t="shared" si="60"/>
        <v/>
      </c>
      <c r="G395" s="29"/>
      <c r="H395" s="29"/>
      <c r="I395" s="29"/>
      <c r="J395" s="29"/>
      <c r="K395" s="29"/>
      <c r="L395" s="29"/>
      <c r="N395" s="2" t="str">
        <f t="shared" si="54"/>
        <v/>
      </c>
      <c r="O395" s="16" t="str">
        <f>IFERROR(IF(INDEX(IMFYear!$B$9:$AO$400,MATCH($F395,IMFYear!$B$9:$B$400,0),MATCH(O$5,IMFYear!$B$8:$AO$8,0))=0,"",INDEX(IMFYear!$B$9:$AO$400,MATCH($F395,IMFYear!$B$9:$B$400,0),MATCH(O$5,IMFYear!$B$8:$AO$8,0))),"")</f>
        <v/>
      </c>
      <c r="P395" s="16" t="str">
        <f>IFERROR($O395/INDEX(IMFYear!$B$9:$AO$400,MATCH($F395,IMFYear!$B$9:$B$400,0),MATCH(P$5,IMFYear!$B$8:$AO$8,0)),"")</f>
        <v/>
      </c>
      <c r="Q395" s="16" t="str">
        <f>IFERROR($O395/INDEX(IMFYear!$B$9:$AO$400,MATCH($F395,IMFYear!$B$9:$B$400,0),MATCH(Q$5,IMFYear!$B$8:$AO$8,0)),"")</f>
        <v/>
      </c>
      <c r="R395" s="16" t="str">
        <f>IFERROR($O395/INDEX(IMFYear!$B$9:$AO$400,MATCH($F395,IMFYear!$B$9:$B$400,0),MATCH(R$5,IMFYear!$B$8:$AO$8,0)),"")</f>
        <v/>
      </c>
      <c r="S395" s="16" t="str">
        <f>IFERROR($O395/INDEX(IMFYear!$B$9:$AO$400,MATCH($F395,IMFYear!$B$9:$B$400,0),MATCH(S$5,IMFYear!$B$8:$AO$8,0)),"")</f>
        <v/>
      </c>
      <c r="T395" s="16" t="str">
        <f>IFERROR($O395/INDEX(IMFYear!$B$9:$AO$400,MATCH($F395,IMFYear!$B$9:$B$400,0),MATCH(T$5,IMFYear!$B$8:$AO$8,0)),"")</f>
        <v/>
      </c>
      <c r="V395" s="3" t="str">
        <f t="array" ref="V395">IFERROR(IF($V$4="IMF",INDEX(F:F,SMALL($N$6:$N$405,ROW(U395)-ROW($U$5)),1),INDEX(F:F,SMALL($E$6:$E$405,ROW(U395)-ROW($U$5)),1)),"")</f>
        <v/>
      </c>
      <c r="W395" s="16" t="str">
        <f t="shared" si="55"/>
        <v/>
      </c>
      <c r="X395" s="16" t="str">
        <f t="shared" si="56"/>
        <v/>
      </c>
      <c r="Y395" s="16" t="str">
        <f t="shared" si="57"/>
        <v/>
      </c>
      <c r="Z395" s="16" t="str">
        <f t="shared" si="58"/>
        <v/>
      </c>
      <c r="AA395" s="16" t="str">
        <f t="shared" si="59"/>
        <v/>
      </c>
      <c r="AE395" s="1"/>
      <c r="AF395" s="4"/>
      <c r="AG395" s="29"/>
      <c r="AH395" s="29"/>
      <c r="AI395" s="29"/>
      <c r="AJ395" s="29"/>
      <c r="AL395" s="4"/>
      <c r="AM395" s="52"/>
      <c r="AN395" s="52"/>
    </row>
    <row r="396" spans="6:40" x14ac:dyDescent="0.25">
      <c r="F396" s="3" t="str">
        <f t="shared" si="60"/>
        <v/>
      </c>
      <c r="G396" s="29"/>
      <c r="H396" s="29"/>
      <c r="I396" s="29"/>
      <c r="J396" s="29"/>
      <c r="K396" s="29"/>
      <c r="L396" s="29"/>
      <c r="N396" s="2" t="str">
        <f t="shared" si="54"/>
        <v/>
      </c>
      <c r="O396" s="16" t="str">
        <f>IFERROR(IF(INDEX(IMFYear!$B$9:$AO$400,MATCH($F396,IMFYear!$B$9:$B$400,0),MATCH(O$5,IMFYear!$B$8:$AO$8,0))=0,"",INDEX(IMFYear!$B$9:$AO$400,MATCH($F396,IMFYear!$B$9:$B$400,0),MATCH(O$5,IMFYear!$B$8:$AO$8,0))),"")</f>
        <v/>
      </c>
      <c r="P396" s="16" t="str">
        <f>IFERROR($O396/INDEX(IMFYear!$B$9:$AO$400,MATCH($F396,IMFYear!$B$9:$B$400,0),MATCH(P$5,IMFYear!$B$8:$AO$8,0)),"")</f>
        <v/>
      </c>
      <c r="Q396" s="16" t="str">
        <f>IFERROR($O396/INDEX(IMFYear!$B$9:$AO$400,MATCH($F396,IMFYear!$B$9:$B$400,0),MATCH(Q$5,IMFYear!$B$8:$AO$8,0)),"")</f>
        <v/>
      </c>
      <c r="R396" s="16" t="str">
        <f>IFERROR($O396/INDEX(IMFYear!$B$9:$AO$400,MATCH($F396,IMFYear!$B$9:$B$400,0),MATCH(R$5,IMFYear!$B$8:$AO$8,0)),"")</f>
        <v/>
      </c>
      <c r="S396" s="16" t="str">
        <f>IFERROR($O396/INDEX(IMFYear!$B$9:$AO$400,MATCH($F396,IMFYear!$B$9:$B$400,0),MATCH(S$5,IMFYear!$B$8:$AO$8,0)),"")</f>
        <v/>
      </c>
      <c r="T396" s="16" t="str">
        <f>IFERROR($O396/INDEX(IMFYear!$B$9:$AO$400,MATCH($F396,IMFYear!$B$9:$B$400,0),MATCH(T$5,IMFYear!$B$8:$AO$8,0)),"")</f>
        <v/>
      </c>
      <c r="V396" s="3" t="str">
        <f t="array" ref="V396">IFERROR(IF($V$4="IMF",INDEX(F:F,SMALL($N$6:$N$405,ROW(U396)-ROW($U$5)),1),INDEX(F:F,SMALL($E$6:$E$405,ROW(U396)-ROW($U$5)),1)),"")</f>
        <v/>
      </c>
      <c r="W396" s="16" t="str">
        <f t="shared" si="55"/>
        <v/>
      </c>
      <c r="X396" s="16" t="str">
        <f t="shared" si="56"/>
        <v/>
      </c>
      <c r="Y396" s="16" t="str">
        <f t="shared" si="57"/>
        <v/>
      </c>
      <c r="Z396" s="16" t="str">
        <f t="shared" si="58"/>
        <v/>
      </c>
      <c r="AA396" s="16" t="str">
        <f t="shared" si="59"/>
        <v/>
      </c>
      <c r="AE396" s="1"/>
      <c r="AF396" s="4"/>
      <c r="AG396" s="29"/>
      <c r="AH396" s="29"/>
      <c r="AI396" s="29"/>
      <c r="AJ396" s="29"/>
      <c r="AL396" s="4"/>
      <c r="AM396" s="52"/>
      <c r="AN396" s="52"/>
    </row>
    <row r="397" spans="6:40" x14ac:dyDescent="0.25">
      <c r="F397" s="3" t="str">
        <f t="shared" si="60"/>
        <v/>
      </c>
      <c r="G397" s="29"/>
      <c r="H397" s="29"/>
      <c r="I397" s="29"/>
      <c r="J397" s="29"/>
      <c r="K397" s="29"/>
      <c r="L397" s="29"/>
      <c r="N397" s="2" t="str">
        <f t="shared" si="54"/>
        <v/>
      </c>
      <c r="O397" s="16" t="str">
        <f>IFERROR(IF(INDEX(IMFYear!$B$9:$AO$400,MATCH($F397,IMFYear!$B$9:$B$400,0),MATCH(O$5,IMFYear!$B$8:$AO$8,0))=0,"",INDEX(IMFYear!$B$9:$AO$400,MATCH($F397,IMFYear!$B$9:$B$400,0),MATCH(O$5,IMFYear!$B$8:$AO$8,0))),"")</f>
        <v/>
      </c>
      <c r="P397" s="16" t="str">
        <f>IFERROR($O397/INDEX(IMFYear!$B$9:$AO$400,MATCH($F397,IMFYear!$B$9:$B$400,0),MATCH(P$5,IMFYear!$B$8:$AO$8,0)),"")</f>
        <v/>
      </c>
      <c r="Q397" s="16" t="str">
        <f>IFERROR($O397/INDEX(IMFYear!$B$9:$AO$400,MATCH($F397,IMFYear!$B$9:$B$400,0),MATCH(Q$5,IMFYear!$B$8:$AO$8,0)),"")</f>
        <v/>
      </c>
      <c r="R397" s="16" t="str">
        <f>IFERROR($O397/INDEX(IMFYear!$B$9:$AO$400,MATCH($F397,IMFYear!$B$9:$B$400,0),MATCH(R$5,IMFYear!$B$8:$AO$8,0)),"")</f>
        <v/>
      </c>
      <c r="S397" s="16" t="str">
        <f>IFERROR($O397/INDEX(IMFYear!$B$9:$AO$400,MATCH($F397,IMFYear!$B$9:$B$400,0),MATCH(S$5,IMFYear!$B$8:$AO$8,0)),"")</f>
        <v/>
      </c>
      <c r="T397" s="16" t="str">
        <f>IFERROR($O397/INDEX(IMFYear!$B$9:$AO$400,MATCH($F397,IMFYear!$B$9:$B$400,0),MATCH(T$5,IMFYear!$B$8:$AO$8,0)),"")</f>
        <v/>
      </c>
      <c r="V397" s="3" t="str">
        <f t="array" ref="V397">IFERROR(IF($V$4="IMF",INDEX(F:F,SMALL($N$6:$N$405,ROW(U397)-ROW($U$5)),1),INDEX(F:F,SMALL($E$6:$E$405,ROW(U397)-ROW($U$5)),1)),"")</f>
        <v/>
      </c>
      <c r="W397" s="16" t="str">
        <f t="shared" si="55"/>
        <v/>
      </c>
      <c r="X397" s="16" t="str">
        <f t="shared" si="56"/>
        <v/>
      </c>
      <c r="Y397" s="16" t="str">
        <f t="shared" si="57"/>
        <v/>
      </c>
      <c r="Z397" s="16" t="str">
        <f t="shared" si="58"/>
        <v/>
      </c>
      <c r="AA397" s="16" t="str">
        <f t="shared" si="59"/>
        <v/>
      </c>
      <c r="AE397" s="1"/>
      <c r="AF397" s="4"/>
      <c r="AG397" s="29"/>
      <c r="AH397" s="29"/>
      <c r="AI397" s="29"/>
      <c r="AJ397" s="29"/>
      <c r="AL397" s="4"/>
      <c r="AM397" s="52"/>
      <c r="AN397" s="52"/>
    </row>
    <row r="398" spans="6:40" x14ac:dyDescent="0.25">
      <c r="F398" s="3" t="str">
        <f t="shared" si="60"/>
        <v/>
      </c>
      <c r="G398" s="29"/>
      <c r="H398" s="29"/>
      <c r="I398" s="29"/>
      <c r="J398" s="29"/>
      <c r="K398" s="29"/>
      <c r="L398" s="29"/>
      <c r="N398" s="2" t="str">
        <f t="shared" si="54"/>
        <v/>
      </c>
      <c r="O398" s="16" t="str">
        <f>IFERROR(IF(INDEX(IMFYear!$B$9:$AO$400,MATCH($F398,IMFYear!$B$9:$B$400,0),MATCH(O$5,IMFYear!$B$8:$AO$8,0))=0,"",INDEX(IMFYear!$B$9:$AO$400,MATCH($F398,IMFYear!$B$9:$B$400,0),MATCH(O$5,IMFYear!$B$8:$AO$8,0))),"")</f>
        <v/>
      </c>
      <c r="P398" s="16" t="str">
        <f>IFERROR($O398/INDEX(IMFYear!$B$9:$AO$400,MATCH($F398,IMFYear!$B$9:$B$400,0),MATCH(P$5,IMFYear!$B$8:$AO$8,0)),"")</f>
        <v/>
      </c>
      <c r="Q398" s="16" t="str">
        <f>IFERROR($O398/INDEX(IMFYear!$B$9:$AO$400,MATCH($F398,IMFYear!$B$9:$B$400,0),MATCH(Q$5,IMFYear!$B$8:$AO$8,0)),"")</f>
        <v/>
      </c>
      <c r="R398" s="16" t="str">
        <f>IFERROR($O398/INDEX(IMFYear!$B$9:$AO$400,MATCH($F398,IMFYear!$B$9:$B$400,0),MATCH(R$5,IMFYear!$B$8:$AO$8,0)),"")</f>
        <v/>
      </c>
      <c r="S398" s="16" t="str">
        <f>IFERROR($O398/INDEX(IMFYear!$B$9:$AO$400,MATCH($F398,IMFYear!$B$9:$B$400,0),MATCH(S$5,IMFYear!$B$8:$AO$8,0)),"")</f>
        <v/>
      </c>
      <c r="T398" s="16" t="str">
        <f>IFERROR($O398/INDEX(IMFYear!$B$9:$AO$400,MATCH($F398,IMFYear!$B$9:$B$400,0),MATCH(T$5,IMFYear!$B$8:$AO$8,0)),"")</f>
        <v/>
      </c>
      <c r="V398" s="3" t="str">
        <f t="array" ref="V398">IFERROR(IF($V$4="IMF",INDEX(F:F,SMALL($N$6:$N$405,ROW(U398)-ROW($U$5)),1),INDEX(F:F,SMALL($E$6:$E$405,ROW(U398)-ROW($U$5)),1)),"")</f>
        <v/>
      </c>
      <c r="W398" s="16" t="str">
        <f t="shared" si="55"/>
        <v/>
      </c>
      <c r="X398" s="16" t="str">
        <f t="shared" si="56"/>
        <v/>
      </c>
      <c r="Y398" s="16" t="str">
        <f t="shared" si="57"/>
        <v/>
      </c>
      <c r="Z398" s="16" t="str">
        <f t="shared" si="58"/>
        <v/>
      </c>
      <c r="AA398" s="16" t="str">
        <f t="shared" si="59"/>
        <v/>
      </c>
      <c r="AE398" s="1"/>
      <c r="AF398" s="4"/>
      <c r="AG398" s="29"/>
      <c r="AH398" s="29"/>
      <c r="AI398" s="29"/>
      <c r="AJ398" s="29"/>
      <c r="AL398" s="4"/>
      <c r="AM398" s="52"/>
      <c r="AN398" s="52"/>
    </row>
    <row r="399" spans="6:40" x14ac:dyDescent="0.25">
      <c r="F399" s="3" t="str">
        <f t="shared" si="60"/>
        <v/>
      </c>
      <c r="G399" s="29"/>
      <c r="H399" s="29"/>
      <c r="I399" s="29"/>
      <c r="J399" s="29"/>
      <c r="K399" s="29"/>
      <c r="L399" s="29"/>
      <c r="N399" s="2" t="str">
        <f t="shared" si="54"/>
        <v/>
      </c>
      <c r="O399" s="16" t="str">
        <f>IFERROR(IF(INDEX(IMFYear!$B$9:$AO$400,MATCH($F399,IMFYear!$B$9:$B$400,0),MATCH(O$5,IMFYear!$B$8:$AO$8,0))=0,"",INDEX(IMFYear!$B$9:$AO$400,MATCH($F399,IMFYear!$B$9:$B$400,0),MATCH(O$5,IMFYear!$B$8:$AO$8,0))),"")</f>
        <v/>
      </c>
      <c r="P399" s="16" t="str">
        <f>IFERROR($O399/INDEX(IMFYear!$B$9:$AO$400,MATCH($F399,IMFYear!$B$9:$B$400,0),MATCH(P$5,IMFYear!$B$8:$AO$8,0)),"")</f>
        <v/>
      </c>
      <c r="Q399" s="16" t="str">
        <f>IFERROR($O399/INDEX(IMFYear!$B$9:$AO$400,MATCH($F399,IMFYear!$B$9:$B$400,0),MATCH(Q$5,IMFYear!$B$8:$AO$8,0)),"")</f>
        <v/>
      </c>
      <c r="R399" s="16" t="str">
        <f>IFERROR($O399/INDEX(IMFYear!$B$9:$AO$400,MATCH($F399,IMFYear!$B$9:$B$400,0),MATCH(R$5,IMFYear!$B$8:$AO$8,0)),"")</f>
        <v/>
      </c>
      <c r="S399" s="16" t="str">
        <f>IFERROR($O399/INDEX(IMFYear!$B$9:$AO$400,MATCH($F399,IMFYear!$B$9:$B$400,0),MATCH(S$5,IMFYear!$B$8:$AO$8,0)),"")</f>
        <v/>
      </c>
      <c r="T399" s="16" t="str">
        <f>IFERROR($O399/INDEX(IMFYear!$B$9:$AO$400,MATCH($F399,IMFYear!$B$9:$B$400,0),MATCH(T$5,IMFYear!$B$8:$AO$8,0)),"")</f>
        <v/>
      </c>
      <c r="V399" s="3" t="str">
        <f t="array" ref="V399">IFERROR(IF($V$4="IMF",INDEX(F:F,SMALL($N$6:$N$405,ROW(U399)-ROW($U$5)),1),INDEX(F:F,SMALL($E$6:$E$405,ROW(U399)-ROW($U$5)),1)),"")</f>
        <v/>
      </c>
      <c r="W399" s="16" t="str">
        <f t="shared" si="55"/>
        <v/>
      </c>
      <c r="X399" s="16" t="str">
        <f t="shared" si="56"/>
        <v/>
      </c>
      <c r="Y399" s="16" t="str">
        <f t="shared" si="57"/>
        <v/>
      </c>
      <c r="Z399" s="16" t="str">
        <f t="shared" si="58"/>
        <v/>
      </c>
      <c r="AA399" s="16" t="str">
        <f t="shared" si="59"/>
        <v/>
      </c>
      <c r="AE399" s="1"/>
      <c r="AF399" s="4"/>
      <c r="AG399" s="29"/>
      <c r="AH399" s="29"/>
      <c r="AI399" s="29"/>
      <c r="AJ399" s="29"/>
      <c r="AL399" s="4"/>
      <c r="AM399" s="52"/>
      <c r="AN399" s="52"/>
    </row>
    <row r="400" spans="6:40" x14ac:dyDescent="0.25">
      <c r="F400" s="3" t="str">
        <f t="shared" si="60"/>
        <v/>
      </c>
      <c r="G400" s="29"/>
      <c r="H400" s="29"/>
      <c r="I400" s="29"/>
      <c r="J400" s="29"/>
      <c r="K400" s="29"/>
      <c r="L400" s="29"/>
      <c r="N400" s="2" t="str">
        <f t="shared" si="54"/>
        <v/>
      </c>
      <c r="O400" s="16" t="str">
        <f>IFERROR(IF(INDEX(IMFYear!$B$9:$AO$400,MATCH($F400,IMFYear!$B$9:$B$400,0),MATCH(O$5,IMFYear!$B$8:$AO$8,0))=0,"",INDEX(IMFYear!$B$9:$AO$400,MATCH($F400,IMFYear!$B$9:$B$400,0),MATCH(O$5,IMFYear!$B$8:$AO$8,0))),"")</f>
        <v/>
      </c>
      <c r="P400" s="16" t="str">
        <f>IFERROR($O400/INDEX(IMFYear!$B$9:$AO$400,MATCH($F400,IMFYear!$B$9:$B$400,0),MATCH(P$5,IMFYear!$B$8:$AO$8,0)),"")</f>
        <v/>
      </c>
      <c r="Q400" s="16" t="str">
        <f>IFERROR($O400/INDEX(IMFYear!$B$9:$AO$400,MATCH($F400,IMFYear!$B$9:$B$400,0),MATCH(Q$5,IMFYear!$B$8:$AO$8,0)),"")</f>
        <v/>
      </c>
      <c r="R400" s="16" t="str">
        <f>IFERROR($O400/INDEX(IMFYear!$B$9:$AO$400,MATCH($F400,IMFYear!$B$9:$B$400,0),MATCH(R$5,IMFYear!$B$8:$AO$8,0)),"")</f>
        <v/>
      </c>
      <c r="S400" s="16" t="str">
        <f>IFERROR($O400/INDEX(IMFYear!$B$9:$AO$400,MATCH($F400,IMFYear!$B$9:$B$400,0),MATCH(S$5,IMFYear!$B$8:$AO$8,0)),"")</f>
        <v/>
      </c>
      <c r="T400" s="16" t="str">
        <f>IFERROR($O400/INDEX(IMFYear!$B$9:$AO$400,MATCH($F400,IMFYear!$B$9:$B$400,0),MATCH(T$5,IMFYear!$B$8:$AO$8,0)),"")</f>
        <v/>
      </c>
      <c r="V400" s="3" t="str">
        <f t="array" ref="V400">IFERROR(IF($V$4="IMF",INDEX(F:F,SMALL($N$6:$N$405,ROW(U400)-ROW($U$5)),1),INDEX(F:F,SMALL($E$6:$E$405,ROW(U400)-ROW($U$5)),1)),"")</f>
        <v/>
      </c>
      <c r="W400" s="16" t="str">
        <f t="shared" si="55"/>
        <v/>
      </c>
      <c r="X400" s="16" t="str">
        <f t="shared" si="56"/>
        <v/>
      </c>
      <c r="Y400" s="16" t="str">
        <f t="shared" si="57"/>
        <v/>
      </c>
      <c r="Z400" s="16" t="str">
        <f t="shared" si="58"/>
        <v/>
      </c>
      <c r="AA400" s="16" t="str">
        <f t="shared" si="59"/>
        <v/>
      </c>
      <c r="AE400" s="1"/>
      <c r="AF400" s="4"/>
      <c r="AG400" s="29"/>
      <c r="AH400" s="29"/>
      <c r="AI400" s="29"/>
      <c r="AJ400" s="29"/>
      <c r="AL400" s="4"/>
      <c r="AM400" s="52"/>
      <c r="AN400" s="52"/>
    </row>
    <row r="401" spans="6:40" x14ac:dyDescent="0.25">
      <c r="F401" s="3" t="str">
        <f t="shared" si="60"/>
        <v/>
      </c>
      <c r="G401" s="29"/>
      <c r="H401" s="29"/>
      <c r="I401" s="29"/>
      <c r="J401" s="29"/>
      <c r="K401" s="29"/>
      <c r="L401" s="29"/>
      <c r="N401" s="2" t="str">
        <f t="shared" si="54"/>
        <v/>
      </c>
      <c r="O401" s="16" t="str">
        <f>IFERROR(IF(INDEX(IMFYear!$B$9:$AO$400,MATCH($F401,IMFYear!$B$9:$B$400,0),MATCH(O$5,IMFYear!$B$8:$AO$8,0))=0,"",INDEX(IMFYear!$B$9:$AO$400,MATCH($F401,IMFYear!$B$9:$B$400,0),MATCH(O$5,IMFYear!$B$8:$AO$8,0))),"")</f>
        <v/>
      </c>
      <c r="P401" s="16" t="str">
        <f>IFERROR($O401/INDEX(IMFYear!$B$9:$AO$400,MATCH($F401,IMFYear!$B$9:$B$400,0),MATCH(P$5,IMFYear!$B$8:$AO$8,0)),"")</f>
        <v/>
      </c>
      <c r="Q401" s="16" t="str">
        <f>IFERROR($O401/INDEX(IMFYear!$B$9:$AO$400,MATCH($F401,IMFYear!$B$9:$B$400,0),MATCH(Q$5,IMFYear!$B$8:$AO$8,0)),"")</f>
        <v/>
      </c>
      <c r="R401" s="16" t="str">
        <f>IFERROR($O401/INDEX(IMFYear!$B$9:$AO$400,MATCH($F401,IMFYear!$B$9:$B$400,0),MATCH(R$5,IMFYear!$B$8:$AO$8,0)),"")</f>
        <v/>
      </c>
      <c r="S401" s="16" t="str">
        <f>IFERROR($O401/INDEX(IMFYear!$B$9:$AO$400,MATCH($F401,IMFYear!$B$9:$B$400,0),MATCH(S$5,IMFYear!$B$8:$AO$8,0)),"")</f>
        <v/>
      </c>
      <c r="T401" s="16" t="str">
        <f>IFERROR($O401/INDEX(IMFYear!$B$9:$AO$400,MATCH($F401,IMFYear!$B$9:$B$400,0),MATCH(T$5,IMFYear!$B$8:$AO$8,0)),"")</f>
        <v/>
      </c>
      <c r="V401" s="3" t="str">
        <f t="array" ref="V401">IFERROR(IF($V$4="IMF",INDEX(F:F,SMALL($N$6:$N$405,ROW(U401)-ROW($U$5)),1),INDEX(F:F,SMALL($E$6:$E$405,ROW(U401)-ROW($U$5)),1)),"")</f>
        <v/>
      </c>
      <c r="W401" s="16" t="str">
        <f t="shared" si="55"/>
        <v/>
      </c>
      <c r="X401" s="16" t="str">
        <f t="shared" si="56"/>
        <v/>
      </c>
      <c r="Y401" s="16" t="str">
        <f t="shared" si="57"/>
        <v/>
      </c>
      <c r="Z401" s="16" t="str">
        <f t="shared" si="58"/>
        <v/>
      </c>
      <c r="AA401" s="16" t="str">
        <f t="shared" si="59"/>
        <v/>
      </c>
      <c r="AE401" s="1"/>
      <c r="AF401" s="4"/>
      <c r="AG401" s="29"/>
      <c r="AH401" s="29"/>
      <c r="AI401" s="29"/>
      <c r="AJ401" s="29"/>
      <c r="AL401" s="4"/>
      <c r="AM401" s="52"/>
      <c r="AN401" s="52"/>
    </row>
    <row r="402" spans="6:40" x14ac:dyDescent="0.25">
      <c r="F402" s="3" t="str">
        <f t="shared" si="60"/>
        <v/>
      </c>
      <c r="G402" s="29"/>
      <c r="H402" s="29"/>
      <c r="I402" s="29"/>
      <c r="J402" s="29"/>
      <c r="K402" s="29"/>
      <c r="L402" s="29"/>
      <c r="N402" s="2" t="str">
        <f t="shared" si="54"/>
        <v/>
      </c>
      <c r="O402" s="16" t="str">
        <f>IFERROR(IF(INDEX(IMFYear!$B$9:$AO$400,MATCH($F402,IMFYear!$B$9:$B$400,0),MATCH(O$5,IMFYear!$B$8:$AO$8,0))=0,"",INDEX(IMFYear!$B$9:$AO$400,MATCH($F402,IMFYear!$B$9:$B$400,0),MATCH(O$5,IMFYear!$B$8:$AO$8,0))),"")</f>
        <v/>
      </c>
      <c r="P402" s="16" t="str">
        <f>IFERROR($O402/INDEX(IMFYear!$B$9:$AO$400,MATCH($F402,IMFYear!$B$9:$B$400,0),MATCH(P$5,IMFYear!$B$8:$AO$8,0)),"")</f>
        <v/>
      </c>
      <c r="Q402" s="16" t="str">
        <f>IFERROR($O402/INDEX(IMFYear!$B$9:$AO$400,MATCH($F402,IMFYear!$B$9:$B$400,0),MATCH(Q$5,IMFYear!$B$8:$AO$8,0)),"")</f>
        <v/>
      </c>
      <c r="R402" s="16" t="str">
        <f>IFERROR($O402/INDEX(IMFYear!$B$9:$AO$400,MATCH($F402,IMFYear!$B$9:$B$400,0),MATCH(R$5,IMFYear!$B$8:$AO$8,0)),"")</f>
        <v/>
      </c>
      <c r="S402" s="16" t="str">
        <f>IFERROR($O402/INDEX(IMFYear!$B$9:$AO$400,MATCH($F402,IMFYear!$B$9:$B$400,0),MATCH(S$5,IMFYear!$B$8:$AO$8,0)),"")</f>
        <v/>
      </c>
      <c r="T402" s="16" t="str">
        <f>IFERROR($O402/INDEX(IMFYear!$B$9:$AO$400,MATCH($F402,IMFYear!$B$9:$B$400,0),MATCH(T$5,IMFYear!$B$8:$AO$8,0)),"")</f>
        <v/>
      </c>
      <c r="V402" s="3" t="str">
        <f t="array" ref="V402">IFERROR(IF($V$4="IMF",INDEX(F:F,SMALL($N$6:$N$405,ROW(U402)-ROW($U$5)),1),INDEX(F:F,SMALL($E$6:$E$405,ROW(U402)-ROW($U$5)),1)),"")</f>
        <v/>
      </c>
      <c r="W402" s="16" t="str">
        <f t="shared" si="55"/>
        <v/>
      </c>
      <c r="X402" s="16" t="str">
        <f t="shared" si="56"/>
        <v/>
      </c>
      <c r="Y402" s="16" t="str">
        <f t="shared" si="57"/>
        <v/>
      </c>
      <c r="Z402" s="16" t="str">
        <f t="shared" si="58"/>
        <v/>
      </c>
      <c r="AA402" s="16" t="str">
        <f t="shared" si="59"/>
        <v/>
      </c>
      <c r="AE402" s="1"/>
      <c r="AF402" s="4"/>
      <c r="AG402" s="29"/>
      <c r="AH402" s="29"/>
      <c r="AI402" s="29"/>
      <c r="AJ402" s="29"/>
      <c r="AL402" s="4"/>
      <c r="AM402" s="52"/>
      <c r="AN402" s="52"/>
    </row>
    <row r="403" spans="6:40" x14ac:dyDescent="0.25">
      <c r="F403" s="3" t="str">
        <f t="shared" si="60"/>
        <v/>
      </c>
      <c r="G403" s="29"/>
      <c r="H403" s="29"/>
      <c r="I403" s="29"/>
      <c r="J403" s="29"/>
      <c r="K403" s="29"/>
      <c r="L403" s="29"/>
      <c r="N403" s="2" t="str">
        <f t="shared" si="54"/>
        <v/>
      </c>
      <c r="O403" s="16" t="str">
        <f>IFERROR(IF(INDEX(IMFYear!$B$9:$AO$400,MATCH($F403,IMFYear!$B$9:$B$400,0),MATCH(O$5,IMFYear!$B$8:$AO$8,0))=0,"",INDEX(IMFYear!$B$9:$AO$400,MATCH($F403,IMFYear!$B$9:$B$400,0),MATCH(O$5,IMFYear!$B$8:$AO$8,0))),"")</f>
        <v/>
      </c>
      <c r="P403" s="16" t="str">
        <f>IFERROR($O403/INDEX(IMFYear!$B$9:$AO$400,MATCH($F403,IMFYear!$B$9:$B$400,0),MATCH(P$5,IMFYear!$B$8:$AO$8,0)),"")</f>
        <v/>
      </c>
      <c r="Q403" s="16" t="str">
        <f>IFERROR($O403/INDEX(IMFYear!$B$9:$AO$400,MATCH($F403,IMFYear!$B$9:$B$400,0),MATCH(Q$5,IMFYear!$B$8:$AO$8,0)),"")</f>
        <v/>
      </c>
      <c r="R403" s="16" t="str">
        <f>IFERROR($O403/INDEX(IMFYear!$B$9:$AO$400,MATCH($F403,IMFYear!$B$9:$B$400,0),MATCH(R$5,IMFYear!$B$8:$AO$8,0)),"")</f>
        <v/>
      </c>
      <c r="S403" s="16" t="str">
        <f>IFERROR($O403/INDEX(IMFYear!$B$9:$AO$400,MATCH($F403,IMFYear!$B$9:$B$400,0),MATCH(S$5,IMFYear!$B$8:$AO$8,0)),"")</f>
        <v/>
      </c>
      <c r="T403" s="16" t="str">
        <f>IFERROR($O403/INDEX(IMFYear!$B$9:$AO$400,MATCH($F403,IMFYear!$B$9:$B$400,0),MATCH(T$5,IMFYear!$B$8:$AO$8,0)),"")</f>
        <v/>
      </c>
      <c r="V403" s="3" t="str">
        <f t="array" ref="V403">IFERROR(IF($V$4="IMF",INDEX(F:F,SMALL($N$6:$N$405,ROW(U403)-ROW($U$5)),1),INDEX(F:F,SMALL($E$6:$E$405,ROW(U403)-ROW($U$5)),1)),"")</f>
        <v/>
      </c>
      <c r="W403" s="16" t="str">
        <f t="shared" si="55"/>
        <v/>
      </c>
      <c r="X403" s="16" t="str">
        <f t="shared" si="56"/>
        <v/>
      </c>
      <c r="Y403" s="16" t="str">
        <f t="shared" si="57"/>
        <v/>
      </c>
      <c r="Z403" s="16" t="str">
        <f t="shared" si="58"/>
        <v/>
      </c>
      <c r="AA403" s="16" t="str">
        <f t="shared" si="59"/>
        <v/>
      </c>
      <c r="AE403" s="1"/>
      <c r="AF403" s="4"/>
      <c r="AG403" s="29"/>
      <c r="AH403" s="29"/>
      <c r="AI403" s="29"/>
      <c r="AJ403" s="29"/>
      <c r="AL403" s="4"/>
      <c r="AM403" s="52"/>
      <c r="AN403" s="52"/>
    </row>
    <row r="404" spans="6:40" x14ac:dyDescent="0.25">
      <c r="F404" s="3" t="str">
        <f t="shared" si="60"/>
        <v/>
      </c>
      <c r="G404" s="29"/>
      <c r="H404" s="29"/>
      <c r="I404" s="29"/>
      <c r="J404" s="29"/>
      <c r="K404" s="29"/>
      <c r="L404" s="29"/>
      <c r="N404" s="2" t="str">
        <f t="shared" si="54"/>
        <v/>
      </c>
      <c r="O404" s="16" t="str">
        <f>IFERROR(IF(INDEX(IMFYear!$B$9:$AO$400,MATCH($F404,IMFYear!$B$9:$B$400,0),MATCH(O$5,IMFYear!$B$8:$AO$8,0))=0,"",INDEX(IMFYear!$B$9:$AO$400,MATCH($F404,IMFYear!$B$9:$B$400,0),MATCH(O$5,IMFYear!$B$8:$AO$8,0))),"")</f>
        <v/>
      </c>
      <c r="P404" s="16" t="str">
        <f>IFERROR($O404/INDEX(IMFYear!$B$9:$AO$400,MATCH($F404,IMFYear!$B$9:$B$400,0),MATCH(P$5,IMFYear!$B$8:$AO$8,0)),"")</f>
        <v/>
      </c>
      <c r="Q404" s="16" t="str">
        <f>IFERROR($O404/INDEX(IMFYear!$B$9:$AO$400,MATCH($F404,IMFYear!$B$9:$B$400,0),MATCH(Q$5,IMFYear!$B$8:$AO$8,0)),"")</f>
        <v/>
      </c>
      <c r="R404" s="16" t="str">
        <f>IFERROR($O404/INDEX(IMFYear!$B$9:$AO$400,MATCH($F404,IMFYear!$B$9:$B$400,0),MATCH(R$5,IMFYear!$B$8:$AO$8,0)),"")</f>
        <v/>
      </c>
      <c r="S404" s="16" t="str">
        <f>IFERROR($O404/INDEX(IMFYear!$B$9:$AO$400,MATCH($F404,IMFYear!$B$9:$B$400,0),MATCH(S$5,IMFYear!$B$8:$AO$8,0)),"")</f>
        <v/>
      </c>
      <c r="T404" s="16" t="str">
        <f>IFERROR($O404/INDEX(IMFYear!$B$9:$AO$400,MATCH($F404,IMFYear!$B$9:$B$400,0),MATCH(T$5,IMFYear!$B$8:$AO$8,0)),"")</f>
        <v/>
      </c>
      <c r="V404" s="3" t="str">
        <f t="array" ref="V404">IFERROR(IF($V$4="IMF",INDEX(F:F,SMALL($N$6:$N$405,ROW(U404)-ROW($U$5)),1),INDEX(F:F,SMALL($E$6:$E$405,ROW(U404)-ROW($U$5)),1)),"")</f>
        <v/>
      </c>
      <c r="W404" s="16" t="str">
        <f t="shared" si="55"/>
        <v/>
      </c>
      <c r="X404" s="16" t="str">
        <f t="shared" si="56"/>
        <v/>
      </c>
      <c r="Y404" s="16" t="str">
        <f t="shared" si="57"/>
        <v/>
      </c>
      <c r="Z404" s="16" t="str">
        <f t="shared" si="58"/>
        <v/>
      </c>
      <c r="AA404" s="16" t="str">
        <f t="shared" si="59"/>
        <v/>
      </c>
      <c r="AE404" s="1"/>
      <c r="AF404" s="4"/>
      <c r="AG404" s="29"/>
      <c r="AH404" s="29"/>
      <c r="AI404" s="29"/>
      <c r="AJ404" s="29"/>
      <c r="AL404" s="4"/>
      <c r="AM404" s="52"/>
      <c r="AN404" s="52"/>
    </row>
    <row r="405" spans="6:40" x14ac:dyDescent="0.25">
      <c r="F405" s="3" t="str">
        <f t="shared" si="60"/>
        <v/>
      </c>
      <c r="G405" s="29"/>
      <c r="H405" s="29"/>
      <c r="I405" s="29"/>
      <c r="J405" s="29"/>
      <c r="K405" s="29"/>
      <c r="L405" s="29"/>
      <c r="N405" s="2" t="str">
        <f t="shared" si="54"/>
        <v/>
      </c>
      <c r="O405" s="16" t="str">
        <f>IFERROR(IF(INDEX(IMFYear!$B$9:$AO$400,MATCH($F405,IMFYear!$B$9:$B$400,0),MATCH(O$5,IMFYear!$B$8:$AO$8,0))=0,"",INDEX(IMFYear!$B$9:$AO$400,MATCH($F405,IMFYear!$B$9:$B$400,0),MATCH(O$5,IMFYear!$B$8:$AO$8,0))),"")</f>
        <v/>
      </c>
      <c r="P405" s="16" t="str">
        <f>IFERROR($O405/INDEX(IMFYear!$B$9:$AO$400,MATCH($F405,IMFYear!$B$9:$B$400,0),MATCH(P$5,IMFYear!$B$8:$AO$8,0)),"")</f>
        <v/>
      </c>
      <c r="Q405" s="16" t="str">
        <f>IFERROR($O405/INDEX(IMFYear!$B$9:$AO$400,MATCH($F405,IMFYear!$B$9:$B$400,0),MATCH(Q$5,IMFYear!$B$8:$AO$8,0)),"")</f>
        <v/>
      </c>
      <c r="R405" s="16" t="str">
        <f>IFERROR($O405/INDEX(IMFYear!$B$9:$AO$400,MATCH($F405,IMFYear!$B$9:$B$400,0),MATCH(R$5,IMFYear!$B$8:$AO$8,0)),"")</f>
        <v/>
      </c>
      <c r="S405" s="16" t="str">
        <f>IFERROR($O405/INDEX(IMFYear!$B$9:$AO$400,MATCH($F405,IMFYear!$B$9:$B$400,0),MATCH(S$5,IMFYear!$B$8:$AO$8,0)),"")</f>
        <v/>
      </c>
      <c r="T405" s="16" t="str">
        <f>IFERROR($O405/INDEX(IMFYear!$B$9:$AO$400,MATCH($F405,IMFYear!$B$9:$B$400,0),MATCH(T$5,IMFYear!$B$8:$AO$8,0)),"")</f>
        <v/>
      </c>
      <c r="V405" s="3" t="str">
        <f t="array" ref="V405">IFERROR(IF($V$4="IMF",INDEX(F:F,SMALL($N$6:$N$405,ROW(U405)-ROW($U$5)),1),INDEX(F:F,SMALL($E$6:$E$405,ROW(U405)-ROW($U$5)),1)),"")</f>
        <v/>
      </c>
      <c r="W405" s="16" t="str">
        <f t="shared" si="55"/>
        <v/>
      </c>
      <c r="X405" s="16" t="str">
        <f t="shared" si="56"/>
        <v/>
      </c>
      <c r="Y405" s="16" t="str">
        <f t="shared" si="57"/>
        <v/>
      </c>
      <c r="Z405" s="16" t="str">
        <f t="shared" si="58"/>
        <v/>
      </c>
      <c r="AA405" s="16" t="str">
        <f t="shared" si="59"/>
        <v/>
      </c>
      <c r="AE405" s="1"/>
      <c r="AF405" s="4"/>
      <c r="AG405" s="29"/>
      <c r="AH405" s="29"/>
      <c r="AI405" s="29"/>
      <c r="AJ405" s="29"/>
      <c r="AL405" s="4"/>
      <c r="AM405" s="52"/>
      <c r="AN405" s="52"/>
    </row>
    <row r="406" spans="6:40" x14ac:dyDescent="0.25">
      <c r="F406" s="49"/>
    </row>
    <row r="407" spans="6:40" x14ac:dyDescent="0.25">
      <c r="F407" s="4"/>
    </row>
    <row r="408" spans="6:40" x14ac:dyDescent="0.25">
      <c r="F408" s="4"/>
    </row>
    <row r="409" spans="6:40" x14ac:dyDescent="0.25">
      <c r="F409" s="4"/>
    </row>
    <row r="410" spans="6:40" x14ac:dyDescent="0.25">
      <c r="F410" s="4"/>
    </row>
    <row r="411" spans="6:40" x14ac:dyDescent="0.25">
      <c r="F411" s="4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26</vt:i4>
      </vt:variant>
    </vt:vector>
  </HeadingPairs>
  <TitlesOfParts>
    <vt:vector size="36" baseType="lpstr">
      <vt:lpstr>Dashboard</vt:lpstr>
      <vt:lpstr>CountTotal</vt:lpstr>
      <vt:lpstr>CheckRate</vt:lpstr>
      <vt:lpstr>CompareCurrencies</vt:lpstr>
      <vt:lpstr>CompareSources</vt:lpstr>
      <vt:lpstr>IMFYear</vt:lpstr>
      <vt:lpstr>ECB90Days</vt:lpstr>
      <vt:lpstr>DailyCurrencyRates</vt:lpstr>
      <vt:lpstr>Calc</vt:lpstr>
      <vt:lpstr>ToU</vt:lpstr>
      <vt:lpstr>convert</vt:lpstr>
      <vt:lpstr>convertedTo</vt:lpstr>
      <vt:lpstr>ECB90DaysUpdate</vt:lpstr>
      <vt:lpstr>exchangeTo</vt:lpstr>
      <vt:lpstr>EXupdate</vt:lpstr>
      <vt:lpstr>IMFupdate</vt:lpstr>
      <vt:lpstr>max</vt:lpstr>
      <vt:lpstr>maxX</vt:lpstr>
      <vt:lpstr>maxY</vt:lpstr>
      <vt:lpstr>min</vt:lpstr>
      <vt:lpstr>minS</vt:lpstr>
      <vt:lpstr>minX</vt:lpstr>
      <vt:lpstr>minY</vt:lpstr>
      <vt:lpstr>CheckRate!Print_Area</vt:lpstr>
      <vt:lpstr>CompareCurrencies!Print_Area</vt:lpstr>
      <vt:lpstr>CompareSources!Print_Area</vt:lpstr>
      <vt:lpstr>CountTotal!Print_Area</vt:lpstr>
      <vt:lpstr>DailyCurrencyRates!Print_Area</vt:lpstr>
      <vt:lpstr>Dashboard!Print_Area</vt:lpstr>
      <vt:lpstr>ECB90Days!Print_Area</vt:lpstr>
      <vt:lpstr>IMFYear!Print_Area</vt:lpstr>
      <vt:lpstr>ToU!Print_Area</vt:lpstr>
      <vt:lpstr>DailyCurrencyRates!Print_Titles</vt:lpstr>
      <vt:lpstr>ECB90Days!Print_Titles</vt:lpstr>
      <vt:lpstr>IMFYear!Print_Titles</vt:lpstr>
      <vt:lpstr>startDT90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Productivity Kit</dc:creator>
  <cp:lastModifiedBy>Master Productivity Kit</cp:lastModifiedBy>
  <cp:lastPrinted>2023-01-01T16:31:37Z</cp:lastPrinted>
  <dcterms:created xsi:type="dcterms:W3CDTF">2020-10-08T11:43:42Z</dcterms:created>
  <dcterms:modified xsi:type="dcterms:W3CDTF">2023-02-13T13:17:15Z</dcterms:modified>
  <dc:title>Currency Converter V6 Template</dc:title>
  <dc:subject>Currency Converter V6</dc:subject>
  <dc:description>Currency Converter V6 template by Master Productivity Kit — masterproductivitykit.com</dc:description>
  <cp:keywords>Master Productivity Kit, Excel template, Google Sheets template</cp:keywords>
  <cp:category>Business Template</cp:category>
</cp:coreProperties>
</file>