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+xml"/>
  <Override PartName="/xl/tables/table3.xml" ContentType="application/vnd.openxmlformats-officedocument.spreadsheetml.tab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58B9B02B-7FCC-4E02-9422-6C9E28195B82}" xr6:coauthVersionLast="47" xr6:coauthVersionMax="47" xr10:uidLastSave="{00000000-0000-0000-0000-000000000000}"/>
  <bookViews>
    <workbookView showSheetTabs="0" xWindow="-120" yWindow="-120" windowWidth="29040" windowHeight="15720" xr2:uid="{3A304221-A700-44A0-BB93-06B24F2C627C}"/>
  </bookViews>
  <sheets>
    <sheet name="Dashboard" sheetId="10" r:id="rId1"/>
    <sheet name="Weighted" sheetId="13" r:id="rId2"/>
    <sheet name="UnitBased" sheetId="4" r:id="rId3"/>
    <sheet name="TwoMonth" sheetId="15" r:id="rId4"/>
    <sheet name="VendorTrend" sheetId="9" r:id="rId5"/>
    <sheet name="ItemTrend" sheetId="5" r:id="rId6"/>
    <sheet name="Calc" sheetId="8" state="hidden" r:id="rId7"/>
  </sheets>
  <definedNames>
    <definedName name="DynamicMonth">OFFSET(Calc!$K$4,,,Calc!$J$2)</definedName>
    <definedName name="Item_2Comparison">IFERROR(OFFSET(Calc!$P$4,0,0,Calc!$O$3,1),"")</definedName>
    <definedName name="Item_Job_Year">IFERROR(OFFSET(Calc!$C$4,0,0,Calc!$C$2,1),"")</definedName>
    <definedName name="Min_Cost">IFERROR(OFFSET(Calc!$M$4,0,0,Calc!$J$2,1),"")</definedName>
    <definedName name="Month">IFERROR(OFFSET(Calc!$K$4,0,0,Calc!$J$2,1),"")</definedName>
    <definedName name="Month1">IFERROR(OFFSET(Calc!$Q$4,0,0,Calc!$O$3,1),"")</definedName>
    <definedName name="Month2">IFERROR(OFFSET(Calc!$R$4,0,0,Calc!$O$3,1),"")</definedName>
    <definedName name="_xlnm.Print_Area" localSheetId="0">Dashboard!$B$2:$H$28</definedName>
    <definedName name="_xlnm.Print_Area" localSheetId="5">OFFSET(ItemTrend!$B$5,,,Calc!$AN$3+5,7)</definedName>
    <definedName name="_xlnm.Print_Area" localSheetId="3">OFFSET(TwoMonth!$B$5,,,Calc!$O$3+5,6)</definedName>
    <definedName name="_xlnm.Print_Area" localSheetId="2">OFFSET(UnitBased!$B$6,,,Calc!$AA$3+2,15)</definedName>
    <definedName name="_xlnm.Print_Area" localSheetId="4">OFFSET(VendorTrend!$B$5,,,Calc!$J$3+10,13)</definedName>
    <definedName name="_xlnm.Print_Area" localSheetId="1">OFFSET(Weighted!$B$5,,,Calc!$T$3+4,13)</definedName>
    <definedName name="_xlnm.Print_Titles" localSheetId="5">ItemTrend!$9:$9</definedName>
    <definedName name="_xlnm.Print_Titles" localSheetId="3">TwoMonth!$7:$9</definedName>
    <definedName name="_xlnm.Print_Titles" localSheetId="2">UnitBased!$6:$7</definedName>
    <definedName name="_xlnm.Print_Titles" localSheetId="4">VendorTrend!$14:$14</definedName>
    <definedName name="_xlnm.Print_Titles" localSheetId="1">Weighted!$5:$8</definedName>
    <definedName name="TotalCost">IFERROR(OFFSET(Calc!$L$4,0,0,Calc!$J$2,1),"")</definedName>
    <definedName name="Unitdropdown">OFFSET(Calc!$AQ$19,0,0,Calc!$AQ$17,1)</definedName>
    <definedName name="Vendordropdown">OFFSET(Calc!$AL$20,0,0,Calc!$AL$18,1)</definedName>
    <definedName name="VendorName">TwoMonth!$B$7</definedName>
    <definedName name="Year1">IFERROR(OFFSET(Calc!$D$4,0,0,Calc!$C$2,1),"")</definedName>
    <definedName name="Year2">IFERROR(OFFSET(Calc!$E$4,0,0,Calc!$C$2,1),"")</definedName>
    <definedName name="Year3">IFERROR(OFFSET(Calc!$F$4,0,0,Calc!$C$2,1),"")</definedName>
    <definedName name="Year4">IFERROR(OFFSET(Calc!$G$4,0,0,Calc!$C$2,1),"")</definedName>
    <definedName name="Year5">IFERROR(OFFSET(Calc!$H$4,0,0,Calc!$C$2,1),"")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5" i="8" l="1"/>
  <c r="L11" i="8"/>
  <c r="L10" i="8"/>
  <c r="L9" i="8"/>
  <c r="L8" i="8"/>
  <c r="L7" i="8"/>
  <c r="L6" i="8"/>
  <c r="L5" i="8"/>
  <c r="L4" i="8"/>
  <c r="AP19" i="8"/>
  <c r="AQ19" i="8" s="1" a="1"/>
  <c r="AQ19" i="8" s="1"/>
  <c r="AO11" i="8"/>
  <c r="AO4" i="8"/>
  <c r="AS13" i="8"/>
  <c r="AR13" i="8"/>
  <c r="AQ13" i="8"/>
  <c r="AP13" i="8"/>
  <c r="AO13" i="8"/>
  <c r="AS12" i="8"/>
  <c r="AR12" i="8"/>
  <c r="AQ12" i="8"/>
  <c r="AP12" i="8"/>
  <c r="AO12" i="8"/>
  <c r="AS11" i="8"/>
  <c r="AR11" i="8"/>
  <c r="AQ11" i="8"/>
  <c r="AP11" i="8"/>
  <c r="AS10" i="8"/>
  <c r="AR10" i="8"/>
  <c r="AQ10" i="8"/>
  <c r="AP10" i="8"/>
  <c r="AO10" i="8"/>
  <c r="AS9" i="8"/>
  <c r="AR9" i="8"/>
  <c r="AQ9" i="8"/>
  <c r="AP9" i="8"/>
  <c r="AO9" i="8"/>
  <c r="AS8" i="8"/>
  <c r="AR8" i="8"/>
  <c r="AQ8" i="8"/>
  <c r="AP8" i="8"/>
  <c r="AO8" i="8"/>
  <c r="AS7" i="8"/>
  <c r="AR7" i="8"/>
  <c r="AQ7" i="8"/>
  <c r="AP7" i="8"/>
  <c r="AO7" i="8"/>
  <c r="AS6" i="8"/>
  <c r="AR6" i="8"/>
  <c r="AQ6" i="8"/>
  <c r="AP6" i="8"/>
  <c r="AO6" i="8"/>
  <c r="AS5" i="8"/>
  <c r="AR5" i="8"/>
  <c r="AQ5" i="8"/>
  <c r="AP5" i="8"/>
  <c r="AO5" i="8"/>
  <c r="AS4" i="8"/>
  <c r="AR4" i="8"/>
  <c r="AQ4" i="8"/>
  <c r="AP4" i="8"/>
  <c r="AJ3" i="8"/>
  <c r="H13" i="8"/>
  <c r="G13" i="8"/>
  <c r="F13" i="8"/>
  <c r="E13" i="8"/>
  <c r="D13" i="8"/>
  <c r="C13" i="8"/>
  <c r="H12" i="8"/>
  <c r="G12" i="8"/>
  <c r="F12" i="8"/>
  <c r="E12" i="8"/>
  <c r="D12" i="8"/>
  <c r="C12" i="8"/>
  <c r="H11" i="8"/>
  <c r="G11" i="8"/>
  <c r="F11" i="8"/>
  <c r="E11" i="8"/>
  <c r="D11" i="8"/>
  <c r="C11" i="8"/>
  <c r="H10" i="8"/>
  <c r="G10" i="8"/>
  <c r="F10" i="8"/>
  <c r="E10" i="8"/>
  <c r="D10" i="8"/>
  <c r="C10" i="8"/>
  <c r="H9" i="8"/>
  <c r="G9" i="8"/>
  <c r="F9" i="8"/>
  <c r="E9" i="8"/>
  <c r="D9" i="8"/>
  <c r="C9" i="8"/>
  <c r="H8" i="8"/>
  <c r="G8" i="8"/>
  <c r="F8" i="8"/>
  <c r="E8" i="8"/>
  <c r="D8" i="8"/>
  <c r="C8" i="8"/>
  <c r="H7" i="8"/>
  <c r="G7" i="8"/>
  <c r="F7" i="8"/>
  <c r="E7" i="8"/>
  <c r="D7" i="8"/>
  <c r="C7" i="8"/>
  <c r="H6" i="8"/>
  <c r="G6" i="8"/>
  <c r="F6" i="8"/>
  <c r="E6" i="8"/>
  <c r="D6" i="8"/>
  <c r="C6" i="8"/>
  <c r="H5" i="8"/>
  <c r="G5" i="8"/>
  <c r="F5" i="8"/>
  <c r="E5" i="8"/>
  <c r="D5" i="8"/>
  <c r="C5" i="8"/>
  <c r="C2" i="8" s="1"/>
  <c r="H4" i="8"/>
  <c r="G4" i="8"/>
  <c r="F4" i="8"/>
  <c r="E4" i="8"/>
  <c r="D4" i="8"/>
  <c r="C4" i="8"/>
  <c r="J3" i="8"/>
  <c r="P11" i="8" a="1"/>
  <c r="P11" i="8" s="1"/>
  <c r="P10" i="8" a="1"/>
  <c r="P10" i="8" s="1"/>
  <c r="P9" i="8" a="1"/>
  <c r="P9" i="8" s="1"/>
  <c r="P8" i="8" a="1"/>
  <c r="P8" i="8" s="1"/>
  <c r="P7" i="8" a="1"/>
  <c r="P7" i="8" s="1"/>
  <c r="P6" i="8" a="1"/>
  <c r="P6" i="8" s="1"/>
  <c r="P5" i="8" a="1"/>
  <c r="P5" i="8" s="1"/>
  <c r="P4" i="8" a="1"/>
  <c r="P4" i="8" s="1"/>
  <c r="R4" i="8" s="1"/>
  <c r="AA3" i="8"/>
  <c r="AH14" i="8"/>
  <c r="AH13" i="8"/>
  <c r="AH12" i="8"/>
  <c r="AH11" i="8"/>
  <c r="AH10" i="8"/>
  <c r="AH9" i="8"/>
  <c r="AH8" i="8"/>
  <c r="AH7" i="8"/>
  <c r="AH6" i="8"/>
  <c r="AH5" i="8"/>
  <c r="AH4" i="8"/>
  <c r="AC4" i="8"/>
  <c r="T3" i="8"/>
  <c r="H7" i="5"/>
  <c r="G7" i="5"/>
  <c r="F7" i="5"/>
  <c r="E7" i="5"/>
  <c r="D7" i="5"/>
  <c r="N12" i="9"/>
  <c r="M12" i="9"/>
  <c r="L14" i="8" s="1"/>
  <c r="L12" i="9"/>
  <c r="L13" i="8" s="1"/>
  <c r="K12" i="9"/>
  <c r="L12" i="8" s="1"/>
  <c r="J12" i="9"/>
  <c r="I12" i="9"/>
  <c r="H12" i="9"/>
  <c r="G12" i="9"/>
  <c r="F12" i="9"/>
  <c r="E12" i="9"/>
  <c r="D12" i="9"/>
  <c r="C12" i="9"/>
  <c r="D6" i="13"/>
  <c r="AN3" i="8"/>
  <c r="Q4" i="8" l="1"/>
  <c r="O3" i="8"/>
  <c r="R7" i="8"/>
  <c r="Q7" i="8"/>
  <c r="R8" i="8"/>
  <c r="Q8" i="8"/>
  <c r="R9" i="8"/>
  <c r="Q9" i="8"/>
  <c r="R10" i="8"/>
  <c r="Q10" i="8"/>
  <c r="R5" i="8"/>
  <c r="Q5" i="8"/>
  <c r="R6" i="8"/>
  <c r="Q6" i="8"/>
  <c r="R11" i="8"/>
  <c r="Q11" i="8"/>
  <c r="B12" i="9" l="1"/>
  <c r="K1" i="8"/>
  <c r="AK3" i="8"/>
  <c r="E8" i="13" l="1"/>
  <c r="F8" i="13"/>
  <c r="H8" i="13"/>
  <c r="AG14" i="8" l="1"/>
  <c r="AG13" i="8"/>
  <c r="AG12" i="8"/>
  <c r="AG11" i="8"/>
  <c r="AG10" i="8"/>
  <c r="AG9" i="8"/>
  <c r="AG8" i="8"/>
  <c r="AG7" i="8"/>
  <c r="AG6" i="8"/>
  <c r="AG5" i="8"/>
  <c r="AF14" i="8"/>
  <c r="AF13" i="8"/>
  <c r="AF12" i="8"/>
  <c r="AF11" i="8"/>
  <c r="AF10" i="8"/>
  <c r="AF9" i="8"/>
  <c r="AF8" i="8"/>
  <c r="AF7" i="8"/>
  <c r="AF6" i="8"/>
  <c r="AF5" i="8"/>
  <c r="AE14" i="8"/>
  <c r="AE13" i="8"/>
  <c r="AE12" i="8"/>
  <c r="AE11" i="8"/>
  <c r="AE10" i="8"/>
  <c r="AE9" i="8"/>
  <c r="AE8" i="8"/>
  <c r="AE7" i="8"/>
  <c r="AE6" i="8"/>
  <c r="AE5" i="8"/>
  <c r="AD14" i="8"/>
  <c r="AD13" i="8"/>
  <c r="AD12" i="8"/>
  <c r="AD11" i="8"/>
  <c r="AD10" i="8"/>
  <c r="AD9" i="8"/>
  <c r="AD8" i="8"/>
  <c r="AD7" i="8"/>
  <c r="AD6" i="8"/>
  <c r="AD5" i="8"/>
  <c r="AC14" i="8"/>
  <c r="AC13" i="8"/>
  <c r="AC12" i="8"/>
  <c r="AC11" i="8"/>
  <c r="AC10" i="8"/>
  <c r="AC9" i="8"/>
  <c r="AC8" i="8"/>
  <c r="AC7" i="8"/>
  <c r="AB7" i="8" s="1"/>
  <c r="AC6" i="8"/>
  <c r="AC5" i="8"/>
  <c r="AB14" i="8" l="1"/>
  <c r="AB6" i="8"/>
  <c r="AB5" i="8"/>
  <c r="AB13" i="8"/>
  <c r="AB12" i="8"/>
  <c r="AB11" i="8"/>
  <c r="AB9" i="8"/>
  <c r="AB8" i="8"/>
  <c r="AB10" i="8"/>
  <c r="N8" i="13"/>
  <c r="L8" i="13"/>
  <c r="J8" i="13"/>
  <c r="M8" i="13"/>
  <c r="K8" i="13"/>
  <c r="I8" i="13"/>
  <c r="G8" i="13"/>
  <c r="E9" i="15"/>
  <c r="C7" i="5"/>
  <c r="AS3" i="8" l="1"/>
  <c r="AR3" i="8"/>
  <c r="AQ3" i="8"/>
  <c r="AP3" i="8"/>
  <c r="AO3" i="8"/>
  <c r="AG3" i="8"/>
  <c r="AF3" i="8"/>
  <c r="AE3" i="8"/>
  <c r="AD3" i="8"/>
  <c r="AC3" i="8"/>
  <c r="F10" i="13"/>
  <c r="Y3" i="8"/>
  <c r="X3" i="8"/>
  <c r="W3" i="8"/>
  <c r="V3" i="8"/>
  <c r="U3" i="8"/>
  <c r="H3" i="8"/>
  <c r="G3" i="8"/>
  <c r="F3" i="8"/>
  <c r="E3" i="8"/>
  <c r="D3" i="8"/>
  <c r="R3" i="8"/>
  <c r="Q3" i="8"/>
  <c r="K6" i="8"/>
  <c r="K7" i="8"/>
  <c r="K8" i="8"/>
  <c r="K9" i="8"/>
  <c r="K10" i="8"/>
  <c r="K11" i="8"/>
  <c r="K12" i="8"/>
  <c r="K13" i="8"/>
  <c r="K14" i="8"/>
  <c r="K15" i="8"/>
  <c r="K5" i="8"/>
  <c r="K4" i="8"/>
  <c r="J2" i="8" l="1"/>
  <c r="AK4" i="8" l="1"/>
  <c r="AP20" i="8"/>
  <c r="AP21" i="8"/>
  <c r="AP22" i="8"/>
  <c r="AP23" i="8"/>
  <c r="AP24" i="8"/>
  <c r="AP25" i="8"/>
  <c r="AP26" i="8"/>
  <c r="AP27" i="8"/>
  <c r="AP28" i="8"/>
  <c r="AP29" i="8"/>
  <c r="AP30" i="8"/>
  <c r="AK21" i="8"/>
  <c r="AK22" i="8"/>
  <c r="AK23" i="8"/>
  <c r="AK24" i="8"/>
  <c r="AK25" i="8"/>
  <c r="AK26" i="8"/>
  <c r="AK27" i="8"/>
  <c r="AK28" i="8"/>
  <c r="AK29" i="8"/>
  <c r="AK30" i="8"/>
  <c r="AK31" i="8"/>
  <c r="AK20" i="8"/>
  <c r="AL20" i="8" s="1" a="1"/>
  <c r="AL20" i="8" s="1"/>
  <c r="AL21" i="8" l="1" a="1"/>
  <c r="AL21" i="8" s="1"/>
  <c r="AL22" i="8" l="1" a="1"/>
  <c r="AL22" i="8" s="1"/>
  <c r="AQ20" i="8" a="1"/>
  <c r="AQ20" i="8" s="1"/>
  <c r="AL23" i="8" l="1" a="1"/>
  <c r="AL23" i="8" s="1"/>
  <c r="AQ21" i="8" a="1"/>
  <c r="AQ21" i="8" s="1"/>
  <c r="AL24" i="8" l="1" a="1"/>
  <c r="AL24" i="8" s="1"/>
  <c r="AL25" i="8" s="1" a="1"/>
  <c r="AL25" i="8" s="1"/>
  <c r="AQ22" i="8" a="1"/>
  <c r="AQ22" i="8" s="1"/>
  <c r="AL26" i="8" l="1" a="1"/>
  <c r="AL26" i="8" s="1"/>
  <c r="AL27" i="8" s="1" a="1"/>
  <c r="AL27" i="8" s="1"/>
  <c r="AL28" i="8" s="1" a="1"/>
  <c r="AL28" i="8" s="1"/>
  <c r="AL29" i="8" s="1" a="1"/>
  <c r="AL29" i="8" s="1"/>
  <c r="AQ23" i="8" a="1"/>
  <c r="AQ23" i="8" s="1"/>
  <c r="AQ24" i="8" s="1" a="1"/>
  <c r="AQ24" i="8" s="1"/>
  <c r="AL30" i="8" l="1" a="1"/>
  <c r="AL30" i="8" s="1"/>
  <c r="AL31" i="8" s="1" a="1"/>
  <c r="AL31" i="8" s="1"/>
  <c r="AL18" i="8" s="1"/>
  <c r="AQ25" i="8" a="1"/>
  <c r="AQ25" i="8" s="1"/>
  <c r="AQ26" i="8" s="1" a="1"/>
  <c r="AQ26" i="8" s="1"/>
  <c r="AQ27" i="8" s="1" a="1"/>
  <c r="AQ27" i="8" s="1"/>
  <c r="AQ28" i="8" l="1" a="1"/>
  <c r="AQ28" i="8" s="1"/>
  <c r="AQ29" i="8" s="1" a="1"/>
  <c r="AQ29" i="8" s="1"/>
  <c r="AQ30" i="8" s="1" a="1"/>
  <c r="AQ30" i="8" s="1"/>
  <c r="AQ17" i="8" s="1"/>
  <c r="F9" i="13" l="1"/>
  <c r="J12" i="13"/>
  <c r="AD4" i="8" l="1"/>
  <c r="AE4" i="8"/>
  <c r="AF4" i="8"/>
  <c r="AG4" i="8"/>
  <c r="O8" i="4" l="1"/>
  <c r="P8" i="4" s="1"/>
  <c r="AB4" i="8"/>
  <c r="O11" i="4"/>
  <c r="AN11" i="8"/>
  <c r="AN7" i="8"/>
  <c r="AN10" i="8"/>
  <c r="AN13" i="8"/>
  <c r="AN4" i="8"/>
  <c r="AN8" i="8"/>
  <c r="AN5" i="8"/>
  <c r="AN6" i="8"/>
  <c r="AN12" i="8"/>
  <c r="AN9" i="8"/>
  <c r="G9" i="15"/>
  <c r="N18" i="13" l="1"/>
  <c r="Y13" i="8" s="1"/>
  <c r="N17" i="13"/>
  <c r="Y12" i="8" s="1"/>
  <c r="N16" i="13"/>
  <c r="Y11" i="8" s="1"/>
  <c r="N15" i="13"/>
  <c r="Y10" i="8" s="1"/>
  <c r="N14" i="13"/>
  <c r="N13" i="13"/>
  <c r="Y8" i="8" s="1"/>
  <c r="N12" i="13"/>
  <c r="Y7" i="8" s="1"/>
  <c r="N11" i="13"/>
  <c r="Y6" i="8" s="1"/>
  <c r="N10" i="13"/>
  <c r="Y5" i="8" s="1"/>
  <c r="L18" i="13"/>
  <c r="X13" i="8" s="1"/>
  <c r="L17" i="13"/>
  <c r="X12" i="8" s="1"/>
  <c r="L16" i="13"/>
  <c r="X11" i="8" s="1"/>
  <c r="L15" i="13"/>
  <c r="X10" i="8" s="1"/>
  <c r="L14" i="13"/>
  <c r="L13" i="13"/>
  <c r="X8" i="8" s="1"/>
  <c r="L12" i="13"/>
  <c r="X7" i="8" s="1"/>
  <c r="L11" i="13"/>
  <c r="X6" i="8" s="1"/>
  <c r="L10" i="13"/>
  <c r="X5" i="8" s="1"/>
  <c r="J18" i="13"/>
  <c r="W13" i="8" s="1"/>
  <c r="J17" i="13"/>
  <c r="W12" i="8" s="1"/>
  <c r="J16" i="13"/>
  <c r="W11" i="8" s="1"/>
  <c r="J15" i="13"/>
  <c r="W10" i="8" s="1"/>
  <c r="J14" i="13"/>
  <c r="J13" i="13"/>
  <c r="W8" i="8" s="1"/>
  <c r="W7" i="8"/>
  <c r="J11" i="13"/>
  <c r="W6" i="8" s="1"/>
  <c r="J10" i="13"/>
  <c r="W5" i="8" s="1"/>
  <c r="H18" i="13"/>
  <c r="V13" i="8" s="1"/>
  <c r="H17" i="13"/>
  <c r="V12" i="8" s="1"/>
  <c r="H16" i="13"/>
  <c r="V11" i="8" s="1"/>
  <c r="H15" i="13"/>
  <c r="V10" i="8" s="1"/>
  <c r="H14" i="13"/>
  <c r="H13" i="13"/>
  <c r="V8" i="8" s="1"/>
  <c r="H12" i="13"/>
  <c r="V7" i="8" s="1"/>
  <c r="H11" i="13"/>
  <c r="V6" i="8" s="1"/>
  <c r="H10" i="13"/>
  <c r="V5" i="8" s="1"/>
  <c r="F18" i="13"/>
  <c r="U13" i="8" s="1"/>
  <c r="F17" i="13"/>
  <c r="U12" i="8" s="1"/>
  <c r="F16" i="13"/>
  <c r="U11" i="8" s="1"/>
  <c r="F15" i="13"/>
  <c r="U10" i="8" s="1"/>
  <c r="F14" i="13"/>
  <c r="F13" i="13"/>
  <c r="U8" i="8" s="1"/>
  <c r="F12" i="13"/>
  <c r="U7" i="8" s="1"/>
  <c r="F11" i="13"/>
  <c r="U6" i="8" s="1"/>
  <c r="V9" i="8" l="1"/>
  <c r="G6" i="13"/>
  <c r="Y9" i="8"/>
  <c r="M6" i="13"/>
  <c r="W9" i="8"/>
  <c r="I6" i="13"/>
  <c r="U9" i="8"/>
  <c r="E6" i="13"/>
  <c r="X9" i="8"/>
  <c r="K6" i="13"/>
  <c r="U5" i="8"/>
  <c r="M4" i="8" l="1"/>
  <c r="M5" i="8"/>
  <c r="M12" i="8"/>
  <c r="M11" i="8"/>
  <c r="M15" i="8"/>
  <c r="M10" i="8"/>
  <c r="M9" i="8"/>
  <c r="M7" i="8"/>
  <c r="M14" i="8"/>
  <c r="M6" i="8"/>
  <c r="M13" i="8"/>
  <c r="M8" i="8"/>
  <c r="M7" i="4"/>
  <c r="K7" i="4"/>
  <c r="I7" i="4"/>
  <c r="G7" i="4"/>
  <c r="E7" i="4"/>
  <c r="P11" i="4" l="1"/>
  <c r="O15" i="4"/>
  <c r="P15" i="4" s="1"/>
  <c r="O18" i="4"/>
  <c r="P18" i="4" s="1"/>
  <c r="O10" i="4"/>
  <c r="P10" i="4" s="1"/>
  <c r="O14" i="4"/>
  <c r="P14" i="4" s="1"/>
  <c r="O12" i="4"/>
  <c r="P12" i="4" s="1"/>
  <c r="O16" i="4"/>
  <c r="P16" i="4" s="1"/>
  <c r="O13" i="4"/>
  <c r="P13" i="4" s="1"/>
  <c r="O17" i="4"/>
  <c r="P17" i="4" s="1"/>
  <c r="N9" i="13" l="1"/>
  <c r="Y4" i="8" s="1"/>
  <c r="L9" i="13"/>
  <c r="X4" i="8" s="1"/>
  <c r="J9" i="13"/>
  <c r="W4" i="8" s="1"/>
  <c r="H9" i="13"/>
  <c r="V4" i="8" l="1"/>
  <c r="U4" i="8"/>
  <c r="O9" i="4"/>
  <c r="P9" i="4" l="1"/>
</calcChain>
</file>

<file path=xl/sharedStrings.xml><?xml version="1.0" encoding="utf-8"?>
<sst xmlns="http://schemas.openxmlformats.org/spreadsheetml/2006/main" count="184" uniqueCount="102">
  <si>
    <t>DASHBOARD</t>
  </si>
  <si>
    <t>Item</t>
  </si>
  <si>
    <t>Min Cost</t>
  </si>
  <si>
    <t>Year 1</t>
  </si>
  <si>
    <t>Year 2</t>
  </si>
  <si>
    <t>Year 3</t>
  </si>
  <si>
    <t>Year 4</t>
  </si>
  <si>
    <t>Year 5</t>
  </si>
  <si>
    <t>Item/Job</t>
  </si>
  <si>
    <t>Sugar</t>
  </si>
  <si>
    <t>Tea</t>
  </si>
  <si>
    <t>WEIGHTED COST COMPARISON</t>
  </si>
  <si>
    <t>Coffee</t>
  </si>
  <si>
    <t>Yearly Cost Comparison Graph</t>
  </si>
  <si>
    <t>Unit</t>
  </si>
  <si>
    <t>Pcs</t>
  </si>
  <si>
    <t>Set</t>
  </si>
  <si>
    <t>Each</t>
  </si>
  <si>
    <t>Box</t>
  </si>
  <si>
    <t>Kg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</si>
  <si>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</si>
  <si>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</si>
  <si>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</si>
  <si>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</si>
  <si>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</si>
  <si>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</si>
  <si>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</si>
  <si>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</si>
  <si>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Amount</t>
  </si>
  <si>
    <t>Bag</t>
  </si>
  <si>
    <t>Cement ( 5 kg ) bags</t>
  </si>
  <si>
    <t>Brick</t>
  </si>
  <si>
    <t>Plaster ( 1 kg )</t>
  </si>
  <si>
    <t>Budget:</t>
  </si>
  <si>
    <t>Renovation to the kitchen</t>
  </si>
  <si>
    <t>Flour</t>
  </si>
  <si>
    <t>Cement</t>
  </si>
  <si>
    <t>Currency</t>
  </si>
  <si>
    <t>$</t>
  </si>
  <si>
    <t>Vendor</t>
  </si>
  <si>
    <t>Units</t>
  </si>
  <si>
    <t>January</t>
  </si>
  <si>
    <t>February</t>
  </si>
  <si>
    <t>March</t>
  </si>
  <si>
    <t>April</t>
  </si>
  <si>
    <t xml:space="preserve">May </t>
  </si>
  <si>
    <t>June</t>
  </si>
  <si>
    <t>July</t>
  </si>
  <si>
    <t>August</t>
  </si>
  <si>
    <t>September</t>
  </si>
  <si>
    <t>October</t>
  </si>
  <si>
    <t>November</t>
  </si>
  <si>
    <t>December</t>
  </si>
  <si>
    <t>Month</t>
  </si>
  <si>
    <t>Total Cost</t>
  </si>
  <si>
    <t>Monthly Cost Comparison Graph</t>
  </si>
  <si>
    <t>Title:</t>
  </si>
  <si>
    <t>Min Cost (per unit)</t>
  </si>
  <si>
    <t>Vendor Name</t>
  </si>
  <si>
    <t>Two Moth Cost Comparison Graph</t>
  </si>
  <si>
    <t>UNIT BASED COST COMPARISON</t>
  </si>
  <si>
    <t>TWO MONTH COST COMPARISON</t>
  </si>
  <si>
    <t>VENDOR BASED BUCKET COST TREND</t>
  </si>
  <si>
    <t>ITEM COST TREND</t>
  </si>
  <si>
    <t>Milk</t>
  </si>
  <si>
    <t>Yogurt</t>
  </si>
  <si>
    <t>Detergent</t>
  </si>
  <si>
    <t>Salt</t>
  </si>
  <si>
    <t>Tile ( 10 pcs )</t>
  </si>
  <si>
    <t>Wood</t>
  </si>
  <si>
    <t>YES</t>
  </si>
  <si>
    <t>May</t>
  </si>
  <si>
    <t>Amazon</t>
  </si>
  <si>
    <t>Carrefour</t>
  </si>
  <si>
    <t>Metro</t>
  </si>
  <si>
    <t>Tesco</t>
  </si>
  <si>
    <t>Walmart</t>
  </si>
  <si>
    <t>Bread</t>
  </si>
  <si>
    <t>Vegetables</t>
  </si>
  <si>
    <t>Oil</t>
  </si>
  <si>
    <t>Tomatoes</t>
  </si>
  <si>
    <t>Rice</t>
  </si>
  <si>
    <t>Weighted Cost Comparison</t>
  </si>
  <si>
    <t>Unit Based Cost Comparison</t>
  </si>
  <si>
    <t>Two Month Cost Comparison</t>
  </si>
  <si>
    <t>Item Cost Trend</t>
  </si>
  <si>
    <t>SETTINGS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</si>
  <si>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</si>
  <si>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COST COMPARISON</t>
  </si>
  <si>
    <t>22223b</t>
  </si>
  <si>
    <t>4a4e69</t>
  </si>
  <si>
    <t>9a8c98</t>
  </si>
  <si>
    <t>c9ada7</t>
  </si>
  <si>
    <t>f2e9e4</t>
  </si>
  <si>
    <r>
      <t>Highlight the min unit cost</t>
    </r>
    <r>
      <rPr>
        <sz val="12"/>
        <color theme="0"/>
        <rFont val="Arial"/>
        <family val="2"/>
        <charset val="162"/>
        <scheme val="minor"/>
      </rPr>
      <t>?</t>
    </r>
  </si>
  <si>
    <t>ITEM</t>
  </si>
  <si>
    <t>QTY</t>
  </si>
  <si>
    <t>UNIT</t>
  </si>
  <si>
    <t>ITEM/JOB</t>
  </si>
  <si>
    <t>No Blank</t>
  </si>
  <si>
    <t>DROPDOWNS</t>
  </si>
  <si>
    <t>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</si>
</sst>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$-409]#,##0.00"/>
    <numFmt numFmtId="165" formatCode="[$$-409]#,##0.0"/>
    <numFmt numFmtId="166" formatCode="#,##0.0"/>
  </numFmts>
  <fonts count="27" x14ac:knownFonts="1"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8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b/>
      <sz val="11.0"/>
      <color theme="1"/>
      <name val="Arial"/>
      <family val="2"/>
      <charset val="162"/>
      <scheme val="minor"/>
    </font>
    <font>
      <b/>
      <sz val="12"/>
      <color theme="1"/>
      <name val="Arial"/>
      <family val="2"/>
      <charset val="162"/>
      <scheme val="minor"/>
    </font>
    <font>
      <b/>
      <sz val="13"/>
      <color theme="0"/>
      <name val="Arial"/>
      <family val="2"/>
      <scheme val="minor"/>
    </font>
    <font>
      <b/>
      <sz val="12"/>
      <color theme="0"/>
      <name val="Arial"/>
      <family val="2"/>
      <charset val="162"/>
      <scheme val="minor"/>
    </font>
    <font>
      <sz val="12"/>
      <color theme="0"/>
      <name val="Arial"/>
      <family val="2"/>
      <charset val="162"/>
      <scheme val="minor"/>
    </font>
    <font>
      <b/>
      <sz val="11.0"/>
      <color theme="1"/>
      <name val="Arial"/>
      <family val="2"/>
      <scheme val="minor"/>
    </font>
    <font>
      <sz val="9"/>
      <color theme="1"/>
      <name val="Arial"/>
      <family val="2"/>
      <charset val="162"/>
      <scheme val="minor"/>
    </font>
    <font>
      <i/>
      <sz val="11"/>
      <color rgb="FF1F4E78"/>
      <name val="Arial"/>
      <family val="2"/>
      <scheme val="minor"/>
    </font>
    <font>
      <i/>
      <sz val="11"/>
      <color rgb="FF1F4E78"/>
      <name val="Arial"/>
      <family val="2"/>
      <charset val="16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F2F2F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4A4E69"/>
      </left>
      <right style="thin">
        <color theme="1" tint="0.499984740745262"/>
      </right>
      <top style="thin">
        <color rgb="FF4A4E69"/>
      </top>
      <bottom style="thin">
        <color theme="0" tint="-0.14996795556505021"/>
      </bottom>
      <diagonal/>
    </border>
    <border>
      <left style="thin">
        <color rgb="FF4A4E69"/>
      </left>
      <right style="thin">
        <color theme="1" tint="0.499984740745262"/>
      </right>
      <top style="thin">
        <color theme="0" tint="-0.14996795556505021"/>
      </top>
      <bottom style="thin">
        <color rgb="FF4A4E69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0" tint="-0.24994659260841701"/>
      </left>
      <right style="thin">
        <color rgb="FF4A4E6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rgb="FF4A4E69"/>
      </left>
      <right style="medium">
        <color rgb="FF4A4E69"/>
      </right>
      <top style="medium">
        <color rgb="FF4A4E69"/>
      </top>
      <bottom style="medium">
        <color rgb="FF4A4E6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rgb="FF4A4E69"/>
      </right>
      <top/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34998626667073579"/>
      </bottom>
      <diagonal/>
    </border>
    <border>
      <left style="thin">
        <color rgb="FF4A4E69"/>
      </left>
      <right style="thin">
        <color rgb="FF4A4E69"/>
      </right>
      <top style="thin">
        <color rgb="FF4A4E69"/>
      </top>
      <bottom style="thin">
        <color rgb="FF4A4E6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3499862666707357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4">
    <xf numFmtId="0" fontId="0" fillId="0" borderId="0"/>
    <xf numFmtId="0" fontId="11" fillId="0" borderId="0"/>
    <xf numFmtId="0" fontId="12" fillId="0" borderId="0"/>
    <xf numFmtId="0" fontId="9" fillId="0" borderId="0"/>
  </cellStyleXfs>
  <cellXfs count="17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center"/>
    </xf>
    <xf numFmtId="49" fontId="3" fillId="4" borderId="0" xfId="0" applyNumberFormat="1" applyFont="1" applyFill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49" fontId="6" fillId="5" borderId="0" xfId="0" applyNumberFormat="1" applyFont="1" applyFill="1" applyAlignment="1">
      <alignment vertical="center"/>
    </xf>
    <xf numFmtId="0" fontId="6" fillId="5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0" xfId="0" applyFill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49" fontId="3" fillId="4" borderId="0" xfId="0" applyNumberFormat="1" applyFont="1" applyFill="1" applyAlignment="1">
      <alignment horizontal="left" vertical="center" indent="7"/>
    </xf>
    <xf numFmtId="49" fontId="6" fillId="5" borderId="0" xfId="0" applyNumberFormat="1" applyFont="1" applyFill="1" applyAlignment="1">
      <alignment horizontal="left" vertical="center" indent="7"/>
    </xf>
    <xf numFmtId="0" fontId="0" fillId="2" borderId="0" xfId="0" applyFill="1" applyAlignment="1">
      <alignment horizontal="center" vertical="center"/>
    </xf>
    <xf numFmtId="164" fontId="0" fillId="2" borderId="0" xfId="0" applyNumberFormat="1" applyFill="1"/>
    <xf numFmtId="164" fontId="0" fillId="2" borderId="0" xfId="0" applyNumberForma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11" fillId="2" borderId="0" xfId="1" applyFill="1" applyAlignment="1">
      <alignment vertical="center"/>
    </xf>
    <xf numFmtId="49" fontId="11" fillId="2" borderId="0" xfId="1" applyNumberFormat="1" applyFill="1" applyAlignment="1">
      <alignment horizontal="center" vertical="center"/>
    </xf>
    <xf numFmtId="0" fontId="2" fillId="2" borderId="0" xfId="1" applyFont="1" applyFill="1" applyAlignment="1">
      <alignment vertical="center"/>
    </xf>
    <xf numFmtId="49" fontId="3" fillId="4" borderId="0" xfId="1" applyNumberFormat="1" applyFont="1" applyFill="1" applyAlignment="1">
      <alignment horizontal="left" vertical="center" indent="2"/>
    </xf>
    <xf numFmtId="0" fontId="4" fillId="2" borderId="0" xfId="1" applyFont="1" applyFill="1" applyAlignment="1">
      <alignment horizontal="right" vertical="center"/>
    </xf>
    <xf numFmtId="0" fontId="2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49" fontId="6" fillId="5" borderId="0" xfId="1" applyNumberFormat="1" applyFont="1" applyFill="1" applyAlignment="1">
      <alignment horizontal="left" vertical="center" indent="2"/>
    </xf>
    <xf numFmtId="0" fontId="7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center" vertical="center"/>
    </xf>
    <xf numFmtId="0" fontId="11" fillId="2" borderId="0" xfId="1" applyFill="1"/>
    <xf numFmtId="0" fontId="9" fillId="0" borderId="11" xfId="3" applyBorder="1" applyAlignment="1">
      <alignment horizontal="left" wrapText="1" indent="1"/>
    </xf>
    <xf numFmtId="0" fontId="9" fillId="2" borderId="0" xfId="3" applyFill="1"/>
    <xf numFmtId="0" fontId="9" fillId="0" borderId="14" xfId="3" applyBorder="1" applyAlignment="1">
      <alignment horizontal="left" indent="1"/>
    </xf>
    <xf numFmtId="0" fontId="9" fillId="0" borderId="14" xfId="3" applyBorder="1" applyAlignment="1">
      <alignment horizontal="left" vertical="center" wrapText="1" indent="1"/>
    </xf>
    <xf numFmtId="0" fontId="9" fillId="0" borderId="14" xfId="3" applyBorder="1" applyAlignment="1">
      <alignment horizontal="left" vertical="top" wrapText="1" indent="2"/>
    </xf>
    <xf numFmtId="0" fontId="1" fillId="0" borderId="14" xfId="3" applyFont="1" applyBorder="1" applyAlignment="1">
      <alignment horizontal="left" indent="1"/>
    </xf>
    <xf numFmtId="0" fontId="9" fillId="0" borderId="15" xfId="3" applyBorder="1" applyAlignment="1">
      <alignment horizontal="left" indent="1"/>
    </xf>
    <xf numFmtId="0" fontId="2" fillId="2" borderId="0" xfId="0" applyFont="1" applyFill="1"/>
    <xf numFmtId="0" fontId="5" fillId="2" borderId="0" xfId="0" applyFont="1" applyFill="1"/>
    <xf numFmtId="0" fontId="0" fillId="2" borderId="0" xfId="0" applyFill="1" applyAlignment="1">
      <alignment horizontal="left"/>
    </xf>
    <xf numFmtId="0" fontId="2" fillId="4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0" fontId="0" fillId="6" borderId="0" xfId="0" applyFill="1" applyAlignment="1">
      <alignment horizontal="left"/>
    </xf>
    <xf numFmtId="0" fontId="1" fillId="2" borderId="0" xfId="0" applyFont="1" applyFill="1" applyAlignment="1" applyProtection="1">
      <alignment horizontal="right" vertical="center"/>
      <protection hidden="1"/>
    </xf>
    <xf numFmtId="0" fontId="19" fillId="2" borderId="8" xfId="0" applyFont="1" applyFill="1" applyBorder="1" applyAlignment="1">
      <alignment horizontal="centerContinuous" vertical="center"/>
    </xf>
    <xf numFmtId="49" fontId="3" fillId="4" borderId="0" xfId="0" applyNumberFormat="1" applyFont="1" applyFill="1" applyAlignment="1">
      <alignment horizontal="center" vertical="center"/>
    </xf>
    <xf numFmtId="49" fontId="6" fillId="5" borderId="0" xfId="0" applyNumberFormat="1" applyFont="1" applyFill="1" applyAlignment="1">
      <alignment horizontal="center" vertical="center"/>
    </xf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49" fontId="3" fillId="4" borderId="0" xfId="0" applyNumberFormat="1" applyFont="1" applyFill="1" applyAlignment="1">
      <alignment horizontal="left" vertical="center" indent="6"/>
    </xf>
    <xf numFmtId="49" fontId="6" fillId="5" borderId="0" xfId="0" applyNumberFormat="1" applyFont="1" applyFill="1" applyAlignment="1">
      <alignment horizontal="left" vertical="center" indent="6"/>
    </xf>
    <xf numFmtId="0" fontId="13" fillId="2" borderId="0" xfId="2" applyFont="1" applyFill="1" applyAlignment="1">
      <alignment vertical="center"/>
    </xf>
    <xf numFmtId="0" fontId="14" fillId="2" borderId="0" xfId="2" applyFont="1" applyFill="1" applyAlignment="1">
      <alignment vertical="center"/>
    </xf>
    <xf numFmtId="0" fontId="15" fillId="2" borderId="0" xfId="2" applyFont="1" applyFill="1" applyAlignment="1">
      <alignment vertical="center"/>
    </xf>
    <xf numFmtId="0" fontId="21" fillId="8" borderId="11" xfId="0" applyFont="1" applyFill="1" applyBorder="1" applyAlignment="1">
      <alignment horizontal="center" vertical="center"/>
    </xf>
    <xf numFmtId="0" fontId="0" fillId="3" borderId="19" xfId="0" applyFill="1" applyBorder="1" applyAlignment="1" applyProtection="1">
      <alignment horizontal="center" vertical="center"/>
      <protection locked="0"/>
    </xf>
    <xf numFmtId="0" fontId="21" fillId="8" borderId="11" xfId="0" applyFont="1" applyFill="1" applyBorder="1" applyAlignment="1">
      <alignment horizontal="center" vertical="center" shrinkToFit="1"/>
    </xf>
    <xf numFmtId="0" fontId="0" fillId="3" borderId="19" xfId="0" applyFill="1" applyBorder="1" applyAlignment="1" applyProtection="1">
      <alignment horizontal="center" vertical="center" shrinkToFit="1"/>
      <protection locked="0"/>
    </xf>
    <xf numFmtId="4" fontId="0" fillId="3" borderId="19" xfId="0" applyNumberFormat="1" applyFill="1" applyBorder="1" applyAlignment="1" applyProtection="1">
      <alignment horizontal="center" vertical="center" shrinkToFit="1"/>
      <protection locked="0"/>
    </xf>
    <xf numFmtId="0" fontId="21" fillId="8" borderId="20" xfId="0" applyFont="1" applyFill="1" applyBorder="1" applyAlignment="1">
      <alignment horizontal="right" vertical="center"/>
    </xf>
    <xf numFmtId="0" fontId="21" fillId="8" borderId="21" xfId="0" applyFont="1" applyFill="1" applyBorder="1" applyAlignment="1">
      <alignment horizontal="right" vertical="center"/>
    </xf>
    <xf numFmtId="0" fontId="21" fillId="7" borderId="22" xfId="0" applyFont="1" applyFill="1" applyBorder="1" applyAlignment="1" applyProtection="1">
      <alignment horizontal="center" vertical="center"/>
      <protection locked="0"/>
    </xf>
    <xf numFmtId="0" fontId="21" fillId="7" borderId="23" xfId="0" applyFont="1" applyFill="1" applyBorder="1" applyAlignment="1" applyProtection="1">
      <alignment horizontal="center" vertical="center"/>
      <protection locked="0"/>
    </xf>
    <xf numFmtId="0" fontId="21" fillId="8" borderId="22" xfId="0" applyFont="1" applyFill="1" applyBorder="1" applyAlignment="1" applyProtection="1">
      <alignment horizontal="center" vertical="center"/>
      <protection hidden="1"/>
    </xf>
    <xf numFmtId="0" fontId="21" fillId="8" borderId="23" xfId="0" applyFont="1" applyFill="1" applyBorder="1" applyAlignment="1" applyProtection="1">
      <alignment horizontal="center" vertical="center"/>
      <protection hidden="1"/>
    </xf>
    <xf numFmtId="0" fontId="21" fillId="8" borderId="25" xfId="0" applyFont="1" applyFill="1" applyBorder="1" applyAlignment="1" applyProtection="1">
      <alignment horizontal="center" vertical="center"/>
      <protection hidden="1"/>
    </xf>
    <xf numFmtId="0" fontId="0" fillId="3" borderId="26" xfId="0" applyFill="1" applyBorder="1" applyAlignment="1" applyProtection="1">
      <alignment horizontal="left" shrinkToFit="1"/>
      <protection locked="0"/>
    </xf>
    <xf numFmtId="0" fontId="0" fillId="3" borderId="26" xfId="0" applyFill="1" applyBorder="1" applyAlignment="1" applyProtection="1">
      <alignment horizontal="center" vertical="center" shrinkToFit="1"/>
      <protection locked="0"/>
    </xf>
    <xf numFmtId="4" fontId="0" fillId="3" borderId="26" xfId="0" applyNumberFormat="1" applyFill="1" applyBorder="1" applyAlignment="1" applyProtection="1">
      <alignment horizontal="center" vertical="center" shrinkToFit="1"/>
      <protection locked="0"/>
    </xf>
    <xf numFmtId="0" fontId="0" fillId="3" borderId="26" xfId="0" applyFill="1" applyBorder="1" applyAlignment="1" applyProtection="1">
      <alignment shrinkToFit="1"/>
      <protection locked="0"/>
    </xf>
    <xf numFmtId="0" fontId="1" fillId="10" borderId="27" xfId="0" applyFont="1" applyFill="1" applyBorder="1" applyAlignment="1" applyProtection="1">
      <alignment horizontal="center" vertical="center"/>
      <protection locked="0"/>
    </xf>
    <xf numFmtId="0" fontId="0" fillId="3" borderId="26" xfId="0" applyFill="1" applyBorder="1" applyAlignment="1" applyProtection="1">
      <alignment horizontal="center" vertical="center"/>
      <protection locked="0"/>
    </xf>
    <xf numFmtId="4" fontId="0" fillId="3" borderId="26" xfId="0" applyNumberFormat="1" applyFill="1" applyBorder="1" applyAlignment="1" applyProtection="1">
      <alignment horizontal="center" vertical="center"/>
      <protection locked="0"/>
    </xf>
    <xf numFmtId="0" fontId="21" fillId="8" borderId="32" xfId="0" applyFont="1" applyFill="1" applyBorder="1" applyAlignment="1" applyProtection="1">
      <alignment horizontal="center" vertical="center"/>
      <protection hidden="1"/>
    </xf>
    <xf numFmtId="0" fontId="21" fillId="7" borderId="33" xfId="0" applyFont="1" applyFill="1" applyBorder="1" applyAlignment="1" applyProtection="1">
      <alignment horizontal="center" vertical="center"/>
      <protection locked="0"/>
    </xf>
    <xf numFmtId="0" fontId="21" fillId="8" borderId="33" xfId="0" applyFont="1" applyFill="1" applyBorder="1" applyAlignment="1" applyProtection="1">
      <alignment horizontal="center" vertical="center"/>
      <protection hidden="1"/>
    </xf>
    <xf numFmtId="0" fontId="21" fillId="7" borderId="28" xfId="0" applyFont="1" applyFill="1" applyBorder="1" applyAlignment="1" applyProtection="1">
      <alignment horizontal="center" vertical="center"/>
      <protection locked="0"/>
    </xf>
    <xf numFmtId="0" fontId="21" fillId="7" borderId="31" xfId="0" applyFont="1" applyFill="1" applyBorder="1" applyAlignment="1" applyProtection="1">
      <alignment horizontal="center" vertical="center"/>
      <protection locked="0"/>
    </xf>
    <xf numFmtId="0" fontId="21" fillId="8" borderId="31" xfId="0" applyFont="1" applyFill="1" applyBorder="1" applyAlignment="1" applyProtection="1">
      <alignment horizontal="center" vertical="center"/>
      <protection hidden="1"/>
    </xf>
    <xf numFmtId="0" fontId="21" fillId="8" borderId="35" xfId="0" applyFont="1" applyFill="1" applyBorder="1" applyAlignment="1" applyProtection="1">
      <alignment horizontal="center" vertical="center"/>
      <protection hidden="1"/>
    </xf>
    <xf numFmtId="0" fontId="0" fillId="3" borderId="29" xfId="0" applyFill="1" applyBorder="1" applyProtection="1">
      <protection locked="0"/>
    </xf>
    <xf numFmtId="4" fontId="0" fillId="3" borderId="36" xfId="0" applyNumberFormat="1" applyFill="1" applyBorder="1" applyAlignment="1" applyProtection="1">
      <alignment horizontal="center" vertical="center"/>
      <protection locked="0"/>
    </xf>
    <xf numFmtId="0" fontId="18" fillId="11" borderId="1" xfId="0" applyFont="1" applyFill="1" applyBorder="1" applyAlignment="1">
      <alignment horizontal="center" vertical="center" shrinkToFit="1"/>
    </xf>
    <xf numFmtId="0" fontId="24" fillId="2" borderId="1" xfId="0" applyFont="1" applyFill="1" applyBorder="1" applyAlignment="1">
      <alignment horizontal="center" vertical="center" shrinkToFit="1"/>
    </xf>
    <xf numFmtId="165" fontId="24" fillId="2" borderId="1" xfId="0" applyNumberFormat="1" applyFont="1" applyFill="1" applyBorder="1" applyAlignment="1">
      <alignment horizontal="center" vertical="center" shrinkToFit="1"/>
    </xf>
    <xf numFmtId="0" fontId="18" fillId="11" borderId="15" xfId="0" applyFont="1" applyFill="1" applyBorder="1" applyAlignment="1">
      <alignment horizontal="center" vertical="center" shrinkToFit="1"/>
    </xf>
    <xf numFmtId="166" fontId="24" fillId="2" borderId="1" xfId="0" applyNumberFormat="1" applyFont="1" applyFill="1" applyBorder="1" applyAlignment="1">
      <alignment horizontal="center" vertical="center" shrinkToFit="1"/>
    </xf>
    <xf numFmtId="3" fontId="24" fillId="2" borderId="1" xfId="0" applyNumberFormat="1" applyFont="1" applyFill="1" applyBorder="1" applyAlignment="1">
      <alignment horizontal="center" vertical="center" shrinkToFit="1"/>
    </xf>
    <xf numFmtId="0" fontId="24" fillId="2" borderId="0" xfId="0" applyFont="1" applyFill="1" applyAlignment="1">
      <alignment horizontal="right"/>
    </xf>
    <xf numFmtId="0" fontId="0" fillId="11" borderId="1" xfId="0" applyFill="1" applyBorder="1"/>
    <xf numFmtId="165" fontId="24" fillId="2" borderId="10" xfId="0" applyNumberFormat="1" applyFont="1" applyFill="1" applyBorder="1" applyAlignment="1">
      <alignment horizontal="center" vertical="center" shrinkToFit="1"/>
    </xf>
    <xf numFmtId="0" fontId="24" fillId="2" borderId="10" xfId="0" applyFont="1" applyFill="1" applyBorder="1" applyAlignment="1">
      <alignment horizontal="center" vertical="center" shrinkToFit="1"/>
    </xf>
    <xf numFmtId="0" fontId="24" fillId="2" borderId="11" xfId="0" applyFont="1" applyFill="1" applyBorder="1" applyAlignment="1">
      <alignment horizontal="right" vertical="center"/>
    </xf>
    <xf numFmtId="0" fontId="24" fillId="2" borderId="14" xfId="0" applyFont="1" applyFill="1" applyBorder="1" applyAlignment="1">
      <alignment horizontal="right" vertical="center"/>
    </xf>
    <xf numFmtId="0" fontId="24" fillId="2" borderId="15" xfId="0" applyFont="1" applyFill="1" applyBorder="1" applyAlignment="1">
      <alignment horizontal="right" vertical="center"/>
    </xf>
    <xf numFmtId="4" fontId="25" fillId="12" borderId="26" xfId="0" applyNumberFormat="1" applyFont="1" applyFill="1" applyBorder="1" applyAlignment="1" applyProtection="1">
      <alignment horizontal="center" vertical="center" shrinkToFit="1"/>
      <protection hidden="1"/>
    </xf>
    <xf numFmtId="4" fontId="26" fillId="12" borderId="26" xfId="0" applyNumberFormat="1" applyFont="1" applyFill="1" applyBorder="1" applyAlignment="1" applyProtection="1">
      <alignment horizontal="center" vertical="center" shrinkToFit="1"/>
      <protection hidden="1"/>
    </xf>
    <xf numFmtId="0" fontId="21" fillId="8" borderId="39" xfId="0" applyFont="1" applyFill="1" applyBorder="1" applyAlignment="1" applyProtection="1">
      <alignment horizontal="center" vertical="center"/>
      <protection hidden="1"/>
    </xf>
    <xf numFmtId="4" fontId="26" fillId="9" borderId="26" xfId="0" applyNumberFormat="1" applyFont="1" applyFill="1" applyBorder="1" applyAlignment="1" applyProtection="1">
      <alignment horizontal="center" vertical="center" shrinkToFit="1"/>
      <protection hidden="1"/>
    </xf>
    <xf numFmtId="4" fontId="26" fillId="9" borderId="26" xfId="0" applyNumberFormat="1" applyFont="1" applyFill="1" applyBorder="1" applyAlignment="1" applyProtection="1">
      <alignment horizontal="left" vertical="center" shrinkToFit="1"/>
      <protection hidden="1"/>
    </xf>
    <xf numFmtId="0" fontId="0" fillId="7" borderId="1" xfId="0" applyFill="1" applyBorder="1"/>
    <xf numFmtId="0" fontId="0" fillId="8" borderId="1" xfId="0" applyFill="1" applyBorder="1"/>
    <xf numFmtId="0" fontId="0" fillId="13" borderId="1" xfId="0" applyFill="1" applyBorder="1"/>
    <xf numFmtId="0" fontId="0" fillId="14" borderId="1" xfId="0" applyFill="1" applyBorder="1"/>
    <xf numFmtId="0" fontId="0" fillId="10" borderId="1" xfId="0" applyFill="1" applyBorder="1"/>
    <xf numFmtId="0" fontId="18" fillId="15" borderId="1" xfId="0" applyFont="1" applyFill="1" applyBorder="1" applyAlignment="1">
      <alignment horizontal="center" vertical="center" shrinkToFit="1"/>
    </xf>
    <xf numFmtId="0" fontId="18" fillId="15" borderId="7" xfId="0" applyFont="1" applyFill="1" applyBorder="1" applyAlignment="1">
      <alignment vertical="center" shrinkToFit="1"/>
    </xf>
    <xf numFmtId="0" fontId="18" fillId="15" borderId="15" xfId="0" applyFont="1" applyFill="1" applyBorder="1" applyAlignment="1">
      <alignment horizontal="center" vertical="center" shrinkToFit="1"/>
    </xf>
    <xf numFmtId="0" fontId="0" fillId="15" borderId="1" xfId="0" applyFill="1" applyBorder="1"/>
    <xf numFmtId="0" fontId="21" fillId="7" borderId="22" xfId="0" applyFont="1" applyFill="1" applyBorder="1" applyAlignment="1" applyProtection="1">
      <alignment horizontal="center" vertical="center"/>
      <protection hidden="1"/>
    </xf>
    <xf numFmtId="0" fontId="21" fillId="8" borderId="34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shrinkToFit="1"/>
    </xf>
    <xf numFmtId="49" fontId="3" fillId="4" borderId="0" xfId="0" applyNumberFormat="1" applyFont="1" applyFill="1" applyAlignment="1">
      <alignment horizontal="left" vertical="center" indent="8"/>
    </xf>
    <xf numFmtId="49" fontId="6" fillId="5" borderId="0" xfId="0" applyNumberFormat="1" applyFont="1" applyFill="1" applyAlignment="1">
      <alignment horizontal="left" vertical="center" indent="8"/>
    </xf>
    <xf numFmtId="4" fontId="0" fillId="2" borderId="0" xfId="0" applyNumberFormat="1" applyFill="1"/>
    <xf numFmtId="0" fontId="0" fillId="2" borderId="0" xfId="0" applyFill="1" applyProtection="1">
      <protection hidden="1"/>
    </xf>
    <xf numFmtId="0" fontId="21" fillId="8" borderId="31" xfId="0" applyFont="1" applyFill="1" applyBorder="1" applyAlignment="1" applyProtection="1">
      <alignment horizontal="center" vertical="center"/>
      <protection locked="0"/>
    </xf>
    <xf numFmtId="0" fontId="21" fillId="8" borderId="35" xfId="0" applyFont="1" applyFill="1" applyBorder="1" applyAlignment="1" applyProtection="1">
      <alignment horizontal="center" vertical="center"/>
      <protection locked="0"/>
    </xf>
    <xf numFmtId="0" fontId="18" fillId="15" borderId="7" xfId="0" applyFont="1" applyFill="1" applyBorder="1" applyAlignment="1">
      <alignment horizontal="center" vertical="center" shrinkToFit="1"/>
    </xf>
    <xf numFmtId="0" fontId="0" fillId="3" borderId="30" xfId="0" applyFill="1" applyBorder="1" applyAlignment="1" applyProtection="1">
      <alignment horizontal="left" shrinkToFit="1"/>
      <protection locked="0"/>
    </xf>
    <xf numFmtId="0" fontId="0" fillId="3" borderId="30" xfId="0" applyFill="1" applyBorder="1" applyAlignment="1" applyProtection="1">
      <alignment horizontal="center" vertical="center" shrinkToFit="1"/>
      <protection locked="0"/>
    </xf>
    <xf numFmtId="4" fontId="0" fillId="3" borderId="30" xfId="0" applyNumberFormat="1" applyFill="1" applyBorder="1" applyAlignment="1" applyProtection="1">
      <alignment horizontal="center" vertical="center" shrinkToFit="1"/>
      <protection locked="0"/>
    </xf>
    <xf numFmtId="4" fontId="25" fillId="12" borderId="30" xfId="0" applyNumberFormat="1" applyFont="1" applyFill="1" applyBorder="1" applyAlignment="1" applyProtection="1">
      <alignment horizontal="center" vertical="center" shrinkToFit="1"/>
      <protection hidden="1"/>
    </xf>
    <xf numFmtId="4" fontId="26" fillId="12" borderId="30" xfId="0" applyNumberFormat="1" applyFont="1" applyFill="1" applyBorder="1" applyAlignment="1" applyProtection="1">
      <alignment horizontal="center" vertical="center" shrinkToFit="1"/>
      <protection hidden="1"/>
    </xf>
    <xf numFmtId="0" fontId="0" fillId="16" borderId="40" xfId="0" applyFill="1" applyBorder="1" applyAlignment="1">
      <alignment horizontal="left" shrinkToFit="1"/>
    </xf>
    <xf numFmtId="0" fontId="0" fillId="16" borderId="40" xfId="0" applyFill="1" applyBorder="1" applyAlignment="1">
      <alignment horizontal="center" vertical="center" shrinkToFit="1"/>
    </xf>
    <xf numFmtId="4" fontId="0" fillId="16" borderId="40" xfId="0" applyNumberFormat="1" applyFill="1" applyBorder="1" applyAlignment="1">
      <alignment horizontal="center" vertical="center" shrinkToFit="1"/>
    </xf>
    <xf numFmtId="4" fontId="25" fillId="16" borderId="40" xfId="0" applyNumberFormat="1" applyFont="1" applyFill="1" applyBorder="1" applyAlignment="1">
      <alignment horizontal="center" vertical="center" shrinkToFit="1"/>
    </xf>
    <xf numFmtId="4" fontId="26" fillId="16" borderId="40" xfId="0" applyNumberFormat="1" applyFont="1" applyFill="1" applyBorder="1" applyAlignment="1">
      <alignment horizontal="center" vertical="center" shrinkToFit="1"/>
    </xf>
    <xf numFmtId="0" fontId="0" fillId="16" borderId="26" xfId="0" applyFill="1" applyBorder="1" applyAlignment="1">
      <alignment shrinkToFit="1"/>
    </xf>
    <xf numFmtId="0" fontId="0" fillId="16" borderId="26" xfId="0" applyFill="1" applyBorder="1" applyAlignment="1">
      <alignment horizontal="center" vertical="center" shrinkToFit="1"/>
    </xf>
    <xf numFmtId="4" fontId="0" fillId="16" borderId="26" xfId="0" applyNumberFormat="1" applyFill="1" applyBorder="1" applyAlignment="1">
      <alignment horizontal="center" vertical="center" shrinkToFit="1"/>
    </xf>
    <xf numFmtId="4" fontId="26" fillId="16" borderId="26" xfId="0" applyNumberFormat="1" applyFont="1" applyFill="1" applyBorder="1" applyAlignment="1">
      <alignment horizontal="left" vertical="center" shrinkToFit="1"/>
    </xf>
    <xf numFmtId="4" fontId="0" fillId="16" borderId="26" xfId="0" applyNumberFormat="1" applyFill="1" applyBorder="1" applyAlignment="1">
      <alignment horizontal="center" shrinkToFit="1"/>
    </xf>
    <xf numFmtId="0" fontId="0" fillId="16" borderId="26" xfId="0" applyFill="1" applyBorder="1" applyAlignment="1">
      <alignment horizontal="center" shrinkToFit="1"/>
    </xf>
    <xf numFmtId="4" fontId="26" fillId="16" borderId="30" xfId="0" applyNumberFormat="1" applyFont="1" applyFill="1" applyBorder="1" applyAlignment="1">
      <alignment horizontal="left" vertical="center" shrinkToFit="1"/>
    </xf>
    <xf numFmtId="4" fontId="0" fillId="16" borderId="26" xfId="0" applyNumberFormat="1" applyFill="1" applyBorder="1" applyAlignment="1">
      <alignment horizontal="center" vertical="center"/>
    </xf>
    <xf numFmtId="0" fontId="0" fillId="16" borderId="26" xfId="0" applyFill="1" applyBorder="1" applyAlignment="1">
      <alignment horizontal="center" vertical="center"/>
    </xf>
    <xf numFmtId="0" fontId="0" fillId="16" borderId="29" xfId="0" applyFill="1" applyBorder="1"/>
    <xf numFmtId="4" fontId="0" fillId="16" borderId="36" xfId="0" applyNumberFormat="1" applyFill="1" applyBorder="1" applyAlignment="1">
      <alignment horizontal="center" vertical="center"/>
    </xf>
    <xf numFmtId="0" fontId="0" fillId="16" borderId="37" xfId="0" applyFill="1" applyBorder="1"/>
    <xf numFmtId="4" fontId="0" fillId="16" borderId="30" xfId="0" applyNumberFormat="1" applyFill="1" applyBorder="1" applyAlignment="1">
      <alignment horizontal="center" vertical="center"/>
    </xf>
    <xf numFmtId="4" fontId="0" fillId="16" borderId="38" xfId="0" applyNumberFormat="1" applyFill="1" applyBorder="1" applyAlignment="1">
      <alignment horizontal="center" vertical="center"/>
    </xf>
    <xf numFmtId="0" fontId="0" fillId="16" borderId="26" xfId="0" applyFill="1" applyBorder="1"/>
    <xf numFmtId="0" fontId="0" fillId="16" borderId="30" xfId="0" applyFill="1" applyBorder="1" applyAlignment="1">
      <alignment horizontal="center" vertical="center"/>
    </xf>
    <xf numFmtId="165" fontId="24" fillId="2" borderId="0" xfId="0" applyNumberFormat="1" applyFont="1" applyFill="1" applyAlignment="1">
      <alignment horizontal="center" vertical="center" shrinkToFit="1"/>
    </xf>
    <xf numFmtId="3" fontId="24" fillId="2" borderId="0" xfId="0" applyNumberFormat="1" applyFont="1" applyFill="1" applyAlignment="1">
      <alignment horizontal="center" vertical="center" shrinkToFit="1"/>
    </xf>
    <xf numFmtId="0" fontId="24" fillId="2" borderId="0" xfId="0" applyFont="1" applyFill="1" applyAlignment="1">
      <alignment horizontal="center" vertical="center" shrinkToFit="1"/>
    </xf>
    <xf numFmtId="166" fontId="24" fillId="2" borderId="0" xfId="0" applyNumberFormat="1" applyFont="1" applyFill="1" applyAlignment="1">
      <alignment horizontal="center" vertical="center" shrinkToFit="1"/>
    </xf>
    <xf numFmtId="0" fontId="24" fillId="2" borderId="0" xfId="0" applyFont="1" applyFill="1" applyAlignment="1">
      <alignment horizontal="right" vertical="center"/>
    </xf>
    <xf numFmtId="0" fontId="0" fillId="3" borderId="0" xfId="0" applyFill="1" applyAlignment="1">
      <alignment horizontal="center" vertical="center"/>
    </xf>
    <xf numFmtId="0" fontId="24" fillId="2" borderId="11" xfId="0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horizontal="center" vertical="center"/>
    </xf>
    <xf numFmtId="0" fontId="24" fillId="2" borderId="15" xfId="0" applyFont="1" applyFill="1" applyBorder="1" applyAlignment="1">
      <alignment horizontal="center" vertical="center"/>
    </xf>
    <xf numFmtId="0" fontId="20" fillId="7" borderId="16" xfId="0" applyFont="1" applyFill="1" applyBorder="1" applyAlignment="1">
      <alignment horizontal="center" vertical="center"/>
    </xf>
    <xf numFmtId="0" fontId="20" fillId="7" borderId="17" xfId="0" applyFont="1" applyFill="1" applyBorder="1" applyAlignment="1">
      <alignment horizontal="center" vertical="center"/>
    </xf>
    <xf numFmtId="0" fontId="20" fillId="7" borderId="18" xfId="0" applyFont="1" applyFill="1" applyBorder="1" applyAlignment="1">
      <alignment horizontal="center" vertical="center"/>
    </xf>
    <xf numFmtId="4" fontId="25" fillId="9" borderId="19" xfId="0" applyNumberFormat="1" applyFont="1" applyFill="1" applyBorder="1" applyAlignment="1" applyProtection="1">
      <alignment horizontal="center" vertical="center" shrinkToFit="1"/>
      <protection hidden="1"/>
    </xf>
    <xf numFmtId="0" fontId="1" fillId="10" borderId="24" xfId="0" applyFont="1" applyFill="1" applyBorder="1" applyAlignment="1" applyProtection="1">
      <alignment horizontal="center" vertical="center" shrinkToFit="1"/>
      <protection locked="0" hidden="1"/>
    </xf>
    <xf numFmtId="0" fontId="18" fillId="15" borderId="12" xfId="0" applyFont="1" applyFill="1" applyBorder="1" applyAlignment="1">
      <alignment horizontal="center" vertical="center" shrinkToFit="1"/>
    </xf>
    <xf numFmtId="0" fontId="18" fillId="15" borderId="13" xfId="0" applyFont="1" applyFill="1" applyBorder="1" applyAlignment="1">
      <alignment horizontal="center" vertical="center" shrinkToFit="1"/>
    </xf>
    <xf numFmtId="0" fontId="18" fillId="15" borderId="10" xfId="0" applyFont="1" applyFill="1" applyBorder="1" applyAlignment="1">
      <alignment horizontal="center" vertical="center" shrinkToFit="1"/>
    </xf>
    <xf numFmtId="0" fontId="23" fillId="15" borderId="12" xfId="0" applyFont="1" applyFill="1" applyBorder="1" applyAlignment="1">
      <alignment horizontal="center" vertical="center" shrinkToFit="1"/>
    </xf>
    <xf numFmtId="0" fontId="23" fillId="15" borderId="13" xfId="0" applyFont="1" applyFill="1" applyBorder="1" applyAlignment="1">
      <alignment horizontal="center" vertical="center" shrinkToFit="1"/>
    </xf>
    <xf numFmtId="0" fontId="23" fillId="15" borderId="10" xfId="0" applyFont="1" applyFill="1" applyBorder="1" applyAlignment="1">
      <alignment horizontal="center" vertical="center" shrinkToFit="1"/>
    </xf>
    <xf numFmtId="0" fontId="18" fillId="15" borderId="2" xfId="0" applyFont="1" applyFill="1" applyBorder="1" applyAlignment="1">
      <alignment horizontal="center" vertical="center" shrinkToFit="1"/>
    </xf>
    <xf numFmtId="0" fontId="18" fillId="15" borderId="3" xfId="0" applyFont="1" applyFill="1" applyBorder="1" applyAlignment="1">
      <alignment horizontal="center" vertical="center" shrinkToFit="1"/>
    </xf>
    <xf numFmtId="0" fontId="18" fillId="15" borderId="4" xfId="0" applyFont="1" applyFill="1" applyBorder="1" applyAlignment="1">
      <alignment horizontal="center" vertical="center" shrinkToFit="1"/>
    </xf>
  </cellXfs>
  <cellStyles count="4">
    <cellStyle name="Normal" xfId="0" builtinId="0"/>
    <cellStyle name="Normal 2" xfId="1" xr:uid="{BB932D7B-6F56-47A7-BA4F-B4ED9879C961}"/>
    <cellStyle name="Normal 2 2" xfId="2" xr:uid="{747ADFBE-563C-431F-B987-53DB9E61828A}"/>
    <cellStyle name="Normal 3 2" xfId="3" xr:uid="{EF3C8228-21FC-411D-B4AA-0E11034876F1}"/>
  </cellStyles>
  <dxfs count="49">
    <dxf>
      <numFmt numFmtId="4" formatCode="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numFmt numFmtId="4" formatCode="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numFmt numFmtId="4" formatCode="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numFmt numFmtId="4" formatCode="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numFmt numFmtId="4" formatCode="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border>
        <top style="thin">
          <color theme="0" tint="-0.34998626667073579"/>
        </top>
      </border>
    </dxf>
    <dxf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border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fill>
        <patternFill patternType="solid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/>
        <bottom/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numFmt numFmtId="4" formatCode="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numFmt numFmtId="4" formatCode="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numFmt numFmtId="4" formatCode="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numFmt numFmtId="4" formatCode="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numFmt numFmtId="4" formatCode="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numFmt numFmtId="4" formatCode="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numFmt numFmtId="4" formatCode="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numFmt numFmtId="4" formatCode="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numFmt numFmtId="4" formatCode="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numFmt numFmtId="4" formatCode="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numFmt numFmtId="4" formatCode="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numFmt numFmtId="4" formatCode="#,##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border>
        <top style="thin">
          <color theme="0" tint="-0.34998626667073579"/>
        </top>
      </border>
    </dxf>
    <dxf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protection locked="0" hidden="0"/>
    </dxf>
    <dxf>
      <border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/>
        <bottom/>
        <vertical style="thin">
          <color theme="0" tint="-0.34998626667073579"/>
        </vertical>
        <horizontal style="thin">
          <color theme="0" tint="-0.34998626667073579"/>
        </horizontal>
      </border>
      <protection locked="0" hidden="0"/>
    </dxf>
    <dxf>
      <font>
        <b/>
        <i/>
        <color theme="9" tint="-0.499984740745262"/>
      </font>
      <fill>
        <patternFill>
          <bgColor theme="9" tint="0.59996337778862885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2F75B5"/>
        <name val="Calibri"/>
        <family val="2"/>
        <charset val="162"/>
        <scheme val="minor"/>
      </font>
      <numFmt numFmtId="4" formatCode="#,##0.00"/>
      <fill>
        <patternFill patternType="solid">
          <fgColor indexed="64"/>
          <bgColor rgb="FFD9D9D9"/>
        </patternFill>
      </fill>
      <alignment horizontal="left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1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2F75B5"/>
        <name val="Calibri"/>
        <family val="2"/>
        <charset val="162"/>
        <scheme val="minor"/>
      </font>
      <numFmt numFmtId="4" formatCode="#,##0.00"/>
      <fill>
        <patternFill patternType="solid">
          <fgColor indexed="64"/>
          <bgColor rgb="FFD9D9D9"/>
        </patternFill>
      </fill>
      <alignment horizontal="left" vertical="center" textRotation="0" wrapText="0" indent="0" justifyLastLine="0" shrinkToFit="1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1" hidden="1"/>
    </dxf>
    <dxf>
      <border outline="0">
        <top style="thin">
          <color theme="0" tint="-0.34998626667073579"/>
        </top>
      </border>
    </dxf>
    <dxf>
      <border outline="0">
        <top style="thin">
          <color indexed="64"/>
        </top>
        <bottom style="thin">
          <color theme="0" tint="-0.34998626667073579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2F75B5"/>
        <name val="Calibri"/>
        <family val="2"/>
        <charset val="162"/>
        <scheme val="minor"/>
      </font>
      <fill>
        <patternFill patternType="solid">
          <fgColor indexed="64"/>
          <bgColor rgb="FFD9D9D9"/>
        </patternFill>
      </fill>
      <alignment horizontal="left" vertical="center" textRotation="0" wrapText="0" indent="0" justifyLastLine="0" shrinkToFit="1" readingOrder="0"/>
      <protection locked="1" hidden="1"/>
    </dxf>
    <dxf>
      <border outline="0"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charset val="162"/>
        <scheme val="minor"/>
      </font>
      <fill>
        <patternFill patternType="solid">
          <fgColor indexed="64"/>
          <bgColor rgb="FF4A4E69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1" hidden="1"/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b/>
        <i/>
        <color theme="9" tint="-0.499984740745262"/>
      </font>
      <fill>
        <patternFill>
          <bgColor theme="9" tint="0.59996337778862885"/>
        </patternFill>
      </fill>
    </dxf>
  </dxfs>
  <tableStyles count="0" defaultTableStyle="TableStyleMedium2" defaultPivotStyle="PivotStyleLight16"/>
  <colors>
    <mruColors>
      <color rgb="FFCCCCCC"/>
      <color rgb="FFA6A6A6"/>
      <color rgb="FFD9D9D9"/>
      <color rgb="FFF2E9E4"/>
      <color rgb="FFC9ADA7"/>
      <color rgb="FF9A8C98"/>
      <color rgb="FF4A4E69"/>
      <color rgb="FF22223B"/>
      <color rgb="FFEAEAEA"/>
      <color rgb="FFE0E0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Calc!$AK$3</c:f>
          <c:strCache>
            <c:ptCount val="1"/>
            <c:pt idx="0">
              <c:v>COST COMPARISON OF AMAZON IN TWO MONTHS</c:v>
            </c:pt>
          </c:strCache>
        </c:strRef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1.411102390155434E-2"/>
          <c:y val="0.15510258398660778"/>
          <c:w val="0.97111901709960669"/>
          <c:h val="0.626174059620846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Calc!$Q$3</c:f>
              <c:strCache>
                <c:ptCount val="1"/>
                <c:pt idx="0">
                  <c:v>December</c:v>
                </c:pt>
              </c:strCache>
            </c:strRef>
          </c:tx>
          <c:spPr>
            <a:solidFill>
              <a:srgbClr val="C9ADA7"/>
            </a:solidFill>
            <a:ln>
              <a:noFill/>
            </a:ln>
            <a:effectLst/>
          </c:spPr>
          <c:invertIfNegative val="0"/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[0]!Item_2Comparison</c:f>
              <c:strCache>
                <c:ptCount val="5"/>
                <c:pt idx="0">
                  <c:v>Detergent</c:v>
                </c:pt>
                <c:pt idx="1">
                  <c:v>Milk</c:v>
                </c:pt>
                <c:pt idx="2">
                  <c:v>Yogurt</c:v>
                </c:pt>
                <c:pt idx="3">
                  <c:v>Salt</c:v>
                </c:pt>
                <c:pt idx="4">
                  <c:v>Sugar</c:v>
                </c:pt>
              </c:strCache>
            </c:strRef>
          </c:cat>
          <c:val>
            <c:numRef>
              <c:f>[0]!Month1</c:f>
              <c:numCache>
                <c:formatCode>General</c:formatCode>
                <c:ptCount val="5"/>
                <c:pt idx="0">
                  <c:v>10</c:v>
                </c:pt>
                <c:pt idx="1">
                  <c:v>20</c:v>
                </c:pt>
                <c:pt idx="2">
                  <c:v>10</c:v>
                </c:pt>
                <c:pt idx="3">
                  <c:v>5</c:v>
                </c:pt>
                <c:pt idx="4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7B-4E79-8F46-4494A3CC77B9}"/>
            </c:ext>
          </c:extLst>
        </c:ser>
        <c:ser>
          <c:idx val="1"/>
          <c:order val="1"/>
          <c:tx>
            <c:strRef>
              <c:f>Calc!$R$3</c:f>
              <c:strCache>
                <c:ptCount val="1"/>
                <c:pt idx="0">
                  <c:v>November</c:v>
                </c:pt>
              </c:strCache>
            </c:strRef>
          </c:tx>
          <c:spPr>
            <a:solidFill>
              <a:srgbClr val="4A4E69"/>
            </a:solidFill>
            <a:ln>
              <a:noFill/>
            </a:ln>
            <a:effectLst/>
          </c:spPr>
          <c:invertIfNegative val="0"/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[0]!Item_2Comparison</c:f>
              <c:strCache>
                <c:ptCount val="5"/>
                <c:pt idx="0">
                  <c:v>Detergent</c:v>
                </c:pt>
                <c:pt idx="1">
                  <c:v>Milk</c:v>
                </c:pt>
                <c:pt idx="2">
                  <c:v>Yogurt</c:v>
                </c:pt>
                <c:pt idx="3">
                  <c:v>Salt</c:v>
                </c:pt>
                <c:pt idx="4">
                  <c:v>Sugar</c:v>
                </c:pt>
              </c:strCache>
            </c:strRef>
          </c:cat>
          <c:val>
            <c:numRef>
              <c:f>[0]!Month2</c:f>
              <c:numCache>
                <c:formatCode>General</c:formatCode>
                <c:ptCount val="5"/>
                <c:pt idx="0">
                  <c:v>5</c:v>
                </c:pt>
                <c:pt idx="1">
                  <c:v>28</c:v>
                </c:pt>
                <c:pt idx="2">
                  <c:v>20</c:v>
                </c:pt>
                <c:pt idx="3">
                  <c:v>3</c:v>
                </c:pt>
                <c:pt idx="4">
                  <c:v>7.25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7B-4E79-8F46-4494A3CC77B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7991247"/>
        <c:axId val="17991663"/>
      </c:barChart>
      <c:catAx>
        <c:axId val="179912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7991663"/>
        <c:crosses val="autoZero"/>
        <c:auto val="1"/>
        <c:lblAlgn val="ctr"/>
        <c:lblOffset val="100"/>
        <c:noMultiLvlLbl val="0"/>
      </c:catAx>
      <c:valAx>
        <c:axId val="17991663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79912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9457188991426273"/>
          <c:y val="0.9007473796119051"/>
          <c:w val="0.14216443069679854"/>
          <c:h val="8.51294365702237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Calc!$K$1</c:f>
          <c:strCache>
            <c:ptCount val="1"/>
            <c:pt idx="0">
              <c:v>BUCKET COST TREND OF AMAZON (Monthly)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Calc!$L$3</c:f>
              <c:strCache>
                <c:ptCount val="1"/>
                <c:pt idx="0">
                  <c:v>Total Cost</c:v>
                </c:pt>
              </c:strCache>
            </c:strRef>
          </c:tx>
          <c:spPr>
            <a:solidFill>
              <a:srgbClr val="C9ADA7"/>
            </a:solidFill>
            <a:ln>
              <a:solidFill>
                <a:srgbClr val="C9ADA7"/>
              </a:solidFill>
            </a:ln>
            <a:effectLst/>
          </c:spPr>
          <c:invertIfNegative val="0"/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[0]!Month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 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September</c:v>
                </c:pt>
                <c:pt idx="11">
                  <c:v>September</c:v>
                </c:pt>
              </c:strCache>
            </c:strRef>
          </c:cat>
          <c:val>
            <c:numRef>
              <c:f>[0]!TotalCost</c:f>
              <c:numCache>
                <c:formatCode>General</c:formatCode>
                <c:ptCount val="12"/>
                <c:pt idx="0">
                  <c:v>170</c:v>
                </c:pt>
                <c:pt idx="1">
                  <c:v>232</c:v>
                </c:pt>
                <c:pt idx="2">
                  <c:v>175</c:v>
                </c:pt>
                <c:pt idx="3">
                  <c:v>168.5</c:v>
                </c:pt>
                <c:pt idx="4">
                  <c:v>205</c:v>
                </c:pt>
                <c:pt idx="5">
                  <c:v>204.5</c:v>
                </c:pt>
                <c:pt idx="6">
                  <c:v>199.37000000000003</c:v>
                </c:pt>
                <c:pt idx="7">
                  <c:v>197.95</c:v>
                </c:pt>
                <c:pt idx="8">
                  <c:v>198.33</c:v>
                </c:pt>
                <c:pt idx="9">
                  <c:v>198</c:v>
                </c:pt>
                <c:pt idx="10">
                  <c:v>197.27</c:v>
                </c:pt>
                <c:pt idx="11">
                  <c:v>195.46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01-4CCE-B1D4-744AF8991FE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44"/>
        <c:axId val="393574415"/>
        <c:axId val="393575663"/>
      </c:barChart>
      <c:lineChart>
        <c:grouping val="standard"/>
        <c:varyColors val="0"/>
        <c:ser>
          <c:idx val="1"/>
          <c:order val="1"/>
          <c:tx>
            <c:strRef>
              <c:f>Calc!$M$3</c:f>
              <c:strCache>
                <c:ptCount val="1"/>
                <c:pt idx="0">
                  <c:v>Min Cost</c:v>
                </c:pt>
              </c:strCache>
            </c:strRef>
          </c:tx>
          <c:spPr>
            <a:ln w="28575" cap="rnd">
              <a:solidFill>
                <a:srgbClr val="22223B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val>
            <c:numRef>
              <c:f>[0]!Min_Cost</c:f>
              <c:numCache>
                <c:formatCode>General</c:formatCode>
                <c:ptCount val="12"/>
                <c:pt idx="0">
                  <c:v>168.5</c:v>
                </c:pt>
                <c:pt idx="1">
                  <c:v>168.5</c:v>
                </c:pt>
                <c:pt idx="2">
                  <c:v>168.5</c:v>
                </c:pt>
                <c:pt idx="3">
                  <c:v>168.5</c:v>
                </c:pt>
                <c:pt idx="4">
                  <c:v>168.5</c:v>
                </c:pt>
                <c:pt idx="5">
                  <c:v>168.5</c:v>
                </c:pt>
                <c:pt idx="6">
                  <c:v>168.5</c:v>
                </c:pt>
                <c:pt idx="7">
                  <c:v>168.5</c:v>
                </c:pt>
                <c:pt idx="8">
                  <c:v>168.5</c:v>
                </c:pt>
                <c:pt idx="9">
                  <c:v>168.5</c:v>
                </c:pt>
                <c:pt idx="10">
                  <c:v>168.5</c:v>
                </c:pt>
                <c:pt idx="11">
                  <c:v>168.5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D01-4CCE-B1D4-744AF8991FE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93574415"/>
        <c:axId val="393575663"/>
      </c:lineChart>
      <c:catAx>
        <c:axId val="3935744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393575663"/>
        <c:crosses val="autoZero"/>
        <c:auto val="1"/>
        <c:lblAlgn val="ctr"/>
        <c:lblOffset val="100"/>
        <c:noMultiLvlLbl val="0"/>
      </c:catAx>
      <c:valAx>
        <c:axId val="3935756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AEAEA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3935744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baseline="0"/>
              <a:t> ITEM COST TREND (</a:t>
            </a:r>
            <a:r>
              <a:rPr lang="en-US" sz="1400" b="1" i="0" u="none" strike="noStrike" baseline="0">
                <a:effectLst/>
              </a:rPr>
              <a:t>Yearly)</a:t>
            </a:r>
            <a:endParaRPr lang="tr-TR" sz="1400" b="1"/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3.8240447216825173E-2"/>
          <c:y val="0.14384508990318118"/>
          <c:w val="0.94985479087841296"/>
          <c:h val="0.6012537436969756"/>
        </c:manualLayout>
      </c:layout>
      <c:lineChart>
        <c:grouping val="standard"/>
        <c:varyColors val="0"/>
        <c:ser>
          <c:idx val="0"/>
          <c:order val="0"/>
          <c:tx>
            <c:strRef>
              <c:f>Calc!$D$3</c:f>
              <c:strCache>
                <c:ptCount val="1"/>
                <c:pt idx="0">
                  <c:v>Year 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[0]!Item_Job_Year</c:f>
              <c:strCache>
                <c:ptCount val="8"/>
                <c:pt idx="0">
                  <c:v>Flour</c:v>
                </c:pt>
                <c:pt idx="1">
                  <c:v>Sugar</c:v>
                </c:pt>
                <c:pt idx="2">
                  <c:v>Tea</c:v>
                </c:pt>
                <c:pt idx="3">
                  <c:v>Coffee</c:v>
                </c:pt>
                <c:pt idx="4">
                  <c:v>Tomatoes</c:v>
                </c:pt>
                <c:pt idx="5">
                  <c:v>Oil</c:v>
                </c:pt>
                <c:pt idx="6">
                  <c:v>Milk</c:v>
                </c:pt>
                <c:pt idx="7">
                  <c:v>Rice</c:v>
                </c:pt>
              </c:strCache>
            </c:strRef>
          </c:cat>
          <c:val>
            <c:numRef>
              <c:f>[0]!Year1</c:f>
              <c:numCache>
                <c:formatCode>General</c:formatCode>
                <c:ptCount val="8"/>
                <c:pt idx="0">
                  <c:v>10</c:v>
                </c:pt>
                <c:pt idx="1">
                  <c:v>40</c:v>
                </c:pt>
                <c:pt idx="2">
                  <c:v>37</c:v>
                </c:pt>
                <c:pt idx="3">
                  <c:v>32</c:v>
                </c:pt>
                <c:pt idx="4">
                  <c:v>10</c:v>
                </c:pt>
                <c:pt idx="5">
                  <c:v>15</c:v>
                </c:pt>
                <c:pt idx="6">
                  <c:v>10</c:v>
                </c:pt>
                <c:pt idx="7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3E-45C3-98AE-DA8271CB4E45}"/>
            </c:ext>
          </c:extLst>
        </c:ser>
        <c:ser>
          <c:idx val="1"/>
          <c:order val="1"/>
          <c:tx>
            <c:strRef>
              <c:f>Calc!$E$3</c:f>
              <c:strCache>
                <c:ptCount val="1"/>
                <c:pt idx="0">
                  <c:v>Year 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[0]!Item_Job_Year</c:f>
              <c:strCache>
                <c:ptCount val="8"/>
                <c:pt idx="0">
                  <c:v>Flour</c:v>
                </c:pt>
                <c:pt idx="1">
                  <c:v>Sugar</c:v>
                </c:pt>
                <c:pt idx="2">
                  <c:v>Tea</c:v>
                </c:pt>
                <c:pt idx="3">
                  <c:v>Coffee</c:v>
                </c:pt>
                <c:pt idx="4">
                  <c:v>Tomatoes</c:v>
                </c:pt>
                <c:pt idx="5">
                  <c:v>Oil</c:v>
                </c:pt>
                <c:pt idx="6">
                  <c:v>Milk</c:v>
                </c:pt>
                <c:pt idx="7">
                  <c:v>Rice</c:v>
                </c:pt>
              </c:strCache>
            </c:strRef>
          </c:cat>
          <c:val>
            <c:numRef>
              <c:f>[0]!Year2</c:f>
              <c:numCache>
                <c:formatCode>General</c:formatCode>
                <c:ptCount val="8"/>
                <c:pt idx="0">
                  <c:v>15</c:v>
                </c:pt>
                <c:pt idx="1">
                  <c:v>43</c:v>
                </c:pt>
                <c:pt idx="2">
                  <c:v>36</c:v>
                </c:pt>
                <c:pt idx="3">
                  <c:v>35</c:v>
                </c:pt>
                <c:pt idx="4">
                  <c:v>12</c:v>
                </c:pt>
                <c:pt idx="5">
                  <c:v>12</c:v>
                </c:pt>
                <c:pt idx="6">
                  <c:v>10</c:v>
                </c:pt>
                <c:pt idx="7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3E-45C3-98AE-DA8271CB4E45}"/>
            </c:ext>
          </c:extLst>
        </c:ser>
        <c:ser>
          <c:idx val="2"/>
          <c:order val="2"/>
          <c:tx>
            <c:strRef>
              <c:f>Calc!$F$3</c:f>
              <c:strCache>
                <c:ptCount val="1"/>
                <c:pt idx="0">
                  <c:v>Year 3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[0]!Item_Job_Year</c:f>
              <c:strCache>
                <c:ptCount val="8"/>
                <c:pt idx="0">
                  <c:v>Flour</c:v>
                </c:pt>
                <c:pt idx="1">
                  <c:v>Sugar</c:v>
                </c:pt>
                <c:pt idx="2">
                  <c:v>Tea</c:v>
                </c:pt>
                <c:pt idx="3">
                  <c:v>Coffee</c:v>
                </c:pt>
                <c:pt idx="4">
                  <c:v>Tomatoes</c:v>
                </c:pt>
                <c:pt idx="5">
                  <c:v>Oil</c:v>
                </c:pt>
                <c:pt idx="6">
                  <c:v>Milk</c:v>
                </c:pt>
                <c:pt idx="7">
                  <c:v>Rice</c:v>
                </c:pt>
              </c:strCache>
            </c:strRef>
          </c:cat>
          <c:val>
            <c:numRef>
              <c:f>[0]!Year3</c:f>
              <c:numCache>
                <c:formatCode>General</c:formatCode>
                <c:ptCount val="8"/>
                <c:pt idx="0">
                  <c:v>18</c:v>
                </c:pt>
                <c:pt idx="1">
                  <c:v>45</c:v>
                </c:pt>
                <c:pt idx="2">
                  <c:v>35</c:v>
                </c:pt>
                <c:pt idx="3">
                  <c:v>15</c:v>
                </c:pt>
                <c:pt idx="4">
                  <c:v>15</c:v>
                </c:pt>
                <c:pt idx="5">
                  <c:v>15</c:v>
                </c:pt>
                <c:pt idx="6">
                  <c:v>10</c:v>
                </c:pt>
                <c:pt idx="7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93E-45C3-98AE-DA8271CB4E45}"/>
            </c:ext>
          </c:extLst>
        </c:ser>
        <c:ser>
          <c:idx val="3"/>
          <c:order val="3"/>
          <c:tx>
            <c:strRef>
              <c:f>Calc!$G$3</c:f>
              <c:strCache>
                <c:ptCount val="1"/>
                <c:pt idx="0">
                  <c:v>Year 4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[0]!Item_Job_Year</c:f>
              <c:strCache>
                <c:ptCount val="8"/>
                <c:pt idx="0">
                  <c:v>Flour</c:v>
                </c:pt>
                <c:pt idx="1">
                  <c:v>Sugar</c:v>
                </c:pt>
                <c:pt idx="2">
                  <c:v>Tea</c:v>
                </c:pt>
                <c:pt idx="3">
                  <c:v>Coffee</c:v>
                </c:pt>
                <c:pt idx="4">
                  <c:v>Tomatoes</c:v>
                </c:pt>
                <c:pt idx="5">
                  <c:v>Oil</c:v>
                </c:pt>
                <c:pt idx="6">
                  <c:v>Milk</c:v>
                </c:pt>
                <c:pt idx="7">
                  <c:v>Rice</c:v>
                </c:pt>
              </c:strCache>
            </c:strRef>
          </c:cat>
          <c:val>
            <c:numRef>
              <c:f>[0]!Year4</c:f>
              <c:numCache>
                <c:formatCode>General</c:formatCode>
                <c:ptCount val="8"/>
                <c:pt idx="0">
                  <c:v>22</c:v>
                </c:pt>
                <c:pt idx="1">
                  <c:v>44</c:v>
                </c:pt>
                <c:pt idx="2">
                  <c:v>37.5</c:v>
                </c:pt>
                <c:pt idx="3">
                  <c:v>13</c:v>
                </c:pt>
                <c:pt idx="4">
                  <c:v>13</c:v>
                </c:pt>
                <c:pt idx="5">
                  <c:v>13</c:v>
                </c:pt>
                <c:pt idx="6">
                  <c:v>10</c:v>
                </c:pt>
                <c:pt idx="7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93E-45C3-98AE-DA8271CB4E45}"/>
            </c:ext>
          </c:extLst>
        </c:ser>
        <c:ser>
          <c:idx val="4"/>
          <c:order val="4"/>
          <c:tx>
            <c:strRef>
              <c:f>Calc!$H$3</c:f>
              <c:strCache>
                <c:ptCount val="1"/>
                <c:pt idx="0">
                  <c:v>Year 5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[0]!Item_Job_Year</c:f>
              <c:strCache>
                <c:ptCount val="8"/>
                <c:pt idx="0">
                  <c:v>Flour</c:v>
                </c:pt>
                <c:pt idx="1">
                  <c:v>Sugar</c:v>
                </c:pt>
                <c:pt idx="2">
                  <c:v>Tea</c:v>
                </c:pt>
                <c:pt idx="3">
                  <c:v>Coffee</c:v>
                </c:pt>
                <c:pt idx="4">
                  <c:v>Tomatoes</c:v>
                </c:pt>
                <c:pt idx="5">
                  <c:v>Oil</c:v>
                </c:pt>
                <c:pt idx="6">
                  <c:v>Milk</c:v>
                </c:pt>
                <c:pt idx="7">
                  <c:v>Rice</c:v>
                </c:pt>
              </c:strCache>
            </c:strRef>
          </c:cat>
          <c:val>
            <c:numRef>
              <c:f>[0]!Year5</c:f>
              <c:numCache>
                <c:formatCode>General</c:formatCode>
                <c:ptCount val="8"/>
                <c:pt idx="0">
                  <c:v>34</c:v>
                </c:pt>
                <c:pt idx="1">
                  <c:v>46</c:v>
                </c:pt>
                <c:pt idx="2">
                  <c:v>40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10</c:v>
                </c:pt>
                <c:pt idx="7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93E-45C3-98AE-DA8271CB4E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0255744"/>
        <c:axId val="304813296"/>
      </c:lineChart>
      <c:catAx>
        <c:axId val="310255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304813296"/>
        <c:crosses val="autoZero"/>
        <c:auto val="1"/>
        <c:lblAlgn val="ctr"/>
        <c:lblOffset val="100"/>
        <c:noMultiLvlLbl val="0"/>
      </c:catAx>
      <c:valAx>
        <c:axId val="304813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AEAEA"/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310255744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UnitBased!A8"/><Relationship Id="rId7" Type="http://schemas.openxmlformats.org/officeDocument/2006/relationships/image" Target="../media/image1.png"/><Relationship Id="rId12" Type="http://schemas.openxmlformats.org/officeDocument/2006/relationships/image" Target="../media/image3.png"/><Relationship Id="rId2" Type="http://schemas.openxmlformats.org/officeDocument/2006/relationships/hyperlink" Target="#Weighted!A9"/><Relationship Id="rId6" Type="http://schemas.openxmlformats.org/officeDocument/2006/relationships/hyperlink" Target="#ItemTrend!A10"/><Relationship Id="rId5" Type="http://schemas.openxmlformats.org/officeDocument/2006/relationships/hyperlink" Target="#VendorTrend!A15"/><Relationship Id="rId10" Type="http://schemas.microsoft.com/office/2007/relationships/hdphoto" Target="../media/hdphoto1.wdp"/><Relationship Id="rId4" Type="http://schemas.openxmlformats.org/officeDocument/2006/relationships/hyperlink" Target="#TwoMonth!A10"/><Relationship Id="rId9" Type="http://schemas.openxmlformats.org/officeDocument/2006/relationships/image" Target="../media/image2.png"/><Relationship Id="rId14" Type="http://schemas.openxmlformats.org/officeDocument/2006/relationships/image" Target="../media/image4.png"/><Relationship Id="rId15" Type="http://schemas.openxmlformats.org/officeDocument/2006/relationships/image" Target="../media/image7.png"/><Relationship Id="rId16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7" Type="http://schemas.openxmlformats.org/officeDocument/2006/relationships/hyperlink" Target="#Dashboard!A5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4" Type="http://schemas.openxmlformats.org/officeDocument/2006/relationships/image" Target="../media/image3.png"/><Relationship Id="rId9" Type="http://schemas.openxmlformats.org/officeDocument/2006/relationships/image" Target="../media/image6.png"/><Relationship Id="rId10" Type="http://schemas.openxmlformats.org/officeDocument/2006/relationships/image" Target="../media/image8.png"/><Relationship Id="rId11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7" Type="http://schemas.openxmlformats.org/officeDocument/2006/relationships/hyperlink" Target="#Dashboard!A5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4" Type="http://schemas.openxmlformats.org/officeDocument/2006/relationships/image" Target="../media/image3.png"/><Relationship Id="rId9" Type="http://schemas.openxmlformats.org/officeDocument/2006/relationships/image" Target="../media/image6.png"/><Relationship Id="rId10" Type="http://schemas.openxmlformats.org/officeDocument/2006/relationships/image" Target="../media/image9.png"/><Relationship Id="rId11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#Dashboard!A5"/><Relationship Id="rId7" Type="http://schemas.openxmlformats.org/officeDocument/2006/relationships/image" Target="../media/image4.pn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5" Type="http://schemas.openxmlformats.org/officeDocument/2006/relationships/image" Target="../media/image3.png"/><Relationship Id="rId9" Type="http://schemas.openxmlformats.org/officeDocument/2006/relationships/image" Target="../media/image5.png"/><Relationship Id="rId10" Type="http://schemas.openxmlformats.org/officeDocument/2006/relationships/image" Target="../media/image10.png"/><Relationship Id="rId11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hyperlink" Target="#Dashboard!A5"/><Relationship Id="rId7" Type="http://schemas.openxmlformats.org/officeDocument/2006/relationships/image" Target="../media/image4.png"/><Relationship Id="rId2" Type="http://schemas.openxmlformats.org/officeDocument/2006/relationships/image" Target="../media/image1.png"/><Relationship Id="rId1" Type="http://schemas.openxmlformats.org/officeDocument/2006/relationships/chart" Target="../charts/chart2.xml"/><Relationship Id="rId5" Type="http://schemas.openxmlformats.org/officeDocument/2006/relationships/image" Target="../media/image3.png"/><Relationship Id="rId9" Type="http://schemas.openxmlformats.org/officeDocument/2006/relationships/image" Target="../media/image5.png"/><Relationship Id="rId10" Type="http://schemas.openxmlformats.org/officeDocument/2006/relationships/image" Target="../media/image11.png"/><Relationship Id="rId11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hyperlink" Target="#Dashboard!A5"/><Relationship Id="rId7" Type="http://schemas.openxmlformats.org/officeDocument/2006/relationships/image" Target="../media/image4.png"/><Relationship Id="rId2" Type="http://schemas.openxmlformats.org/officeDocument/2006/relationships/image" Target="../media/image1.png"/><Relationship Id="rId1" Type="http://schemas.openxmlformats.org/officeDocument/2006/relationships/chart" Target="../charts/chart3.xml"/><Relationship Id="rId5" Type="http://schemas.openxmlformats.org/officeDocument/2006/relationships/image" Target="../media/image3.png"/><Relationship Id="rId9" Type="http://schemas.openxmlformats.org/officeDocument/2006/relationships/image" Target="../media/image5.png"/><Relationship Id="rId10" Type="http://schemas.openxmlformats.org/officeDocument/2006/relationships/image" Target="../media/image12.png"/><Relationship Id="rId11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5"/><Relationship Id="rId2" Type="http://schemas.openxmlformats.org/officeDocument/2006/relationships/image" Target="../media/image3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221700</xdr:colOff>
      <xdr:row>5</xdr:row>
      <xdr:rowOff>150300</xdr:rowOff>
    </xdr:from>
    <xdr:to>
      <xdr:col>2</xdr:col>
      <xdr:colOff>1892850</xdr:colOff>
      <xdr:row>8</xdr:row>
      <xdr:rowOff>131550</xdr:rowOff>
    </xdr:to>
    <xdr:sp macro="" textlink="">
      <xdr:nvSpPr>
        <xdr:cNvPr id="27" name="Rounded Rectangle 13">
          <a:hlinkClick xmlns:r="http://schemas.openxmlformats.org/officeDocument/2006/relationships" r:id="rId2" tooltip="Weighted Comparison"/>
          <a:extLst>
            <a:ext uri="{FF2B5EF4-FFF2-40B4-BE49-F238E27FC236}">
              <a16:creationId xmlns:a16="http://schemas.microsoft.com/office/drawing/2014/main" id="{1331170B-F73B-7E79-98A6-5287A76FF534}"/>
            </a:ext>
          </a:extLst>
        </xdr:cNvPr>
        <xdr:cNvSpPr/>
      </xdr:nvSpPr>
      <xdr:spPr>
        <a:xfrm>
          <a:off x="469350" y="902775"/>
          <a:ext cx="2376000" cy="6480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>
          <a:noAutofit/>
        </a:bodyPr>
        <a:lstStyle/>
        <a:p>
          <a:pPr lvl="0" algn="ctr">
            <a:spcAft>
              <a:spcPts val="200"/>
            </a:spcAft>
          </a:pPr>
          <a:r>
            <a:rPr lang="en-US" sz="1300" b="1" baseline="0">
              <a:solidFill>
                <a:srgbClr val="D9E2EC"/>
              </a:solidFill>
              <a:effectLst/>
            </a:rPr>
            <a:t>WEIGHTED COMPARISON</a:t>
          </a:r>
          <a:endParaRPr lang="tr-TR" sz="1300" b="1">
            <a:solidFill>
              <a:srgbClr val="D9E2EC"/>
            </a:solidFill>
            <a:effectLst/>
          </a:endParaRPr>
        </a:p>
      </xdr:txBody>
    </xdr:sp>
    <xdr:clientData/>
  </xdr:twoCellAnchor>
  <xdr:twoCellAnchor editAs="oneCell">
    <xdr:from>
      <xdr:col>1</xdr:col>
      <xdr:colOff>221700</xdr:colOff>
      <xdr:row>9</xdr:row>
      <xdr:rowOff>179325</xdr:rowOff>
    </xdr:from>
    <xdr:to>
      <xdr:col>2</xdr:col>
      <xdr:colOff>1892850</xdr:colOff>
      <xdr:row>12</xdr:row>
      <xdr:rowOff>141525</xdr:rowOff>
    </xdr:to>
    <xdr:sp macro="" textlink="">
      <xdr:nvSpPr>
        <xdr:cNvPr id="29" name="Rounded Rectangle 13">
          <a:hlinkClick xmlns:r="http://schemas.openxmlformats.org/officeDocument/2006/relationships" r:id="rId3" tooltip="Unit Based Comparison"/>
          <a:extLst>
            <a:ext uri="{FF2B5EF4-FFF2-40B4-BE49-F238E27FC236}">
              <a16:creationId xmlns:a16="http://schemas.microsoft.com/office/drawing/2014/main" id="{25F261FD-4539-41AB-B4DF-09F0286AC425}"/>
            </a:ext>
          </a:extLst>
        </xdr:cNvPr>
        <xdr:cNvSpPr/>
      </xdr:nvSpPr>
      <xdr:spPr>
        <a:xfrm>
          <a:off x="469350" y="1846200"/>
          <a:ext cx="2376000" cy="6480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>
          <a:noAutofit/>
        </a:bodyPr>
        <a:lstStyle/>
        <a:p>
          <a:pPr lvl="0" algn="ctr">
            <a:spcAft>
              <a:spcPts val="200"/>
            </a:spcAft>
          </a:pPr>
          <a:r>
            <a:rPr lang="en-US" sz="1300" b="1" baseline="0">
              <a:solidFill>
                <a:srgbClr val="D9E2EC"/>
              </a:solidFill>
              <a:effectLst/>
            </a:rPr>
            <a:t>UNIT BASED COMPARISON</a:t>
          </a:r>
          <a:endParaRPr lang="tr-TR" sz="1300" b="1">
            <a:solidFill>
              <a:srgbClr val="D9E2EC"/>
            </a:solidFill>
            <a:effectLst/>
          </a:endParaRPr>
        </a:p>
      </xdr:txBody>
    </xdr:sp>
    <xdr:clientData/>
  </xdr:twoCellAnchor>
  <xdr:twoCellAnchor editAs="oneCell">
    <xdr:from>
      <xdr:col>1</xdr:col>
      <xdr:colOff>221700</xdr:colOff>
      <xdr:row>13</xdr:row>
      <xdr:rowOff>208350</xdr:rowOff>
    </xdr:from>
    <xdr:to>
      <xdr:col>2</xdr:col>
      <xdr:colOff>1892850</xdr:colOff>
      <xdr:row>16</xdr:row>
      <xdr:rowOff>170550</xdr:rowOff>
    </xdr:to>
    <xdr:sp macro="" textlink="">
      <xdr:nvSpPr>
        <xdr:cNvPr id="30" name="Rounded Rectangle 13">
          <a:hlinkClick xmlns:r="http://schemas.openxmlformats.org/officeDocument/2006/relationships" r:id="rId4" tooltip="Two Month Comparison"/>
          <a:extLst>
            <a:ext uri="{FF2B5EF4-FFF2-40B4-BE49-F238E27FC236}">
              <a16:creationId xmlns:a16="http://schemas.microsoft.com/office/drawing/2014/main" id="{CD73E72E-35CA-42ED-A953-1A4CC88D605F}"/>
            </a:ext>
          </a:extLst>
        </xdr:cNvPr>
        <xdr:cNvSpPr/>
      </xdr:nvSpPr>
      <xdr:spPr>
        <a:xfrm>
          <a:off x="469350" y="2789625"/>
          <a:ext cx="2376000" cy="6480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107950" dist="12700" dir="5400000" algn="ctr">
            <a:srgbClr val="1F4E78"/>
          </a:outerShdw>
        </a:effectLst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>
          <a:noAutofit/>
        </a:bodyPr>
        <a:lstStyle/>
        <a:p>
          <a:pPr lvl="0" algn="ctr">
            <a:spcAft>
              <a:spcPts val="200"/>
            </a:spcAft>
          </a:pPr>
          <a:r>
            <a:rPr lang="en-US" sz="1300" b="1" baseline="0">
              <a:solidFill>
                <a:srgbClr val="D9E2EC"/>
              </a:solidFill>
              <a:effectLst/>
            </a:rPr>
            <a:t>TWO MONTH COMPARISON</a:t>
          </a:r>
          <a:endParaRPr lang="tr-TR" sz="1300" b="1">
            <a:solidFill>
              <a:srgbClr val="D9E2EC"/>
            </a:solidFill>
            <a:effectLst/>
          </a:endParaRPr>
        </a:p>
      </xdr:txBody>
    </xdr:sp>
    <xdr:clientData/>
  </xdr:twoCellAnchor>
  <xdr:twoCellAnchor editAs="oneCell">
    <xdr:from>
      <xdr:col>1</xdr:col>
      <xdr:colOff>221700</xdr:colOff>
      <xdr:row>18</xdr:row>
      <xdr:rowOff>8775</xdr:rowOff>
    </xdr:from>
    <xdr:to>
      <xdr:col>2</xdr:col>
      <xdr:colOff>1892850</xdr:colOff>
      <xdr:row>20</xdr:row>
      <xdr:rowOff>199575</xdr:rowOff>
    </xdr:to>
    <xdr:sp macro="" textlink="">
      <xdr:nvSpPr>
        <xdr:cNvPr id="31" name="Rounded Rectangle 13">
          <a:hlinkClick xmlns:r="http://schemas.openxmlformats.org/officeDocument/2006/relationships" r:id="rId5" tooltip="Vendor Based Bucket Cost Trend"/>
          <a:extLst>
            <a:ext uri="{FF2B5EF4-FFF2-40B4-BE49-F238E27FC236}">
              <a16:creationId xmlns:a16="http://schemas.microsoft.com/office/drawing/2014/main" id="{BC19C439-3031-4FDE-BCB9-D500C264AD01}"/>
            </a:ext>
          </a:extLst>
        </xdr:cNvPr>
        <xdr:cNvSpPr/>
      </xdr:nvSpPr>
      <xdr:spPr>
        <a:xfrm>
          <a:off x="469350" y="3733050"/>
          <a:ext cx="2376000" cy="6480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107950" dist="12700" dir="5400000" algn="ctr">
            <a:srgbClr val="1F4E78"/>
          </a:outerShdw>
        </a:effectLst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>
          <a:noAutofit/>
        </a:bodyPr>
        <a:lstStyle/>
        <a:p>
          <a:pPr lvl="0" algn="ctr">
            <a:spcAft>
              <a:spcPts val="200"/>
            </a:spcAft>
          </a:pPr>
          <a:r>
            <a:rPr lang="en-US" sz="1300" b="1" baseline="0">
              <a:solidFill>
                <a:srgbClr val="1F4E78"/>
              </a:solidFill>
              <a:effectLst/>
            </a:rPr>
            <a:t>VENDOR BASED BUCKET COST TREND (MONTHLY)</a:t>
          </a:r>
          <a:endParaRPr lang="tr-TR" sz="1300" b="1">
            <a:solidFill>
              <a:srgbClr val="1F4E78"/>
            </a:solidFill>
            <a:effectLst/>
          </a:endParaRPr>
        </a:p>
      </xdr:txBody>
    </xdr:sp>
    <xdr:clientData/>
  </xdr:twoCellAnchor>
  <xdr:twoCellAnchor editAs="oneCell">
    <xdr:from>
      <xdr:col>1</xdr:col>
      <xdr:colOff>221700</xdr:colOff>
      <xdr:row>22</xdr:row>
      <xdr:rowOff>37800</xdr:rowOff>
    </xdr:from>
    <xdr:to>
      <xdr:col>2</xdr:col>
      <xdr:colOff>1892850</xdr:colOff>
      <xdr:row>25</xdr:row>
      <xdr:rowOff>19050</xdr:rowOff>
    </xdr:to>
    <xdr:sp macro="" textlink="">
      <xdr:nvSpPr>
        <xdr:cNvPr id="32" name="Rounded Rectangle 13">
          <a:hlinkClick xmlns:r="http://schemas.openxmlformats.org/officeDocument/2006/relationships" r:id="rId6" tooltip="Item Cost Trend"/>
          <a:extLst>
            <a:ext uri="{FF2B5EF4-FFF2-40B4-BE49-F238E27FC236}">
              <a16:creationId xmlns:a16="http://schemas.microsoft.com/office/drawing/2014/main" id="{0405AF0C-9D16-49E0-92A6-17D066AC0FE1}"/>
            </a:ext>
          </a:extLst>
        </xdr:cNvPr>
        <xdr:cNvSpPr/>
      </xdr:nvSpPr>
      <xdr:spPr>
        <a:xfrm>
          <a:off x="469350" y="4676475"/>
          <a:ext cx="2376000" cy="648000"/>
        </a:xfrm>
        <a:prstGeom prst="roundRect">
          <a:avLst/>
        </a:prstGeom>
        <a:solidFill>
          <a:srgbClr val="D9E2EC"/>
        </a:solidFill>
        <a:ln>
          <a:noFill/>
        </a:ln>
        <a:effectLst>
          <a:outerShdw blurRad="107950" dist="12700" dir="5400000" algn="ctr">
            <a:srgbClr val="1F4E78"/>
          </a:outerShdw>
        </a:effectLst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>
          <a:noAutofit/>
        </a:bodyPr>
        <a:lstStyle/>
        <a:p>
          <a:pPr lvl="0" algn="ctr">
            <a:spcAft>
              <a:spcPts val="200"/>
            </a:spcAft>
          </a:pPr>
          <a:r>
            <a:rPr lang="en-US" sz="1300" b="1" baseline="0">
              <a:solidFill>
                <a:srgbClr val="1F4E78"/>
              </a:solidFill>
              <a:effectLst/>
            </a:rPr>
            <a:t>ITEM COST TREND</a:t>
          </a:r>
          <a:br>
            <a:rPr lang="en-US" sz="1300" b="1" baseline="0">
              <a:solidFill>
                <a:srgbClr val="1F4E78"/>
              </a:solidFill>
              <a:effectLst/>
            </a:rPr>
          </a:br>
          <a:r>
            <a:rPr lang="en-US" sz="1300" b="1" baseline="0">
              <a:solidFill>
                <a:srgbClr val="1F4E78"/>
              </a:solidFill>
              <a:effectLst/>
            </a:rPr>
            <a:t>(YEARLY)</a:t>
          </a:r>
          <a:endParaRPr lang="tr-TR" sz="1300" b="1">
            <a:solidFill>
              <a:srgbClr val="1F4E78"/>
            </a:solidFill>
            <a:effectLst/>
          </a:endParaRPr>
        </a:p>
      </xdr:txBody>
    </xdr:sp>
    <xdr:clientData/>
  </xdr:twoCellAnchor>
  <xdr:twoCellAnchor editAs="oneCell">
    <xdr:from>
      <xdr:col>1</xdr:col>
      <xdr:colOff>147450</xdr:colOff>
      <xdr:row>1</xdr:row>
      <xdr:rowOff>50250</xdr:rowOff>
    </xdr:from>
    <xdr:to>
      <xdr:col>1</xdr:col>
      <xdr:colOff>597450</xdr:colOff>
      <xdr:row>2</xdr:row>
      <xdr:rowOff>252600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7BFB9A90-1474-85EA-5CD6-D4417029F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100" y="135975"/>
          <a:ext cx="450000" cy="450000"/>
        </a:xfrm>
        <a:prstGeom prst="rect">
          <a:avLst/>
        </a:prstGeom>
      </xdr:spPr>
    </xdr:pic>
    <xdr:clientData/>
  </xdr:twoCellAnchor>
  <xdr:oneCellAnchor>
    <xdr:from>
      <xdr:col>6</xdr:col>
      <xdr:colOff>542925</xdr:colOff>
      <xdr:row>1</xdr:row>
      <xdr:rowOff>104774</xdr:rowOff>
    </xdr:from>
    <xdr:ext cx="1014221" cy="291600"/>
    <xdr:pic>
      <xdr:nvPicPr>
        <xdr:cNvPr id="1032" name="mpkLogo">
          <a:hlinkClick xmlns:a="http://schemas.openxmlformats.org/drawingml/2006/main" xmlns:r="http://schemas.openxmlformats.org/officeDocument/2006/relationships" r:id="rId16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5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52200</xdr:colOff>
      <xdr:row>1</xdr:row>
      <xdr:rowOff>52200</xdr:rowOff>
    </xdr:from>
    <xdr:to>
      <xdr:col>1</xdr:col>
      <xdr:colOff>502200</xdr:colOff>
      <xdr:row>2</xdr:row>
      <xdr:rowOff>254550</xdr:rowOff>
    </xdr:to>
    <xdr:pic>
      <xdr:nvPicPr>
        <xdr:cNvPr id="17" name="mainicon">
          <a:extLst>
            <a:ext uri="{FF2B5EF4-FFF2-40B4-BE49-F238E27FC236}">
              <a16:creationId xmlns:a16="http://schemas.microsoft.com/office/drawing/2014/main" id="{6CD6AB59-C435-4907-ABF0-7354F60431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850" y="137925"/>
          <a:ext cx="450000" cy="45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161925</xdr:colOff>
      <xdr:row>1</xdr:row>
      <xdr:rowOff>64350</xdr:rowOff>
    </xdr:from>
    <xdr:to>
      <xdr:col>15</xdr:col>
      <xdr:colOff>596325</xdr:colOff>
      <xdr:row>2</xdr:row>
      <xdr:rowOff>266700</xdr:rowOff>
    </xdr:to>
    <xdr:grpSp>
      <xdr:nvGrpSpPr>
        <xdr:cNvPr id="8" name="backtomenu">
          <a:hlinkClick xmlns:r="http://schemas.openxmlformats.org/officeDocument/2006/relationships" r:id="rId7" tooltip="Go to"/>
          <a:extLst>
            <a:ext uri="{FF2B5EF4-FFF2-40B4-BE49-F238E27FC236}">
              <a16:creationId xmlns:a16="http://schemas.microsoft.com/office/drawing/2014/main" id="{E38AECBF-81DE-46E2-A857-0944F7ED9F13}"/>
            </a:ext>
          </a:extLst>
        </xdr:cNvPr>
        <xdr:cNvGrpSpPr/>
      </xdr:nvGrpSpPr>
      <xdr:grpSpPr>
        <a:xfrm>
          <a:off x="15078075" y="150075"/>
          <a:ext cx="1044000" cy="450000"/>
          <a:chOff x="6972831" y="127063"/>
          <a:chExt cx="1044000" cy="450000"/>
        </a:xfrm>
      </xdr:grpSpPr>
      <xdr:sp macro="" textlink="">
        <xdr:nvSpPr>
          <xdr:cNvPr id="13" name="Rounded Rectangle 2">
            <a:hlinkClick xmlns:r="http://schemas.openxmlformats.org/officeDocument/2006/relationships" r:id="rId7" tooltip="Go to"/>
            <a:extLst>
              <a:ext uri="{FF2B5EF4-FFF2-40B4-BE49-F238E27FC236}">
                <a16:creationId xmlns:a16="http://schemas.microsoft.com/office/drawing/2014/main" id="{1551D0AC-4505-B691-0D25-38AC48FFC28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4" name="Picture 13" descr="http://swiss-delicious.com/images/1024/icons/back.png">
            <a:hlinkClick xmlns:r="http://schemas.openxmlformats.org/officeDocument/2006/relationships" r:id="rId7" tooltip="Go to"/>
            <a:extLst>
              <a:ext uri="{FF2B5EF4-FFF2-40B4-BE49-F238E27FC236}">
                <a16:creationId xmlns:a16="http://schemas.microsoft.com/office/drawing/2014/main" id="{E01EE24A-699A-9204-6834-1CBFA6FBC2F3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12</xdr:col>
      <xdr:colOff>333375</xdr:colOff>
      <xdr:row>1</xdr:row>
      <xdr:rowOff>104774</xdr:rowOff>
    </xdr:from>
    <xdr:ext cx="1014221" cy="291600"/>
    <xdr:pic>
      <xdr:nvPicPr>
        <xdr:cNvPr id="1017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52200</xdr:colOff>
      <xdr:row>1</xdr:row>
      <xdr:rowOff>52200</xdr:rowOff>
    </xdr:from>
    <xdr:to>
      <xdr:col>1</xdr:col>
      <xdr:colOff>502200</xdr:colOff>
      <xdr:row>2</xdr:row>
      <xdr:rowOff>254550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AB12BE82-4262-48D7-B962-C2D25A97F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850" y="137925"/>
          <a:ext cx="450000" cy="45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161925</xdr:colOff>
      <xdr:row>1</xdr:row>
      <xdr:rowOff>64350</xdr:rowOff>
    </xdr:from>
    <xdr:to>
      <xdr:col>17</xdr:col>
      <xdr:colOff>596325</xdr:colOff>
      <xdr:row>2</xdr:row>
      <xdr:rowOff>266700</xdr:rowOff>
    </xdr:to>
    <xdr:grpSp>
      <xdr:nvGrpSpPr>
        <xdr:cNvPr id="14" name="backtomenu">
          <a:hlinkClick xmlns:r="http://schemas.openxmlformats.org/officeDocument/2006/relationships" r:id="rId7" tooltip="Go to"/>
          <a:extLst>
            <a:ext uri="{FF2B5EF4-FFF2-40B4-BE49-F238E27FC236}">
              <a16:creationId xmlns:a16="http://schemas.microsoft.com/office/drawing/2014/main" id="{83BF8B21-DB89-43CB-9C03-18D97EA526B9}"/>
            </a:ext>
          </a:extLst>
        </xdr:cNvPr>
        <xdr:cNvGrpSpPr/>
      </xdr:nvGrpSpPr>
      <xdr:grpSpPr>
        <a:xfrm>
          <a:off x="14163675" y="150075"/>
          <a:ext cx="1044000" cy="450000"/>
          <a:chOff x="6972831" y="127063"/>
          <a:chExt cx="1044000" cy="450000"/>
        </a:xfrm>
      </xdr:grpSpPr>
      <xdr:sp macro="" textlink="">
        <xdr:nvSpPr>
          <xdr:cNvPr id="18" name="Rounded Rectangle 2">
            <a:hlinkClick xmlns:r="http://schemas.openxmlformats.org/officeDocument/2006/relationships" r:id="rId7" tooltip="Go to"/>
            <a:extLst>
              <a:ext uri="{FF2B5EF4-FFF2-40B4-BE49-F238E27FC236}">
                <a16:creationId xmlns:a16="http://schemas.microsoft.com/office/drawing/2014/main" id="{3F34F3CB-E3B5-F726-D26D-B07717D5C08C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9" name="Picture 18" descr="http://swiss-delicious.com/images/1024/icons/back.png">
            <a:hlinkClick xmlns:r="http://schemas.openxmlformats.org/officeDocument/2006/relationships" r:id="rId7" tooltip="Go to"/>
            <a:extLst>
              <a:ext uri="{FF2B5EF4-FFF2-40B4-BE49-F238E27FC236}">
                <a16:creationId xmlns:a16="http://schemas.microsoft.com/office/drawing/2014/main" id="{D2E941A2-6270-4EFF-52CC-8D0F69A8F2B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866775</xdr:colOff>
      <xdr:row>1</xdr:row>
      <xdr:rowOff>104774</xdr:rowOff>
    </xdr:from>
    <xdr:ext cx="1014221" cy="291600"/>
    <xdr:pic>
      <xdr:nvPicPr>
        <xdr:cNvPr id="1019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7</xdr:col>
      <xdr:colOff>0</xdr:colOff>
      <xdr:row>5</xdr:row>
      <xdr:rowOff>211667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5A2C6D8D-4165-40FA-AA50-8E0E0F890C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52608</xdr:colOff>
      <xdr:row>6</xdr:row>
      <xdr:rowOff>6659</xdr:rowOff>
    </xdr:from>
    <xdr:to>
      <xdr:col>2</xdr:col>
      <xdr:colOff>294678</xdr:colOff>
      <xdr:row>6</xdr:row>
      <xdr:rowOff>269279</xdr:rowOff>
    </xdr:to>
    <xdr:sp macro="" textlink="">
      <xdr:nvSpPr>
        <xdr:cNvPr id="19" name="Left Arrow 1">
          <a:extLst>
            <a:ext uri="{FF2B5EF4-FFF2-40B4-BE49-F238E27FC236}">
              <a16:creationId xmlns:a16="http://schemas.microsoft.com/office/drawing/2014/main" id="{F92F992F-4605-456F-81FE-8F3F8406C9E5}"/>
            </a:ext>
          </a:extLst>
        </xdr:cNvPr>
        <xdr:cNvSpPr/>
      </xdr:nvSpPr>
      <xdr:spPr>
        <a:xfrm>
          <a:off x="3761008" y="3528792"/>
          <a:ext cx="242070" cy="262620"/>
        </a:xfrm>
        <a:prstGeom prst="leftArrow">
          <a:avLst>
            <a:gd name="adj1" fmla="val 50000"/>
            <a:gd name="adj2" fmla="val 50000"/>
          </a:avLst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7</xdr:col>
      <xdr:colOff>97847</xdr:colOff>
      <xdr:row>6</xdr:row>
      <xdr:rowOff>0</xdr:rowOff>
    </xdr:from>
    <xdr:to>
      <xdr:col>7</xdr:col>
      <xdr:colOff>347449</xdr:colOff>
      <xdr:row>6</xdr:row>
      <xdr:rowOff>271851</xdr:rowOff>
    </xdr:to>
    <xdr:sp macro="" textlink="">
      <xdr:nvSpPr>
        <xdr:cNvPr id="20" name="Left Arrow 1">
          <a:extLst>
            <a:ext uri="{FF2B5EF4-FFF2-40B4-BE49-F238E27FC236}">
              <a16:creationId xmlns:a16="http://schemas.microsoft.com/office/drawing/2014/main" id="{CC048EBE-EDA5-4D24-9CC6-FCF5F479064B}"/>
            </a:ext>
          </a:extLst>
        </xdr:cNvPr>
        <xdr:cNvSpPr/>
      </xdr:nvSpPr>
      <xdr:spPr>
        <a:xfrm>
          <a:off x="11813597" y="3524250"/>
          <a:ext cx="249602" cy="271851"/>
        </a:xfrm>
        <a:prstGeom prst="leftArrow">
          <a:avLst>
            <a:gd name="adj1" fmla="val 50000"/>
            <a:gd name="adj2" fmla="val 50000"/>
          </a:avLst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</xdr:col>
      <xdr:colOff>52200</xdr:colOff>
      <xdr:row>1</xdr:row>
      <xdr:rowOff>52200</xdr:rowOff>
    </xdr:from>
    <xdr:to>
      <xdr:col>1</xdr:col>
      <xdr:colOff>502200</xdr:colOff>
      <xdr:row>2</xdr:row>
      <xdr:rowOff>254550</xdr:rowOff>
    </xdr:to>
    <xdr:pic>
      <xdr:nvPicPr>
        <xdr:cNvPr id="14" name="mainicon">
          <a:extLst>
            <a:ext uri="{FF2B5EF4-FFF2-40B4-BE49-F238E27FC236}">
              <a16:creationId xmlns:a16="http://schemas.microsoft.com/office/drawing/2014/main" id="{4650C194-E52A-4D64-A951-BEA6D1C98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850" y="137925"/>
          <a:ext cx="450000" cy="45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161925</xdr:colOff>
      <xdr:row>1</xdr:row>
      <xdr:rowOff>64350</xdr:rowOff>
    </xdr:from>
    <xdr:to>
      <xdr:col>8</xdr:col>
      <xdr:colOff>129600</xdr:colOff>
      <xdr:row>2</xdr:row>
      <xdr:rowOff>266700</xdr:rowOff>
    </xdr:to>
    <xdr:grpSp>
      <xdr:nvGrpSpPr>
        <xdr:cNvPr id="13" name="backtomenu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FAA28C8F-94A3-4BC0-8751-BD65BFF38CB1}"/>
            </a:ext>
          </a:extLst>
        </xdr:cNvPr>
        <xdr:cNvGrpSpPr/>
      </xdr:nvGrpSpPr>
      <xdr:grpSpPr>
        <a:xfrm>
          <a:off x="11877675" y="150075"/>
          <a:ext cx="1044000" cy="450000"/>
          <a:chOff x="6972831" y="127063"/>
          <a:chExt cx="1044000" cy="450000"/>
        </a:xfrm>
      </xdr:grpSpPr>
      <xdr:sp macro="" textlink="">
        <xdr:nvSpPr>
          <xdr:cNvPr id="17" name="Rounded Rectangle 2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86082DC0-D362-C669-BD26-EA485EB9064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1" name="Picture 20" descr="http://swiss-delicious.com/images/1024/icons/back.png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5B2E6D3A-8D62-FC41-787C-6E746C6486A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6</xdr:col>
      <xdr:colOff>1095375</xdr:colOff>
      <xdr:row>1</xdr:row>
      <xdr:rowOff>104774</xdr:rowOff>
    </xdr:from>
    <xdr:ext cx="1014221" cy="291600"/>
    <xdr:pic>
      <xdr:nvPicPr>
        <xdr:cNvPr id="1021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63500</xdr:colOff>
      <xdr:row>3</xdr:row>
      <xdr:rowOff>152399</xdr:rowOff>
    </xdr:from>
    <xdr:to>
      <xdr:col>14</xdr:col>
      <xdr:colOff>0</xdr:colOff>
      <xdr:row>10</xdr:row>
      <xdr:rowOff>302681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FAA6114D-625B-4FB2-8360-9F9521420C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858110</xdr:colOff>
      <xdr:row>5</xdr:row>
      <xdr:rowOff>80551</xdr:rowOff>
    </xdr:from>
    <xdr:ext cx="342121" cy="249690"/>
    <xdr:sp macro="" textlink="">
      <xdr:nvSpPr>
        <xdr:cNvPr id="18" name="Left Arrow 1">
          <a:extLst>
            <a:ext uri="{FF2B5EF4-FFF2-40B4-BE49-F238E27FC236}">
              <a16:creationId xmlns:a16="http://schemas.microsoft.com/office/drawing/2014/main" id="{66018BFC-F2CE-44F0-A078-BAE7EB359603}"/>
            </a:ext>
          </a:extLst>
        </xdr:cNvPr>
        <xdr:cNvSpPr/>
      </xdr:nvSpPr>
      <xdr:spPr>
        <a:xfrm rot="5400000">
          <a:off x="1151976" y="1110660"/>
          <a:ext cx="249690" cy="342121"/>
        </a:xfrm>
        <a:prstGeom prst="leftArrow">
          <a:avLst>
            <a:gd name="adj1" fmla="val 50000"/>
            <a:gd name="adj2" fmla="val 50000"/>
          </a:avLst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spAutoFit/>
        </a:bodyPr>
        <a:lstStyle/>
        <a:p>
          <a:pPr algn="ctr"/>
          <a:endParaRPr lang="tr-TR" sz="1100"/>
        </a:p>
      </xdr:txBody>
    </xdr:sp>
    <xdr:clientData fPrintsWithSheet="0"/>
  </xdr:oneCellAnchor>
  <xdr:twoCellAnchor editAs="oneCell">
    <xdr:from>
      <xdr:col>1</xdr:col>
      <xdr:colOff>52200</xdr:colOff>
      <xdr:row>1</xdr:row>
      <xdr:rowOff>52200</xdr:rowOff>
    </xdr:from>
    <xdr:to>
      <xdr:col>1</xdr:col>
      <xdr:colOff>502200</xdr:colOff>
      <xdr:row>2</xdr:row>
      <xdr:rowOff>254550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4C0FCAB8-C5CE-4639-A11E-EA7A7728B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850" y="137925"/>
          <a:ext cx="450000" cy="45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161925</xdr:colOff>
      <xdr:row>1</xdr:row>
      <xdr:rowOff>64350</xdr:rowOff>
    </xdr:from>
    <xdr:to>
      <xdr:col>15</xdr:col>
      <xdr:colOff>596325</xdr:colOff>
      <xdr:row>2</xdr:row>
      <xdr:rowOff>266700</xdr:rowOff>
    </xdr:to>
    <xdr:grpSp>
      <xdr:nvGrpSpPr>
        <xdr:cNvPr id="14" name="backtomenu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DCFD4F77-4AE6-4736-A47E-4F793A99CFCF}"/>
            </a:ext>
          </a:extLst>
        </xdr:cNvPr>
        <xdr:cNvGrpSpPr/>
      </xdr:nvGrpSpPr>
      <xdr:grpSpPr>
        <a:xfrm>
          <a:off x="14277975" y="150075"/>
          <a:ext cx="1044000" cy="450000"/>
          <a:chOff x="6972831" y="127063"/>
          <a:chExt cx="1044000" cy="450000"/>
        </a:xfrm>
      </xdr:grpSpPr>
      <xdr:sp macro="" textlink="">
        <xdr:nvSpPr>
          <xdr:cNvPr id="15" name="Rounded Rectangle 2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D60F737B-23C4-771D-FF14-01655CE8C8E2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6" name="Picture 15" descr="http://swiss-delicious.com/images/1024/icons/back.png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5643564E-6A1F-329B-0E30-E623A15CD10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12</xdr:col>
      <xdr:colOff>333375</xdr:colOff>
      <xdr:row>1</xdr:row>
      <xdr:rowOff>104774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8</xdr:col>
      <xdr:colOff>0</xdr:colOff>
      <xdr:row>5</xdr:row>
      <xdr:rowOff>161925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A824A0E0-0AE1-462C-92E8-BB01BC2AB3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52200</xdr:colOff>
      <xdr:row>1</xdr:row>
      <xdr:rowOff>52200</xdr:rowOff>
    </xdr:from>
    <xdr:to>
      <xdr:col>1</xdr:col>
      <xdr:colOff>502200</xdr:colOff>
      <xdr:row>2</xdr:row>
      <xdr:rowOff>254550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AFBAA70E-5BF1-46B4-85AC-09516244D2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850" y="137925"/>
          <a:ext cx="450000" cy="450000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1</xdr:row>
      <xdr:rowOff>64350</xdr:rowOff>
    </xdr:from>
    <xdr:to>
      <xdr:col>9</xdr:col>
      <xdr:colOff>596325</xdr:colOff>
      <xdr:row>2</xdr:row>
      <xdr:rowOff>266700</xdr:rowOff>
    </xdr:to>
    <xdr:grpSp>
      <xdr:nvGrpSpPr>
        <xdr:cNvPr id="9" name="backtomenu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A8A5D5B9-74A4-4E68-AE98-12733A8914D7}"/>
            </a:ext>
          </a:extLst>
        </xdr:cNvPr>
        <xdr:cNvGrpSpPr/>
      </xdr:nvGrpSpPr>
      <xdr:grpSpPr>
        <a:xfrm>
          <a:off x="12144375" y="150075"/>
          <a:ext cx="1044000" cy="450000"/>
          <a:chOff x="6972831" y="127063"/>
          <a:chExt cx="1044000" cy="450000"/>
        </a:xfrm>
      </xdr:grpSpPr>
      <xdr:sp macro="" textlink="">
        <xdr:nvSpPr>
          <xdr:cNvPr id="14" name="Rounded Rectangle 2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0611B8E2-4557-5755-8E62-940C6E40D62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986D76D4-0B89-012B-7BA6-820760693CD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7</xdr:col>
      <xdr:colOff>123825</xdr:colOff>
      <xdr:row>1</xdr:row>
      <xdr:rowOff>104774</xdr:rowOff>
    </xdr:from>
    <xdr:ext cx="1014221" cy="291600"/>
    <xdr:pic>
      <xdr:nvPicPr>
        <xdr:cNvPr id="1017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1</xdr:row>
      <xdr:rowOff>64350</xdr:rowOff>
    </xdr:from>
    <xdr:to>
      <xdr:col>4</xdr:col>
      <xdr:colOff>24825</xdr:colOff>
      <xdr:row>2</xdr:row>
      <xdr:rowOff>266700</xdr:rowOff>
    </xdr:to>
    <xdr:grpSp>
      <xdr:nvGrpSpPr>
        <xdr:cNvPr id="7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2A13DBEB-A91A-45E2-9976-B12E9A375F5A}"/>
            </a:ext>
          </a:extLst>
        </xdr:cNvPr>
        <xdr:cNvGrpSpPr/>
      </xdr:nvGrpSpPr>
      <xdr:grpSpPr>
        <a:xfrm>
          <a:off x="10220325" y="150075"/>
          <a:ext cx="1044000" cy="450000"/>
          <a:chOff x="6972831" y="127063"/>
          <a:chExt cx="1044000" cy="450000"/>
        </a:xfrm>
      </xdr:grpSpPr>
      <xdr:sp macro="" textlink="">
        <xdr:nvSpPr>
          <xdr:cNvPr id="8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BB791D36-B2A8-C141-726C-AFAF15A8C315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1F8D13E2-AF86-4236-11A6-E1711D1943B1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311D02B-0E81-41D8-A67A-3F7352A3B3E5}" name="Table3" displayName="Table3" ref="O7:P307" totalsRowShown="0" headerRowDxfId="42" dataDxfId="40" headerRowBorderDxfId="41" tableBorderDxfId="39" totalsRowBorderDxfId="38">
  <autoFilter ref="O7:P307" xr:uid="{9311D02B-0E81-41D8-A67A-3F7352A3B3E5}">
    <filterColumn colId="0" hiddenButton="1"/>
    <filterColumn colId="1" hiddenButton="1"/>
  </autoFilter>
  <tableColumns count="2">
    <tableColumn id="1" xr3:uid="{0D97E080-DBFC-476C-9BCB-1C8A95F0BC14}" name="Min Cost (per unit)" dataDxfId="37">
      <calculatedColumnFormula>IF(MIN(Calc!AC4:AG4)=0,"",(Dashboard!$G$25&amp;" "&amp;ROUND(MIN(Calc!AC4:AG4),2)&amp;" per 1 "&amp;$C8))</calculatedColumnFormula>
    </tableColumn>
    <tableColumn id="2" xr3:uid="{CD8277A1-8A3F-40AE-B773-D11FE150573F}" name="Vendor" dataDxfId="36">
      <calculatedColumnFormula>IFERROR(IF(LEN(O8)&gt;0,INDEX(Calc!$AC$3:$AG$3,1,MATCH(MIN(Calc!$AC4:$AG4),Calc!$AC4:$AG4,0)),""),"")</calculatedColumnFormula>
    </tableColumn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209EBE9-61DC-4482-B3D4-1A070474321A}" name="Table2" displayName="Table2" ref="B14:N114" totalsRowShown="0" headerRowDxfId="34" dataDxfId="32" headerRowBorderDxfId="33" tableBorderDxfId="31" totalsRowBorderDxfId="30">
  <tableColumns count="13">
    <tableColumn id="1" xr3:uid="{3435A013-ED2E-418E-9A1B-EE6DC7946FA2}" name="ITEM/JOB" dataDxfId="29"/>
    <tableColumn id="2" xr3:uid="{6B342C47-084A-43EC-AE24-411A3E4DD26D}" name="January" dataDxfId="28"/>
    <tableColumn id="3" xr3:uid="{FBA9CE19-7A8A-42A0-8ECD-20E8E0F8989D}" name="February" dataDxfId="27"/>
    <tableColumn id="4" xr3:uid="{36747CA0-3D25-4109-8551-2EE99191730A}" name="March" dataDxfId="26"/>
    <tableColumn id="5" xr3:uid="{DF2551B2-E730-4A33-8633-4525660A3FC3}" name="April" dataDxfId="25"/>
    <tableColumn id="6" xr3:uid="{73162D80-3A2F-4537-A23B-744241ADEF7A}" name="May " dataDxfId="24"/>
    <tableColumn id="7" xr3:uid="{A4CE782B-EEA2-4BD8-B0CE-1FB7587F9008}" name="June" dataDxfId="23"/>
    <tableColumn id="8" xr3:uid="{FABB6EB3-88C6-41C8-87AB-498C6462B589}" name="July" dataDxfId="22"/>
    <tableColumn id="9" xr3:uid="{4A012A80-1406-40CC-8201-FAE45A83DAAD}" name="August" dataDxfId="21"/>
    <tableColumn id="10" xr3:uid="{8EC542FD-4FE9-4720-B3F9-361CCC0394FE}" name="September" dataDxfId="20"/>
    <tableColumn id="11" xr3:uid="{1ECD429B-0E1B-48BF-858C-83CBB2FE23BE}" name="October" dataDxfId="19"/>
    <tableColumn id="12" xr3:uid="{51D56248-33DD-4991-BE1F-D3F971B40853}" name="November" dataDxfId="18"/>
    <tableColumn id="13" xr3:uid="{658C2128-CC10-4304-96AB-CB6180A2DDBB}" name="December" dataDxfId="17"/>
  </tableColumns>
  <tableStyleInfo name="TableStyleLight2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39FC1C-FD94-4D7E-9B55-272BF16AAAB1}" name="Table1" displayName="Table1" ref="B9:H109" totalsRowShown="0" headerRowDxfId="11" dataDxfId="9" headerRowBorderDxfId="10" tableBorderDxfId="8" totalsRowBorderDxfId="7">
  <tableColumns count="7">
    <tableColumn id="1" xr3:uid="{22BD6F9A-61B9-420C-AF14-4F989266DBB2}" name="ITEM" dataDxfId="6"/>
    <tableColumn id="7" xr3:uid="{818AB1B9-A363-4B88-831A-3E4729758A37}" name="UNIT" dataDxfId="5"/>
    <tableColumn id="2" xr3:uid="{29895ED5-7258-48A8-BE0F-0B86009C8D7E}" name="Year 1" dataDxfId="4"/>
    <tableColumn id="3" xr3:uid="{9F146ED1-C7B2-4843-8204-49D9322626B0}" name="Year 2" dataDxfId="3"/>
    <tableColumn id="4" xr3:uid="{9C011C93-757F-4D96-B307-CDD09E509466}" name="Year 3" dataDxfId="2"/>
    <tableColumn id="5" xr3:uid="{EE6BE7A1-AA38-412B-8FF5-62FC9872AB6B}" name="Year 4" dataDxfId="1"/>
    <tableColumn id="6" xr3:uid="{CA78810C-34FC-4A07-8C74-178152AFCC70}" name="Year 5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F95C1-876E-42B2-AB56-9270DD37343B}">
  <sheetPr codeName="Sheet1">
    <pageSetUpPr fitToPage="1"/>
  </sheetPr>
  <dimension ref="A1:H28"/>
  <sheetViews>
    <sheetView showGridLines="0" showRowColHeaders="0" tabSelected="1" zoomScaleNormal="100" zoomScaleSheetLayoutView="80" workbookViewId="0">
      <pane ySplit="4" topLeftCell="A5" activePane="bottomLeft" state="frozen"/>
      <selection pane="bottomLeft" activeCell="A5" sqref="A5"/>
    </sheetView>
  </sheetViews>
  <sheetFormatPr defaultColWidth="9.140625" defaultRowHeight="15" x14ac:dyDescent="0.25"/>
  <cols>
    <col min="1" max="1" width="3.7109375" style="1" customWidth="1"/>
    <col min="2" max="2" width="10.5703125" style="1" customWidth="1"/>
    <col min="3" max="3" width="79" style="1" customWidth="1"/>
    <col min="4" max="4" width="2.7109375" style="1" customWidth="1"/>
    <col min="5" max="5" width="29.7109375" style="1" customWidth="1"/>
    <col min="6" max="6" width="2.7109375" style="1" customWidth="1"/>
    <col min="7" max="7" width="29.7109375" style="1" customWidth="1"/>
    <col min="8" max="8" width="2.7109375" style="1" customWidth="1"/>
    <col min="9" max="16384" width="9.140625" style="1"/>
  </cols>
  <sheetData>
    <row r="1" spans="1:8" ht="6.75" customHeight="1" x14ac:dyDescent="0.25"/>
    <row r="2" spans="1:8" s="46" customFormat="1" ht="20.100000000000001" customHeight="1" x14ac:dyDescent="0.3">
      <c r="A2" s="2"/>
      <c r="B2" s="121" t="s">
        <v>88</v>
      </c>
      <c r="C2" s="3"/>
      <c r="D2" s="4"/>
      <c r="E2" s="4"/>
      <c r="F2" s="4"/>
      <c r="G2" s="4"/>
      <c r="H2" s="4"/>
    </row>
    <row r="3" spans="1:8" s="47" customFormat="1" ht="24" customHeight="1" x14ac:dyDescent="0.35">
      <c r="A3" s="5"/>
      <c r="B3" s="122" t="s">
        <v>0</v>
      </c>
      <c r="C3" s="6"/>
      <c r="D3" s="7"/>
      <c r="E3" s="7"/>
      <c r="F3" s="7"/>
      <c r="G3" s="7"/>
      <c r="H3" s="7"/>
    </row>
    <row r="4" spans="1:8" ht="5.0999999999999996" customHeight="1" x14ac:dyDescent="0.25"/>
    <row r="5" spans="1:8" ht="5.0999999999999996" customHeight="1" x14ac:dyDescent="0.25"/>
    <row r="6" spans="1:8" ht="15" customHeight="1" x14ac:dyDescent="0.25">
      <c r="B6" s="11"/>
      <c r="C6" s="12"/>
      <c r="D6" s="11"/>
      <c r="E6" s="12"/>
      <c r="F6" s="12"/>
      <c r="G6" s="12"/>
      <c r="H6" s="13"/>
    </row>
    <row r="7" spans="1:8" ht="23.1" customHeight="1" x14ac:dyDescent="0.25">
      <c r="B7" s="14"/>
      <c r="C7" s="15"/>
      <c r="D7" s="14"/>
      <c r="E7" s="163" t="s">
        <v>86</v>
      </c>
      <c r="F7" s="164"/>
      <c r="G7" s="165"/>
      <c r="H7" s="16"/>
    </row>
    <row r="8" spans="1:8" x14ac:dyDescent="0.25">
      <c r="B8" s="14"/>
      <c r="C8" s="15"/>
      <c r="D8" s="14"/>
      <c r="E8" s="15"/>
      <c r="F8" s="15"/>
      <c r="G8" s="15"/>
      <c r="H8" s="16"/>
    </row>
    <row r="9" spans="1:8" ht="20.100000000000001" customHeight="1" x14ac:dyDescent="0.25">
      <c r="B9" s="14"/>
      <c r="C9" s="15"/>
      <c r="D9" s="14"/>
      <c r="E9" s="63" t="s">
        <v>58</v>
      </c>
      <c r="F9" s="15"/>
      <c r="G9" s="63" t="s">
        <v>40</v>
      </c>
      <c r="H9" s="16"/>
    </row>
    <row r="10" spans="1:8" ht="18" customHeight="1" x14ac:dyDescent="0.25">
      <c r="B10" s="14"/>
      <c r="C10" s="15"/>
      <c r="D10" s="14"/>
      <c r="E10" s="64" t="s">
        <v>72</v>
      </c>
      <c r="F10" s="15"/>
      <c r="G10" s="64" t="s">
        <v>15</v>
      </c>
      <c r="H10" s="16"/>
    </row>
    <row r="11" spans="1:8" ht="18" customHeight="1" x14ac:dyDescent="0.25">
      <c r="B11" s="14"/>
      <c r="C11" s="15"/>
      <c r="D11" s="14"/>
      <c r="E11" s="64" t="s">
        <v>73</v>
      </c>
      <c r="F11" s="15"/>
      <c r="G11" s="64" t="s">
        <v>16</v>
      </c>
      <c r="H11" s="16"/>
    </row>
    <row r="12" spans="1:8" ht="18" customHeight="1" x14ac:dyDescent="0.25">
      <c r="B12" s="14"/>
      <c r="C12" s="15"/>
      <c r="D12" s="14"/>
      <c r="E12" s="64" t="s">
        <v>74</v>
      </c>
      <c r="F12" s="15"/>
      <c r="G12" s="64" t="s">
        <v>17</v>
      </c>
      <c r="H12" s="16"/>
    </row>
    <row r="13" spans="1:8" ht="18" customHeight="1" x14ac:dyDescent="0.25">
      <c r="B13" s="14"/>
      <c r="C13" s="15"/>
      <c r="D13" s="14"/>
      <c r="E13" s="64" t="s">
        <v>75</v>
      </c>
      <c r="F13" s="15"/>
      <c r="G13" s="64" t="s">
        <v>18</v>
      </c>
      <c r="H13" s="16"/>
    </row>
    <row r="14" spans="1:8" ht="18" customHeight="1" x14ac:dyDescent="0.25">
      <c r="B14" s="14"/>
      <c r="C14" s="15"/>
      <c r="D14" s="14"/>
      <c r="E14" s="64" t="s">
        <v>76</v>
      </c>
      <c r="F14" s="15"/>
      <c r="G14" s="64" t="s">
        <v>19</v>
      </c>
      <c r="H14" s="16"/>
    </row>
    <row r="15" spans="1:8" ht="18" customHeight="1" x14ac:dyDescent="0.25">
      <c r="B15" s="14"/>
      <c r="C15" s="15"/>
      <c r="D15" s="14"/>
      <c r="E15" s="64"/>
      <c r="F15" s="15"/>
      <c r="G15" s="64" t="s">
        <v>29</v>
      </c>
      <c r="H15" s="16"/>
    </row>
    <row r="16" spans="1:8" ht="18" customHeight="1" x14ac:dyDescent="0.25">
      <c r="B16" s="14"/>
      <c r="C16" s="15"/>
      <c r="D16" s="14"/>
      <c r="E16" s="64"/>
      <c r="F16" s="15"/>
      <c r="G16" s="64"/>
      <c r="H16" s="16"/>
    </row>
    <row r="17" spans="1:8" ht="18" customHeight="1" x14ac:dyDescent="0.25">
      <c r="B17" s="14"/>
      <c r="C17" s="15"/>
      <c r="D17" s="14"/>
      <c r="E17" s="64"/>
      <c r="F17" s="15"/>
      <c r="G17" s="64"/>
      <c r="H17" s="16"/>
    </row>
    <row r="18" spans="1:8" ht="18" customHeight="1" x14ac:dyDescent="0.25">
      <c r="B18" s="14"/>
      <c r="C18" s="15"/>
      <c r="D18" s="14"/>
      <c r="E18" s="64"/>
      <c r="F18" s="15"/>
      <c r="G18" s="64"/>
      <c r="H18" s="16"/>
    </row>
    <row r="19" spans="1:8" ht="18" customHeight="1" x14ac:dyDescent="0.25">
      <c r="B19" s="14"/>
      <c r="C19" s="15"/>
      <c r="D19" s="14"/>
      <c r="E19" s="64"/>
      <c r="F19" s="15"/>
      <c r="G19" s="64"/>
      <c r="H19" s="16"/>
    </row>
    <row r="20" spans="1:8" ht="18" customHeight="1" x14ac:dyDescent="0.25">
      <c r="B20" s="14"/>
      <c r="C20" s="15"/>
      <c r="D20" s="14"/>
      <c r="E20" s="64"/>
      <c r="F20" s="15"/>
      <c r="G20" s="64"/>
      <c r="H20" s="16"/>
    </row>
    <row r="21" spans="1:8" ht="18" customHeight="1" x14ac:dyDescent="0.25">
      <c r="B21" s="14"/>
      <c r="C21" s="15"/>
      <c r="D21" s="14"/>
      <c r="E21" s="64"/>
      <c r="F21" s="15"/>
      <c r="G21" s="64"/>
      <c r="H21" s="16"/>
    </row>
    <row r="22" spans="1:8" ht="18" customHeight="1" x14ac:dyDescent="0.25">
      <c r="B22" s="14"/>
      <c r="C22" s="15"/>
      <c r="D22" s="14"/>
      <c r="E22" s="15"/>
      <c r="F22" s="15"/>
      <c r="G22" s="159"/>
      <c r="H22" s="16"/>
    </row>
    <row r="23" spans="1:8" x14ac:dyDescent="0.25">
      <c r="B23" s="14"/>
      <c r="C23" s="15"/>
      <c r="D23" s="14"/>
      <c r="E23" s="15"/>
      <c r="F23" s="15"/>
      <c r="G23" s="159"/>
      <c r="H23" s="16"/>
    </row>
    <row r="24" spans="1:8" ht="20.100000000000001" customHeight="1" x14ac:dyDescent="0.25">
      <c r="B24" s="14"/>
      <c r="C24" s="15"/>
      <c r="D24" s="14"/>
      <c r="E24" s="65" t="s">
        <v>94</v>
      </c>
      <c r="F24" s="15"/>
      <c r="G24" s="63" t="s">
        <v>37</v>
      </c>
      <c r="H24" s="16"/>
    </row>
    <row r="25" spans="1:8" ht="18" customHeight="1" x14ac:dyDescent="0.25">
      <c r="B25" s="14"/>
      <c r="C25" s="15"/>
      <c r="D25" s="14"/>
      <c r="E25" s="64" t="s">
        <v>70</v>
      </c>
      <c r="F25" s="15"/>
      <c r="G25" s="64" t="s">
        <v>38</v>
      </c>
      <c r="H25" s="16"/>
    </row>
    <row r="26" spans="1:8" x14ac:dyDescent="0.25">
      <c r="B26" s="17"/>
      <c r="C26" s="18"/>
      <c r="D26" s="17"/>
      <c r="E26" s="18"/>
      <c r="F26" s="18"/>
      <c r="G26" s="18"/>
      <c r="H26" s="19"/>
    </row>
    <row r="27" spans="1:8" ht="7.35" customHeight="1" x14ac:dyDescent="0.25"/>
    <row r="28" spans="1:8" ht="23.1" customHeight="1" x14ac:dyDescent="0.25">
      <c r="A28" s="8"/>
      <c r="B28" s="9"/>
      <c r="C28" s="9"/>
      <c r="D28" s="10"/>
      <c r="E28" s="10"/>
      <c r="F28" s="10"/>
      <c r="G28" s="10"/>
      <c r="H28" s="9"/>
    </row>
  </sheetData>
  <sheetProtection algorithmName="SHA-512" hashValue="OApxxmF+NeXzI3f50ucHwGBZI5Xhw8ExKt+YlEAPFEtct/+8PkQuQsNCv3r/Op4Dd205rXiQF8jNE4EeJLpgyg==" saltValue="ohMxO7CfCS3+NzIQ7wtM+g==" spinCount="100000" sheet="1" objects="1" scenarios="1"/>
  <mergeCells count="1">
    <mergeCell ref="E7:G7"/>
  </mergeCells>
  <dataValidations count="1">
    <dataValidation type="list" allowBlank="1" showInputMessage="1" showErrorMessage="1" sqref="E25" xr:uid="{E347386C-07EE-4302-B822-CD4E018B5C29}">
      <formula1>"YES,NO"</formula1>
    </dataValidation>
  </dataValidations>
  <pageMargins left="0.31496062992125984" right="0.31496062992125984" top="0.31496062992125984" bottom="0.31496062992125984" header="0.31496062992125984" footer="0.31496062992125984"/>
  <pageSetup paperSize="9" scale="8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F753A-676A-4E49-895C-3520BC8B77A1}">
  <sheetPr codeName="Sheet2">
    <pageSetUpPr fitToPage="1"/>
  </sheetPr>
  <dimension ref="A1:S310"/>
  <sheetViews>
    <sheetView showGridLines="0" showRowColHeaders="0" zoomScaleNormal="100" workbookViewId="0">
      <pane ySplit="8" topLeftCell="A9" activePane="bottomLeft" state="frozen"/>
      <selection pane="bottomLeft" activeCell="A9" sqref="A9"/>
    </sheetView>
  </sheetViews>
  <sheetFormatPr defaultColWidth="9.140625" defaultRowHeight="15" outlineLevelRow="1" x14ac:dyDescent="0.25"/>
  <cols>
    <col min="1" max="1" width="3.7109375" style="1" customWidth="1"/>
    <col min="2" max="2" width="25.5703125" style="1" customWidth="1"/>
    <col min="3" max="3" width="29.140625" style="1" customWidth="1"/>
    <col min="4" max="4" width="18.140625" style="1" customWidth="1"/>
    <col min="5" max="5" width="13.7109375" style="1" customWidth="1"/>
    <col min="6" max="6" width="15.7109375" style="1" customWidth="1"/>
    <col min="7" max="7" width="13.7109375" style="1" customWidth="1"/>
    <col min="8" max="8" width="15.7109375" style="1" customWidth="1"/>
    <col min="9" max="9" width="13.7109375" style="1" customWidth="1"/>
    <col min="10" max="10" width="15.7109375" style="1" customWidth="1"/>
    <col min="11" max="11" width="13.7109375" style="1" customWidth="1"/>
    <col min="12" max="12" width="15.7109375" style="1" customWidth="1"/>
    <col min="13" max="13" width="13.7109375" style="1" customWidth="1"/>
    <col min="14" max="14" width="15.7109375" style="1" customWidth="1"/>
    <col min="15" max="16" width="9.140625" style="1"/>
    <col min="17" max="19" width="10.7109375" style="1" customWidth="1"/>
    <col min="20" max="16384" width="9.140625" style="1"/>
  </cols>
  <sheetData>
    <row r="1" spans="2:19" ht="6.75" customHeight="1" x14ac:dyDescent="0.25"/>
    <row r="2" spans="2:19" s="2" customFormat="1" ht="20.100000000000001" customHeight="1" x14ac:dyDescent="0.25">
      <c r="B2" s="58" t="s">
        <v>88</v>
      </c>
      <c r="C2" s="20"/>
      <c r="D2" s="20"/>
      <c r="E2" s="20"/>
      <c r="F2" s="3"/>
      <c r="G2" s="4"/>
      <c r="H2" s="4"/>
      <c r="I2" s="4"/>
      <c r="J2" s="4"/>
      <c r="K2" s="4"/>
      <c r="L2" s="4"/>
      <c r="M2" s="4"/>
      <c r="N2" s="4"/>
    </row>
    <row r="3" spans="2:19" s="5" customFormat="1" ht="24" customHeight="1" x14ac:dyDescent="0.25">
      <c r="B3" s="59" t="s">
        <v>11</v>
      </c>
      <c r="C3" s="21"/>
      <c r="D3" s="21"/>
      <c r="E3" s="21"/>
      <c r="F3" s="6"/>
      <c r="G3" s="7"/>
      <c r="H3" s="7"/>
      <c r="I3" s="7"/>
      <c r="J3" s="7"/>
      <c r="K3" s="7"/>
      <c r="L3" s="7"/>
      <c r="M3" s="7"/>
      <c r="N3" s="7"/>
    </row>
    <row r="4" spans="2:19" ht="12" customHeight="1" x14ac:dyDescent="0.25"/>
    <row r="5" spans="2:19" ht="20.100000000000001" customHeight="1" x14ac:dyDescent="0.25">
      <c r="B5" s="68" t="s">
        <v>56</v>
      </c>
      <c r="C5" s="66" t="s">
        <v>34</v>
      </c>
      <c r="E5" s="123"/>
      <c r="F5" s="124"/>
      <c r="H5" s="124"/>
      <c r="J5" s="124"/>
      <c r="L5" s="124"/>
      <c r="N5" s="124"/>
    </row>
    <row r="6" spans="2:19" ht="20.100000000000001" customHeight="1" x14ac:dyDescent="0.25">
      <c r="B6" s="69" t="s">
        <v>33</v>
      </c>
      <c r="C6" s="67">
        <v>135</v>
      </c>
      <c r="D6" s="52" t="str">
        <f>"TOTAL COST "&amp; "(" &amp; Dashboard!$G$25 &amp; ")"</f>
        <v>TOTAL COST ($)</v>
      </c>
      <c r="E6" s="166">
        <f>IF(COUNTA($E9:$E18)=0,"",SUM($F9:$F18))</f>
        <v>381</v>
      </c>
      <c r="F6" s="166"/>
      <c r="G6" s="166">
        <f>IF(COUNTA($G9:$G18)=0,"",SUM($H9:$H18))</f>
        <v>352.37</v>
      </c>
      <c r="H6" s="166"/>
      <c r="I6" s="166">
        <f>IF(COUNTA($I9:$I18)=0,"",SUM($J9:$J18))</f>
        <v>378.55</v>
      </c>
      <c r="J6" s="166"/>
      <c r="K6" s="166">
        <f>IF(COUNTA($K9:$K18)=0,"",SUM($L9:$L18))</f>
        <v>405.20000000000005</v>
      </c>
      <c r="L6" s="166"/>
      <c r="M6" s="166">
        <f>IF(COUNTA($M9:$M18)=0,"",SUM($N9:$N18))</f>
        <v>376.26</v>
      </c>
      <c r="N6" s="166"/>
    </row>
    <row r="7" spans="2:19" ht="22.5" customHeight="1" x14ac:dyDescent="0.25">
      <c r="B7" s="22"/>
      <c r="C7" s="22"/>
      <c r="D7" s="22"/>
      <c r="E7" s="167" t="s">
        <v>72</v>
      </c>
      <c r="F7" s="167"/>
      <c r="G7" s="167" t="s">
        <v>73</v>
      </c>
      <c r="H7" s="167"/>
      <c r="I7" s="167" t="s">
        <v>74</v>
      </c>
      <c r="J7" s="167"/>
      <c r="K7" s="167" t="s">
        <v>75</v>
      </c>
      <c r="L7" s="167"/>
      <c r="M7" s="167" t="s">
        <v>76</v>
      </c>
      <c r="N7" s="167"/>
      <c r="Q7" s="25"/>
      <c r="R7" s="25"/>
      <c r="S7" s="25"/>
    </row>
    <row r="8" spans="2:19" ht="24.95" customHeight="1" x14ac:dyDescent="0.25">
      <c r="B8" s="70" t="s">
        <v>95</v>
      </c>
      <c r="C8" s="71" t="s">
        <v>96</v>
      </c>
      <c r="D8" s="83" t="s">
        <v>97</v>
      </c>
      <c r="E8" s="84" t="str">
        <f>"Unit Price"&amp;" "&amp;"("&amp;Dashboard!$G$25&amp;")"</f>
        <v>Unit Price ($)</v>
      </c>
      <c r="F8" s="73" t="str">
        <f>"Total"&amp;" "&amp;"("&amp;Dashboard!$G$25&amp;")"</f>
        <v>Total ($)</v>
      </c>
      <c r="G8" s="73" t="str">
        <f>"Unit Price"&amp;" "&amp;"("&amp;Dashboard!$G$25&amp;")"</f>
        <v>Unit Price ($)</v>
      </c>
      <c r="H8" s="73" t="str">
        <f>"Total"&amp;" "&amp;"("&amp;Dashboard!$G$25&amp;")"</f>
        <v>Total ($)</v>
      </c>
      <c r="I8" s="73" t="str">
        <f>"Unit Price"&amp;" "&amp;"("&amp;Dashboard!$G$25&amp;")"</f>
        <v>Unit Price ($)</v>
      </c>
      <c r="J8" s="73" t="str">
        <f>"Total"&amp;" "&amp;"("&amp;Dashboard!$G$25&amp;")"</f>
        <v>Total ($)</v>
      </c>
      <c r="K8" s="73" t="str">
        <f>"Unit Price"&amp;" "&amp;"("&amp;Dashboard!$G$25&amp;")"</f>
        <v>Unit Price ($)</v>
      </c>
      <c r="L8" s="73" t="str">
        <f>"Total"&amp;" "&amp;"("&amp;Dashboard!$G$25&amp;")"</f>
        <v>Total ($)</v>
      </c>
      <c r="M8" s="73" t="str">
        <f>"Unit Price"&amp;" "&amp;"("&amp;Dashboard!$G$25&amp;")"</f>
        <v>Unit Price ($)</v>
      </c>
      <c r="N8" s="74" t="str">
        <f>"Total"&amp;" "&amp;"("&amp;Dashboard!$G$25&amp;")"</f>
        <v>Total ($)</v>
      </c>
    </row>
    <row r="9" spans="2:19" ht="18" customHeight="1" x14ac:dyDescent="0.25">
      <c r="B9" s="75" t="s">
        <v>30</v>
      </c>
      <c r="C9" s="76">
        <v>4</v>
      </c>
      <c r="D9" s="76" t="s">
        <v>29</v>
      </c>
      <c r="E9" s="77">
        <v>15</v>
      </c>
      <c r="F9" s="104">
        <f>IF($C9*$E9=0,"",$C9*$E9)</f>
        <v>60</v>
      </c>
      <c r="G9" s="77">
        <v>15.78</v>
      </c>
      <c r="H9" s="105">
        <f t="shared" ref="H9:H18" si="0">IF($C9*$G9=0,"",$C9*$G9)</f>
        <v>63.12</v>
      </c>
      <c r="I9" s="77">
        <v>16.14</v>
      </c>
      <c r="J9" s="105">
        <f t="shared" ref="J9:J18" si="1">IF($C9*$I9=0,"",$C9*$I9)</f>
        <v>64.56</v>
      </c>
      <c r="K9" s="77">
        <v>17</v>
      </c>
      <c r="L9" s="105">
        <f t="shared" ref="L9:L18" si="2">IF($C9*$K9=0,"",$C9*$K9)</f>
        <v>68</v>
      </c>
      <c r="M9" s="77">
        <v>15.89</v>
      </c>
      <c r="N9" s="105">
        <f t="shared" ref="N9:N18" si="3">IF($C9*$M9=0,"",$C9*$M9)</f>
        <v>63.56</v>
      </c>
      <c r="Q9" s="22"/>
      <c r="R9" s="22"/>
      <c r="S9" s="22"/>
    </row>
    <row r="10" spans="2:19" ht="18" customHeight="1" x14ac:dyDescent="0.25">
      <c r="B10" s="75" t="s">
        <v>31</v>
      </c>
      <c r="C10" s="76">
        <v>20</v>
      </c>
      <c r="D10" s="76" t="s">
        <v>15</v>
      </c>
      <c r="E10" s="77">
        <v>3</v>
      </c>
      <c r="F10" s="104">
        <f>IF($C10*$E10=0,"",$C10*$E10)</f>
        <v>60</v>
      </c>
      <c r="G10" s="77">
        <v>2.5</v>
      </c>
      <c r="H10" s="105">
        <f t="shared" si="0"/>
        <v>50</v>
      </c>
      <c r="I10" s="77">
        <v>4.0999999999999996</v>
      </c>
      <c r="J10" s="105">
        <f t="shared" si="1"/>
        <v>82</v>
      </c>
      <c r="K10" s="77">
        <v>3.45</v>
      </c>
      <c r="L10" s="105">
        <f t="shared" si="2"/>
        <v>69</v>
      </c>
      <c r="M10" s="77">
        <v>2.8</v>
      </c>
      <c r="N10" s="105">
        <f t="shared" si="3"/>
        <v>56</v>
      </c>
      <c r="Q10" s="22"/>
      <c r="R10" s="22"/>
      <c r="S10" s="22"/>
    </row>
    <row r="11" spans="2:19" ht="18" customHeight="1" x14ac:dyDescent="0.25">
      <c r="B11" s="75" t="s">
        <v>32</v>
      </c>
      <c r="C11" s="76">
        <v>1</v>
      </c>
      <c r="D11" s="76" t="s">
        <v>29</v>
      </c>
      <c r="E11" s="77">
        <v>10</v>
      </c>
      <c r="F11" s="104">
        <f t="shared" ref="F11:F18" si="4">IF($C11*$E11=0,"",$C11*$E11)</f>
        <v>10</v>
      </c>
      <c r="G11" s="77">
        <v>9</v>
      </c>
      <c r="H11" s="105">
        <f t="shared" si="0"/>
        <v>9</v>
      </c>
      <c r="I11" s="77">
        <v>8.75</v>
      </c>
      <c r="J11" s="105">
        <f t="shared" si="1"/>
        <v>8.75</v>
      </c>
      <c r="K11" s="77">
        <v>8.4</v>
      </c>
      <c r="L11" s="105">
        <f t="shared" si="2"/>
        <v>8.4</v>
      </c>
      <c r="M11" s="77">
        <v>6.5</v>
      </c>
      <c r="N11" s="105">
        <f t="shared" si="3"/>
        <v>6.5</v>
      </c>
      <c r="Q11" s="22"/>
      <c r="R11" s="22"/>
      <c r="S11" s="22"/>
    </row>
    <row r="12" spans="2:19" ht="18" customHeight="1" x14ac:dyDescent="0.25">
      <c r="B12" s="75" t="s">
        <v>68</v>
      </c>
      <c r="C12" s="76">
        <v>1</v>
      </c>
      <c r="D12" s="76" t="s">
        <v>18</v>
      </c>
      <c r="E12" s="77">
        <v>11</v>
      </c>
      <c r="F12" s="104">
        <f t="shared" si="4"/>
        <v>11</v>
      </c>
      <c r="G12" s="77">
        <v>10.25</v>
      </c>
      <c r="H12" s="105">
        <f t="shared" si="0"/>
        <v>10.25</v>
      </c>
      <c r="I12" s="77">
        <v>13.24</v>
      </c>
      <c r="J12" s="105">
        <f>IF($C12*$I12=0,"",$C12*$I12)</f>
        <v>13.24</v>
      </c>
      <c r="K12" s="77">
        <v>9.8000000000000007</v>
      </c>
      <c r="L12" s="105">
        <f t="shared" si="2"/>
        <v>9.8000000000000007</v>
      </c>
      <c r="M12" s="77">
        <v>10.199999999999999</v>
      </c>
      <c r="N12" s="105">
        <f t="shared" si="3"/>
        <v>10.199999999999999</v>
      </c>
      <c r="Q12" s="22"/>
      <c r="R12" s="22"/>
      <c r="S12" s="22"/>
    </row>
    <row r="13" spans="2:19" ht="18" customHeight="1" x14ac:dyDescent="0.25">
      <c r="B13" s="75" t="s">
        <v>69</v>
      </c>
      <c r="C13" s="76">
        <v>10</v>
      </c>
      <c r="D13" s="76" t="s">
        <v>15</v>
      </c>
      <c r="E13" s="77">
        <v>24</v>
      </c>
      <c r="F13" s="104">
        <f t="shared" si="4"/>
        <v>240</v>
      </c>
      <c r="G13" s="77">
        <v>22</v>
      </c>
      <c r="H13" s="105">
        <f t="shared" si="0"/>
        <v>220</v>
      </c>
      <c r="I13" s="77">
        <v>21</v>
      </c>
      <c r="J13" s="105">
        <f t="shared" si="1"/>
        <v>210</v>
      </c>
      <c r="K13" s="77">
        <v>25</v>
      </c>
      <c r="L13" s="105">
        <f t="shared" si="2"/>
        <v>250</v>
      </c>
      <c r="M13" s="77">
        <v>24</v>
      </c>
      <c r="N13" s="105">
        <f t="shared" si="3"/>
        <v>240</v>
      </c>
      <c r="Q13" s="22"/>
      <c r="R13" s="22"/>
      <c r="S13" s="22"/>
    </row>
    <row r="14" spans="2:19" ht="18" customHeight="1" x14ac:dyDescent="0.25">
      <c r="B14" s="75"/>
      <c r="C14" s="76"/>
      <c r="D14" s="76"/>
      <c r="E14" s="77"/>
      <c r="F14" s="104" t="str">
        <f t="shared" si="4"/>
        <v/>
      </c>
      <c r="G14" s="77"/>
      <c r="H14" s="105" t="str">
        <f t="shared" si="0"/>
        <v/>
      </c>
      <c r="I14" s="77"/>
      <c r="J14" s="105" t="str">
        <f t="shared" si="1"/>
        <v/>
      </c>
      <c r="K14" s="77"/>
      <c r="L14" s="105" t="str">
        <f t="shared" si="2"/>
        <v/>
      </c>
      <c r="M14" s="77"/>
      <c r="N14" s="105" t="str">
        <f t="shared" si="3"/>
        <v/>
      </c>
      <c r="Q14" s="22"/>
      <c r="R14" s="22"/>
      <c r="S14" s="22"/>
    </row>
    <row r="15" spans="2:19" ht="18" customHeight="1" x14ac:dyDescent="0.25">
      <c r="B15" s="75"/>
      <c r="C15" s="76"/>
      <c r="D15" s="76"/>
      <c r="E15" s="77"/>
      <c r="F15" s="104" t="str">
        <f t="shared" si="4"/>
        <v/>
      </c>
      <c r="G15" s="77"/>
      <c r="H15" s="105" t="str">
        <f t="shared" si="0"/>
        <v/>
      </c>
      <c r="I15" s="77"/>
      <c r="J15" s="105" t="str">
        <f t="shared" si="1"/>
        <v/>
      </c>
      <c r="K15" s="77"/>
      <c r="L15" s="105" t="str">
        <f t="shared" si="2"/>
        <v/>
      </c>
      <c r="M15" s="77"/>
      <c r="N15" s="105" t="str">
        <f t="shared" si="3"/>
        <v/>
      </c>
      <c r="Q15" s="22"/>
      <c r="R15" s="22"/>
      <c r="S15" s="22"/>
    </row>
    <row r="16" spans="2:19" ht="18" customHeight="1" x14ac:dyDescent="0.25">
      <c r="B16" s="75"/>
      <c r="C16" s="76"/>
      <c r="D16" s="76"/>
      <c r="E16" s="77"/>
      <c r="F16" s="104" t="str">
        <f t="shared" si="4"/>
        <v/>
      </c>
      <c r="G16" s="77"/>
      <c r="H16" s="105" t="str">
        <f t="shared" si="0"/>
        <v/>
      </c>
      <c r="I16" s="77"/>
      <c r="J16" s="105" t="str">
        <f t="shared" si="1"/>
        <v/>
      </c>
      <c r="K16" s="77"/>
      <c r="L16" s="105" t="str">
        <f t="shared" si="2"/>
        <v/>
      </c>
      <c r="M16" s="77"/>
      <c r="N16" s="105" t="str">
        <f t="shared" si="3"/>
        <v/>
      </c>
      <c r="Q16" s="22"/>
      <c r="R16" s="22"/>
      <c r="S16" s="22"/>
    </row>
    <row r="17" spans="2:19" ht="18" customHeight="1" x14ac:dyDescent="0.25">
      <c r="B17" s="75"/>
      <c r="C17" s="76"/>
      <c r="D17" s="76"/>
      <c r="E17" s="77"/>
      <c r="F17" s="104" t="str">
        <f t="shared" si="4"/>
        <v/>
      </c>
      <c r="G17" s="77"/>
      <c r="H17" s="105" t="str">
        <f t="shared" si="0"/>
        <v/>
      </c>
      <c r="I17" s="77"/>
      <c r="J17" s="105" t="str">
        <f t="shared" si="1"/>
        <v/>
      </c>
      <c r="K17" s="77"/>
      <c r="L17" s="105" t="str">
        <f t="shared" si="2"/>
        <v/>
      </c>
      <c r="M17" s="77"/>
      <c r="N17" s="105" t="str">
        <f t="shared" si="3"/>
        <v/>
      </c>
      <c r="Q17" s="22"/>
      <c r="R17" s="22"/>
      <c r="S17" s="22"/>
    </row>
    <row r="18" spans="2:19" ht="18" customHeight="1" x14ac:dyDescent="0.25">
      <c r="B18" s="128"/>
      <c r="C18" s="129"/>
      <c r="D18" s="76"/>
      <c r="E18" s="130"/>
      <c r="F18" s="131" t="str">
        <f t="shared" si="4"/>
        <v/>
      </c>
      <c r="G18" s="130"/>
      <c r="H18" s="132" t="str">
        <f t="shared" si="0"/>
        <v/>
      </c>
      <c r="I18" s="130"/>
      <c r="J18" s="132" t="str">
        <f t="shared" si="1"/>
        <v/>
      </c>
      <c r="K18" s="130"/>
      <c r="L18" s="132" t="str">
        <f t="shared" si="2"/>
        <v/>
      </c>
      <c r="M18" s="130"/>
      <c r="N18" s="132" t="str">
        <f t="shared" si="3"/>
        <v/>
      </c>
      <c r="Q18" s="22"/>
      <c r="R18" s="22"/>
      <c r="S18" s="22"/>
    </row>
    <row r="19" spans="2:19" ht="18" customHeight="1" x14ac:dyDescent="0.25">
      <c r="B19" s="133"/>
      <c r="C19" s="134"/>
      <c r="D19" s="134"/>
      <c r="E19" s="135"/>
      <c r="F19" s="136"/>
      <c r="G19" s="135"/>
      <c r="H19" s="137"/>
      <c r="I19" s="135"/>
      <c r="J19" s="137"/>
      <c r="K19" s="135"/>
      <c r="L19" s="137"/>
      <c r="M19" s="135"/>
      <c r="N19" s="137"/>
      <c r="Q19" s="22"/>
      <c r="R19" s="22"/>
      <c r="S19" s="22"/>
    </row>
    <row r="20" spans="2:19" ht="18" customHeight="1" x14ac:dyDescent="0.25">
      <c r="B20" s="133"/>
      <c r="C20" s="134"/>
      <c r="D20" s="134"/>
      <c r="E20" s="135"/>
      <c r="F20" s="136"/>
      <c r="G20" s="135"/>
      <c r="H20" s="137"/>
      <c r="I20" s="135"/>
      <c r="J20" s="137"/>
      <c r="K20" s="135"/>
      <c r="L20" s="137"/>
      <c r="M20" s="135"/>
      <c r="N20" s="137"/>
      <c r="Q20" s="22"/>
      <c r="R20" s="22"/>
      <c r="S20" s="22"/>
    </row>
    <row r="21" spans="2:19" ht="18" customHeight="1" x14ac:dyDescent="0.25">
      <c r="B21" s="133"/>
      <c r="C21" s="134"/>
      <c r="D21" s="134"/>
      <c r="E21" s="135"/>
      <c r="F21" s="136"/>
      <c r="G21" s="135"/>
      <c r="H21" s="137"/>
      <c r="I21" s="135"/>
      <c r="J21" s="137"/>
      <c r="K21" s="135"/>
      <c r="L21" s="137"/>
      <c r="M21" s="135"/>
      <c r="N21" s="137"/>
      <c r="Q21" s="22"/>
      <c r="R21" s="22"/>
      <c r="S21" s="22"/>
    </row>
    <row r="22" spans="2:19" ht="18" customHeight="1" x14ac:dyDescent="0.25">
      <c r="B22" s="133"/>
      <c r="C22" s="134"/>
      <c r="D22" s="134"/>
      <c r="E22" s="135"/>
      <c r="F22" s="136"/>
      <c r="G22" s="135"/>
      <c r="H22" s="137"/>
      <c r="I22" s="135"/>
      <c r="J22" s="137"/>
      <c r="K22" s="135"/>
      <c r="L22" s="137"/>
      <c r="M22" s="135"/>
      <c r="N22" s="137"/>
      <c r="Q22" s="22"/>
      <c r="R22" s="22"/>
      <c r="S22" s="22"/>
    </row>
    <row r="23" spans="2:19" ht="18" customHeight="1" x14ac:dyDescent="0.25">
      <c r="B23" s="133"/>
      <c r="C23" s="134"/>
      <c r="D23" s="134"/>
      <c r="E23" s="135"/>
      <c r="F23" s="136"/>
      <c r="G23" s="135"/>
      <c r="H23" s="137"/>
      <c r="I23" s="135"/>
      <c r="J23" s="137"/>
      <c r="K23" s="135"/>
      <c r="L23" s="137"/>
      <c r="M23" s="135"/>
      <c r="N23" s="137"/>
      <c r="Q23" s="22"/>
      <c r="R23" s="22"/>
      <c r="S23" s="22"/>
    </row>
    <row r="24" spans="2:19" ht="18" customHeight="1" x14ac:dyDescent="0.25">
      <c r="B24" s="133"/>
      <c r="C24" s="134"/>
      <c r="D24" s="134"/>
      <c r="E24" s="135"/>
      <c r="F24" s="136"/>
      <c r="G24" s="135"/>
      <c r="H24" s="137"/>
      <c r="I24" s="135"/>
      <c r="J24" s="137"/>
      <c r="K24" s="135"/>
      <c r="L24" s="137"/>
      <c r="M24" s="135"/>
      <c r="N24" s="137"/>
      <c r="Q24" s="22"/>
      <c r="R24" s="22"/>
      <c r="S24" s="22"/>
    </row>
    <row r="25" spans="2:19" ht="18" customHeight="1" x14ac:dyDescent="0.25">
      <c r="B25" s="133"/>
      <c r="C25" s="134"/>
      <c r="D25" s="134"/>
      <c r="E25" s="135"/>
      <c r="F25" s="136"/>
      <c r="G25" s="135"/>
      <c r="H25" s="137"/>
      <c r="I25" s="135"/>
      <c r="J25" s="137"/>
      <c r="K25" s="135"/>
      <c r="L25" s="137"/>
      <c r="M25" s="135"/>
      <c r="N25" s="137"/>
      <c r="Q25" s="22"/>
      <c r="R25" s="22"/>
      <c r="S25" s="22"/>
    </row>
    <row r="26" spans="2:19" ht="18" customHeight="1" x14ac:dyDescent="0.25">
      <c r="B26" s="133"/>
      <c r="C26" s="134"/>
      <c r="D26" s="134"/>
      <c r="E26" s="135"/>
      <c r="F26" s="136"/>
      <c r="G26" s="135"/>
      <c r="H26" s="137"/>
      <c r="I26" s="135"/>
      <c r="J26" s="137"/>
      <c r="K26" s="135"/>
      <c r="L26" s="137"/>
      <c r="M26" s="135"/>
      <c r="N26" s="137"/>
      <c r="Q26" s="22"/>
      <c r="R26" s="22"/>
      <c r="S26" s="22"/>
    </row>
    <row r="27" spans="2:19" ht="18" hidden="1" customHeight="1" outlineLevel="1" x14ac:dyDescent="0.25">
      <c r="B27" s="133"/>
      <c r="C27" s="134"/>
      <c r="D27" s="134"/>
      <c r="E27" s="135"/>
      <c r="F27" s="136"/>
      <c r="G27" s="135"/>
      <c r="H27" s="137"/>
      <c r="I27" s="135"/>
      <c r="J27" s="137"/>
      <c r="K27" s="135"/>
      <c r="L27" s="137"/>
      <c r="M27" s="135"/>
      <c r="N27" s="137"/>
      <c r="Q27" s="22"/>
      <c r="R27" s="22"/>
      <c r="S27" s="22"/>
    </row>
    <row r="28" spans="2:19" ht="18" hidden="1" customHeight="1" outlineLevel="1" x14ac:dyDescent="0.25">
      <c r="B28" s="133"/>
      <c r="C28" s="134"/>
      <c r="D28" s="134"/>
      <c r="E28" s="135"/>
      <c r="F28" s="136"/>
      <c r="G28" s="135"/>
      <c r="H28" s="137"/>
      <c r="I28" s="135"/>
      <c r="J28" s="137"/>
      <c r="K28" s="135"/>
      <c r="L28" s="137"/>
      <c r="M28" s="135"/>
      <c r="N28" s="137"/>
      <c r="Q28" s="22"/>
      <c r="R28" s="22"/>
      <c r="S28" s="22"/>
    </row>
    <row r="29" spans="2:19" ht="18" hidden="1" customHeight="1" outlineLevel="1" x14ac:dyDescent="0.25">
      <c r="B29" s="133"/>
      <c r="C29" s="134"/>
      <c r="D29" s="134"/>
      <c r="E29" s="135"/>
      <c r="F29" s="136"/>
      <c r="G29" s="135"/>
      <c r="H29" s="137"/>
      <c r="I29" s="135"/>
      <c r="J29" s="137"/>
      <c r="K29" s="135"/>
      <c r="L29" s="137"/>
      <c r="M29" s="135"/>
      <c r="N29" s="137"/>
      <c r="Q29" s="22"/>
      <c r="R29" s="22"/>
      <c r="S29" s="22"/>
    </row>
    <row r="30" spans="2:19" ht="18" hidden="1" customHeight="1" outlineLevel="1" x14ac:dyDescent="0.25">
      <c r="B30" s="133"/>
      <c r="C30" s="134"/>
      <c r="D30" s="134"/>
      <c r="E30" s="135"/>
      <c r="F30" s="136"/>
      <c r="G30" s="135"/>
      <c r="H30" s="137"/>
      <c r="I30" s="135"/>
      <c r="J30" s="137"/>
      <c r="K30" s="135"/>
      <c r="L30" s="137"/>
      <c r="M30" s="135"/>
      <c r="N30" s="137"/>
      <c r="Q30" s="22"/>
      <c r="R30" s="22"/>
      <c r="S30" s="22"/>
    </row>
    <row r="31" spans="2:19" ht="18" hidden="1" customHeight="1" outlineLevel="1" x14ac:dyDescent="0.25">
      <c r="B31" s="133"/>
      <c r="C31" s="134"/>
      <c r="D31" s="134"/>
      <c r="E31" s="135"/>
      <c r="F31" s="136"/>
      <c r="G31" s="135"/>
      <c r="H31" s="137"/>
      <c r="I31" s="135"/>
      <c r="J31" s="137"/>
      <c r="K31" s="135"/>
      <c r="L31" s="137"/>
      <c r="M31" s="135"/>
      <c r="N31" s="137"/>
      <c r="Q31" s="22"/>
      <c r="R31" s="22"/>
      <c r="S31" s="22"/>
    </row>
    <row r="32" spans="2:19" ht="18" hidden="1" customHeight="1" outlineLevel="1" x14ac:dyDescent="0.25">
      <c r="B32" s="133"/>
      <c r="C32" s="134"/>
      <c r="D32" s="134"/>
      <c r="E32" s="135"/>
      <c r="F32" s="136"/>
      <c r="G32" s="135"/>
      <c r="H32" s="137"/>
      <c r="I32" s="135"/>
      <c r="J32" s="137"/>
      <c r="K32" s="135"/>
      <c r="L32" s="137"/>
      <c r="M32" s="135"/>
      <c r="N32" s="137"/>
      <c r="Q32" s="22"/>
      <c r="R32" s="22"/>
      <c r="S32" s="22"/>
    </row>
    <row r="33" spans="2:19" ht="18" hidden="1" customHeight="1" outlineLevel="1" x14ac:dyDescent="0.25">
      <c r="B33" s="133"/>
      <c r="C33" s="134"/>
      <c r="D33" s="134"/>
      <c r="E33" s="135"/>
      <c r="F33" s="136"/>
      <c r="G33" s="135"/>
      <c r="H33" s="137"/>
      <c r="I33" s="135"/>
      <c r="J33" s="137"/>
      <c r="K33" s="135"/>
      <c r="L33" s="137"/>
      <c r="M33" s="135"/>
      <c r="N33" s="137"/>
      <c r="Q33" s="22"/>
      <c r="R33" s="22"/>
      <c r="S33" s="22"/>
    </row>
    <row r="34" spans="2:19" ht="18" hidden="1" customHeight="1" outlineLevel="1" x14ac:dyDescent="0.25">
      <c r="B34" s="133"/>
      <c r="C34" s="134"/>
      <c r="D34" s="134"/>
      <c r="E34" s="135"/>
      <c r="F34" s="136"/>
      <c r="G34" s="135"/>
      <c r="H34" s="137"/>
      <c r="I34" s="135"/>
      <c r="J34" s="137"/>
      <c r="K34" s="135"/>
      <c r="L34" s="137"/>
      <c r="M34" s="135"/>
      <c r="N34" s="137"/>
      <c r="Q34" s="22"/>
      <c r="R34" s="22"/>
      <c r="S34" s="22"/>
    </row>
    <row r="35" spans="2:19" ht="18" hidden="1" customHeight="1" outlineLevel="1" x14ac:dyDescent="0.25">
      <c r="B35" s="133"/>
      <c r="C35" s="134"/>
      <c r="D35" s="134"/>
      <c r="E35" s="135"/>
      <c r="F35" s="136"/>
      <c r="G35" s="135"/>
      <c r="H35" s="137"/>
      <c r="I35" s="135"/>
      <c r="J35" s="137"/>
      <c r="K35" s="135"/>
      <c r="L35" s="137"/>
      <c r="M35" s="135"/>
      <c r="N35" s="137"/>
      <c r="Q35" s="22"/>
      <c r="R35" s="22"/>
      <c r="S35" s="22"/>
    </row>
    <row r="36" spans="2:19" ht="18" hidden="1" customHeight="1" outlineLevel="1" x14ac:dyDescent="0.25">
      <c r="B36" s="133"/>
      <c r="C36" s="134"/>
      <c r="D36" s="134"/>
      <c r="E36" s="135"/>
      <c r="F36" s="136"/>
      <c r="G36" s="135"/>
      <c r="H36" s="137"/>
      <c r="I36" s="135"/>
      <c r="J36" s="137"/>
      <c r="K36" s="135"/>
      <c r="L36" s="137"/>
      <c r="M36" s="135"/>
      <c r="N36" s="137"/>
      <c r="Q36" s="22"/>
      <c r="R36" s="22"/>
      <c r="S36" s="22"/>
    </row>
    <row r="37" spans="2:19" ht="18" hidden="1" customHeight="1" outlineLevel="1" x14ac:dyDescent="0.25">
      <c r="B37" s="133"/>
      <c r="C37" s="134"/>
      <c r="D37" s="134"/>
      <c r="E37" s="135"/>
      <c r="F37" s="136"/>
      <c r="G37" s="135"/>
      <c r="H37" s="137"/>
      <c r="I37" s="135"/>
      <c r="J37" s="137"/>
      <c r="K37" s="135"/>
      <c r="L37" s="137"/>
      <c r="M37" s="135"/>
      <c r="N37" s="137"/>
      <c r="Q37" s="22"/>
      <c r="R37" s="22"/>
      <c r="S37" s="22"/>
    </row>
    <row r="38" spans="2:19" ht="18" hidden="1" customHeight="1" outlineLevel="1" x14ac:dyDescent="0.25">
      <c r="B38" s="133"/>
      <c r="C38" s="134"/>
      <c r="D38" s="134"/>
      <c r="E38" s="135"/>
      <c r="F38" s="136"/>
      <c r="G38" s="135"/>
      <c r="H38" s="137"/>
      <c r="I38" s="135"/>
      <c r="J38" s="137"/>
      <c r="K38" s="135"/>
      <c r="L38" s="137"/>
      <c r="M38" s="135"/>
      <c r="N38" s="137"/>
      <c r="Q38" s="22"/>
      <c r="R38" s="22"/>
      <c r="S38" s="22"/>
    </row>
    <row r="39" spans="2:19" ht="18" hidden="1" customHeight="1" outlineLevel="1" x14ac:dyDescent="0.25">
      <c r="B39" s="133"/>
      <c r="C39" s="134"/>
      <c r="D39" s="134"/>
      <c r="E39" s="135"/>
      <c r="F39" s="136"/>
      <c r="G39" s="135"/>
      <c r="H39" s="137"/>
      <c r="I39" s="135"/>
      <c r="J39" s="137"/>
      <c r="K39" s="135"/>
      <c r="L39" s="137"/>
      <c r="M39" s="135"/>
      <c r="N39" s="137"/>
      <c r="Q39" s="22"/>
      <c r="R39" s="22"/>
      <c r="S39" s="22"/>
    </row>
    <row r="40" spans="2:19" ht="18" hidden="1" customHeight="1" outlineLevel="1" x14ac:dyDescent="0.25">
      <c r="B40" s="133"/>
      <c r="C40" s="134"/>
      <c r="D40" s="134"/>
      <c r="E40" s="135"/>
      <c r="F40" s="136"/>
      <c r="G40" s="135"/>
      <c r="H40" s="137"/>
      <c r="I40" s="135"/>
      <c r="J40" s="137"/>
      <c r="K40" s="135"/>
      <c r="L40" s="137"/>
      <c r="M40" s="135"/>
      <c r="N40" s="137"/>
      <c r="Q40" s="22"/>
      <c r="R40" s="22"/>
      <c r="S40" s="22"/>
    </row>
    <row r="41" spans="2:19" ht="18" hidden="1" customHeight="1" outlineLevel="1" x14ac:dyDescent="0.25">
      <c r="B41" s="133"/>
      <c r="C41" s="134"/>
      <c r="D41" s="134"/>
      <c r="E41" s="135"/>
      <c r="F41" s="136"/>
      <c r="G41" s="135"/>
      <c r="H41" s="137"/>
      <c r="I41" s="135"/>
      <c r="J41" s="137"/>
      <c r="K41" s="135"/>
      <c r="L41" s="137"/>
      <c r="M41" s="135"/>
      <c r="N41" s="137"/>
      <c r="Q41" s="22"/>
      <c r="R41" s="22"/>
      <c r="S41" s="22"/>
    </row>
    <row r="42" spans="2:19" ht="18" hidden="1" customHeight="1" outlineLevel="1" x14ac:dyDescent="0.25">
      <c r="B42" s="133"/>
      <c r="C42" s="134"/>
      <c r="D42" s="134"/>
      <c r="E42" s="135"/>
      <c r="F42" s="136"/>
      <c r="G42" s="135"/>
      <c r="H42" s="137"/>
      <c r="I42" s="135"/>
      <c r="J42" s="137"/>
      <c r="K42" s="135"/>
      <c r="L42" s="137"/>
      <c r="M42" s="135"/>
      <c r="N42" s="137"/>
      <c r="Q42" s="22"/>
      <c r="R42" s="22"/>
      <c r="S42" s="22"/>
    </row>
    <row r="43" spans="2:19" ht="18" hidden="1" customHeight="1" outlineLevel="1" x14ac:dyDescent="0.25">
      <c r="B43" s="133"/>
      <c r="C43" s="134"/>
      <c r="D43" s="134"/>
      <c r="E43" s="135"/>
      <c r="F43" s="136"/>
      <c r="G43" s="135"/>
      <c r="H43" s="137"/>
      <c r="I43" s="135"/>
      <c r="J43" s="137"/>
      <c r="K43" s="135"/>
      <c r="L43" s="137"/>
      <c r="M43" s="135"/>
      <c r="N43" s="137"/>
      <c r="Q43" s="22"/>
      <c r="R43" s="22"/>
      <c r="S43" s="22"/>
    </row>
    <row r="44" spans="2:19" ht="18" hidden="1" customHeight="1" outlineLevel="1" x14ac:dyDescent="0.25">
      <c r="B44" s="133"/>
      <c r="C44" s="134"/>
      <c r="D44" s="134"/>
      <c r="E44" s="135"/>
      <c r="F44" s="136"/>
      <c r="G44" s="135"/>
      <c r="H44" s="137"/>
      <c r="I44" s="135"/>
      <c r="J44" s="137"/>
      <c r="K44" s="135"/>
      <c r="L44" s="137"/>
      <c r="M44" s="135"/>
      <c r="N44" s="137"/>
      <c r="Q44" s="22"/>
      <c r="R44" s="22"/>
      <c r="S44" s="22"/>
    </row>
    <row r="45" spans="2:19" ht="18" hidden="1" customHeight="1" outlineLevel="1" x14ac:dyDescent="0.25">
      <c r="B45" s="133"/>
      <c r="C45" s="134"/>
      <c r="D45" s="134"/>
      <c r="E45" s="135"/>
      <c r="F45" s="136"/>
      <c r="G45" s="135"/>
      <c r="H45" s="137"/>
      <c r="I45" s="135"/>
      <c r="J45" s="137"/>
      <c r="K45" s="135"/>
      <c r="L45" s="137"/>
      <c r="M45" s="135"/>
      <c r="N45" s="137"/>
      <c r="Q45" s="22"/>
      <c r="R45" s="22"/>
      <c r="S45" s="22"/>
    </row>
    <row r="46" spans="2:19" ht="18" hidden="1" customHeight="1" outlineLevel="1" x14ac:dyDescent="0.25">
      <c r="B46" s="133"/>
      <c r="C46" s="134"/>
      <c r="D46" s="134"/>
      <c r="E46" s="135"/>
      <c r="F46" s="136"/>
      <c r="G46" s="135"/>
      <c r="H46" s="137"/>
      <c r="I46" s="135"/>
      <c r="J46" s="137"/>
      <c r="K46" s="135"/>
      <c r="L46" s="137"/>
      <c r="M46" s="135"/>
      <c r="N46" s="137"/>
      <c r="Q46" s="22"/>
      <c r="R46" s="22"/>
      <c r="S46" s="22"/>
    </row>
    <row r="47" spans="2:19" ht="18" hidden="1" customHeight="1" outlineLevel="1" x14ac:dyDescent="0.25">
      <c r="B47" s="133"/>
      <c r="C47" s="134"/>
      <c r="D47" s="134"/>
      <c r="E47" s="135"/>
      <c r="F47" s="136"/>
      <c r="G47" s="135"/>
      <c r="H47" s="137"/>
      <c r="I47" s="135"/>
      <c r="J47" s="137"/>
      <c r="K47" s="135"/>
      <c r="L47" s="137"/>
      <c r="M47" s="135"/>
      <c r="N47" s="137"/>
      <c r="Q47" s="22"/>
      <c r="R47" s="22"/>
      <c r="S47" s="22"/>
    </row>
    <row r="48" spans="2:19" ht="18" hidden="1" customHeight="1" outlineLevel="1" x14ac:dyDescent="0.25">
      <c r="B48" s="133"/>
      <c r="C48" s="134"/>
      <c r="D48" s="134"/>
      <c r="E48" s="135"/>
      <c r="F48" s="136"/>
      <c r="G48" s="135"/>
      <c r="H48" s="137"/>
      <c r="I48" s="135"/>
      <c r="J48" s="137"/>
      <c r="K48" s="135"/>
      <c r="L48" s="137"/>
      <c r="M48" s="135"/>
      <c r="N48" s="137"/>
      <c r="Q48" s="22"/>
      <c r="R48" s="22"/>
      <c r="S48" s="22"/>
    </row>
    <row r="49" spans="2:19" ht="18" hidden="1" customHeight="1" outlineLevel="1" x14ac:dyDescent="0.25">
      <c r="B49" s="133"/>
      <c r="C49" s="134"/>
      <c r="D49" s="134"/>
      <c r="E49" s="135"/>
      <c r="F49" s="136"/>
      <c r="G49" s="135"/>
      <c r="H49" s="137"/>
      <c r="I49" s="135"/>
      <c r="J49" s="137"/>
      <c r="K49" s="135"/>
      <c r="L49" s="137"/>
      <c r="M49" s="135"/>
      <c r="N49" s="137"/>
      <c r="Q49" s="22"/>
      <c r="R49" s="22"/>
      <c r="S49" s="22"/>
    </row>
    <row r="50" spans="2:19" ht="18" hidden="1" customHeight="1" outlineLevel="1" x14ac:dyDescent="0.25">
      <c r="B50" s="133"/>
      <c r="C50" s="134"/>
      <c r="D50" s="134"/>
      <c r="E50" s="135"/>
      <c r="F50" s="136"/>
      <c r="G50" s="135"/>
      <c r="H50" s="137"/>
      <c r="I50" s="135"/>
      <c r="J50" s="137"/>
      <c r="K50" s="135"/>
      <c r="L50" s="137"/>
      <c r="M50" s="135"/>
      <c r="N50" s="137"/>
      <c r="Q50" s="22"/>
      <c r="R50" s="22"/>
      <c r="S50" s="22"/>
    </row>
    <row r="51" spans="2:19" ht="18" hidden="1" customHeight="1" outlineLevel="1" x14ac:dyDescent="0.25">
      <c r="B51" s="133"/>
      <c r="C51" s="134"/>
      <c r="D51" s="134"/>
      <c r="E51" s="135"/>
      <c r="F51" s="136"/>
      <c r="G51" s="135"/>
      <c r="H51" s="137"/>
      <c r="I51" s="135"/>
      <c r="J51" s="137"/>
      <c r="K51" s="135"/>
      <c r="L51" s="137"/>
      <c r="M51" s="135"/>
      <c r="N51" s="137"/>
      <c r="Q51" s="22"/>
      <c r="R51" s="22"/>
      <c r="S51" s="22"/>
    </row>
    <row r="52" spans="2:19" ht="18" hidden="1" customHeight="1" outlineLevel="1" x14ac:dyDescent="0.25">
      <c r="B52" s="133"/>
      <c r="C52" s="134"/>
      <c r="D52" s="134"/>
      <c r="E52" s="135"/>
      <c r="F52" s="136"/>
      <c r="G52" s="135"/>
      <c r="H52" s="137"/>
      <c r="I52" s="135"/>
      <c r="J52" s="137"/>
      <c r="K52" s="135"/>
      <c r="L52" s="137"/>
      <c r="M52" s="135"/>
      <c r="N52" s="137"/>
      <c r="Q52" s="22"/>
      <c r="R52" s="22"/>
      <c r="S52" s="22"/>
    </row>
    <row r="53" spans="2:19" ht="18" hidden="1" customHeight="1" outlineLevel="1" x14ac:dyDescent="0.25">
      <c r="B53" s="133"/>
      <c r="C53" s="134"/>
      <c r="D53" s="134"/>
      <c r="E53" s="135"/>
      <c r="F53" s="136"/>
      <c r="G53" s="135"/>
      <c r="H53" s="137"/>
      <c r="I53" s="135"/>
      <c r="J53" s="137"/>
      <c r="K53" s="135"/>
      <c r="L53" s="137"/>
      <c r="M53" s="135"/>
      <c r="N53" s="137"/>
      <c r="Q53" s="22"/>
      <c r="R53" s="22"/>
      <c r="S53" s="22"/>
    </row>
    <row r="54" spans="2:19" ht="18" hidden="1" customHeight="1" outlineLevel="1" x14ac:dyDescent="0.25">
      <c r="B54" s="133"/>
      <c r="C54" s="134"/>
      <c r="D54" s="134"/>
      <c r="E54" s="135"/>
      <c r="F54" s="136"/>
      <c r="G54" s="135"/>
      <c r="H54" s="137"/>
      <c r="I54" s="135"/>
      <c r="J54" s="137"/>
      <c r="K54" s="135"/>
      <c r="L54" s="137"/>
      <c r="M54" s="135"/>
      <c r="N54" s="137"/>
      <c r="Q54" s="22"/>
      <c r="R54" s="22"/>
      <c r="S54" s="22"/>
    </row>
    <row r="55" spans="2:19" ht="18" hidden="1" customHeight="1" outlineLevel="1" x14ac:dyDescent="0.25">
      <c r="B55" s="133"/>
      <c r="C55" s="134"/>
      <c r="D55" s="134"/>
      <c r="E55" s="135"/>
      <c r="F55" s="136"/>
      <c r="G55" s="135"/>
      <c r="H55" s="137"/>
      <c r="I55" s="135"/>
      <c r="J55" s="137"/>
      <c r="K55" s="135"/>
      <c r="L55" s="137"/>
      <c r="M55" s="135"/>
      <c r="N55" s="137"/>
      <c r="Q55" s="22"/>
      <c r="R55" s="22"/>
      <c r="S55" s="22"/>
    </row>
    <row r="56" spans="2:19" ht="18" hidden="1" customHeight="1" outlineLevel="1" x14ac:dyDescent="0.25">
      <c r="B56" s="133"/>
      <c r="C56" s="134"/>
      <c r="D56" s="134"/>
      <c r="E56" s="135"/>
      <c r="F56" s="136"/>
      <c r="G56" s="135"/>
      <c r="H56" s="137"/>
      <c r="I56" s="135"/>
      <c r="J56" s="137"/>
      <c r="K56" s="135"/>
      <c r="L56" s="137"/>
      <c r="M56" s="135"/>
      <c r="N56" s="137"/>
      <c r="Q56" s="22"/>
      <c r="R56" s="22"/>
      <c r="S56" s="22"/>
    </row>
    <row r="57" spans="2:19" ht="18" hidden="1" customHeight="1" outlineLevel="1" x14ac:dyDescent="0.25">
      <c r="B57" s="133"/>
      <c r="C57" s="134"/>
      <c r="D57" s="134"/>
      <c r="E57" s="135"/>
      <c r="F57" s="136"/>
      <c r="G57" s="135"/>
      <c r="H57" s="137"/>
      <c r="I57" s="135"/>
      <c r="J57" s="137"/>
      <c r="K57" s="135"/>
      <c r="L57" s="137"/>
      <c r="M57" s="135"/>
      <c r="N57" s="137"/>
      <c r="Q57" s="22"/>
      <c r="R57" s="22"/>
      <c r="S57" s="22"/>
    </row>
    <row r="58" spans="2:19" ht="18" hidden="1" customHeight="1" outlineLevel="1" x14ac:dyDescent="0.25">
      <c r="B58" s="133"/>
      <c r="C58" s="134"/>
      <c r="D58" s="134"/>
      <c r="E58" s="135"/>
      <c r="F58" s="136"/>
      <c r="G58" s="135"/>
      <c r="H58" s="137"/>
      <c r="I58" s="135"/>
      <c r="J58" s="137"/>
      <c r="K58" s="135"/>
      <c r="L58" s="137"/>
      <c r="M58" s="135"/>
      <c r="N58" s="137"/>
      <c r="Q58" s="22"/>
      <c r="R58" s="22"/>
      <c r="S58" s="22"/>
    </row>
    <row r="59" spans="2:19" ht="18" hidden="1" customHeight="1" outlineLevel="1" x14ac:dyDescent="0.25">
      <c r="B59" s="133"/>
      <c r="C59" s="134"/>
      <c r="D59" s="134"/>
      <c r="E59" s="135"/>
      <c r="F59" s="136"/>
      <c r="G59" s="135"/>
      <c r="H59" s="137"/>
      <c r="I59" s="135"/>
      <c r="J59" s="137"/>
      <c r="K59" s="135"/>
      <c r="L59" s="137"/>
      <c r="M59" s="135"/>
      <c r="N59" s="137"/>
      <c r="Q59" s="22"/>
      <c r="R59" s="22"/>
      <c r="S59" s="22"/>
    </row>
    <row r="60" spans="2:19" ht="18" hidden="1" customHeight="1" outlineLevel="1" x14ac:dyDescent="0.25">
      <c r="B60" s="133"/>
      <c r="C60" s="134"/>
      <c r="D60" s="134"/>
      <c r="E60" s="135"/>
      <c r="F60" s="136"/>
      <c r="G60" s="135"/>
      <c r="H60" s="137"/>
      <c r="I60" s="135"/>
      <c r="J60" s="137"/>
      <c r="K60" s="135"/>
      <c r="L60" s="137"/>
      <c r="M60" s="135"/>
      <c r="N60" s="137"/>
      <c r="Q60" s="22"/>
      <c r="R60" s="22"/>
      <c r="S60" s="22"/>
    </row>
    <row r="61" spans="2:19" ht="18" hidden="1" customHeight="1" outlineLevel="1" x14ac:dyDescent="0.25">
      <c r="B61" s="133"/>
      <c r="C61" s="134"/>
      <c r="D61" s="134"/>
      <c r="E61" s="135"/>
      <c r="F61" s="136"/>
      <c r="G61" s="135"/>
      <c r="H61" s="137"/>
      <c r="I61" s="135"/>
      <c r="J61" s="137"/>
      <c r="K61" s="135"/>
      <c r="L61" s="137"/>
      <c r="M61" s="135"/>
      <c r="N61" s="137"/>
      <c r="Q61" s="22"/>
      <c r="R61" s="22"/>
      <c r="S61" s="22"/>
    </row>
    <row r="62" spans="2:19" ht="18" hidden="1" customHeight="1" outlineLevel="1" x14ac:dyDescent="0.25">
      <c r="B62" s="133"/>
      <c r="C62" s="134"/>
      <c r="D62" s="134"/>
      <c r="E62" s="135"/>
      <c r="F62" s="136"/>
      <c r="G62" s="135"/>
      <c r="H62" s="137"/>
      <c r="I62" s="135"/>
      <c r="J62" s="137"/>
      <c r="K62" s="135"/>
      <c r="L62" s="137"/>
      <c r="M62" s="135"/>
      <c r="N62" s="137"/>
      <c r="Q62" s="22"/>
      <c r="R62" s="22"/>
      <c r="S62" s="22"/>
    </row>
    <row r="63" spans="2:19" ht="18" hidden="1" customHeight="1" outlineLevel="1" x14ac:dyDescent="0.25">
      <c r="B63" s="133"/>
      <c r="C63" s="134"/>
      <c r="D63" s="134"/>
      <c r="E63" s="135"/>
      <c r="F63" s="136"/>
      <c r="G63" s="135"/>
      <c r="H63" s="137"/>
      <c r="I63" s="135"/>
      <c r="J63" s="137"/>
      <c r="K63" s="135"/>
      <c r="L63" s="137"/>
      <c r="M63" s="135"/>
      <c r="N63" s="137"/>
      <c r="Q63" s="22"/>
      <c r="R63" s="22"/>
      <c r="S63" s="22"/>
    </row>
    <row r="64" spans="2:19" ht="18" hidden="1" customHeight="1" outlineLevel="1" x14ac:dyDescent="0.25">
      <c r="B64" s="133"/>
      <c r="C64" s="134"/>
      <c r="D64" s="134"/>
      <c r="E64" s="135"/>
      <c r="F64" s="136"/>
      <c r="G64" s="135"/>
      <c r="H64" s="137"/>
      <c r="I64" s="135"/>
      <c r="J64" s="137"/>
      <c r="K64" s="135"/>
      <c r="L64" s="137"/>
      <c r="M64" s="135"/>
      <c r="N64" s="137"/>
      <c r="Q64" s="22"/>
      <c r="R64" s="22"/>
      <c r="S64" s="22"/>
    </row>
    <row r="65" spans="2:19" ht="18" hidden="1" customHeight="1" outlineLevel="1" x14ac:dyDescent="0.25">
      <c r="B65" s="133"/>
      <c r="C65" s="134"/>
      <c r="D65" s="134"/>
      <c r="E65" s="135"/>
      <c r="F65" s="136"/>
      <c r="G65" s="135"/>
      <c r="H65" s="137"/>
      <c r="I65" s="135"/>
      <c r="J65" s="137"/>
      <c r="K65" s="135"/>
      <c r="L65" s="137"/>
      <c r="M65" s="135"/>
      <c r="N65" s="137"/>
      <c r="Q65" s="22"/>
      <c r="R65" s="22"/>
      <c r="S65" s="22"/>
    </row>
    <row r="66" spans="2:19" ht="18" hidden="1" customHeight="1" outlineLevel="1" x14ac:dyDescent="0.25">
      <c r="B66" s="133"/>
      <c r="C66" s="134"/>
      <c r="D66" s="134"/>
      <c r="E66" s="135"/>
      <c r="F66" s="136"/>
      <c r="G66" s="135"/>
      <c r="H66" s="137"/>
      <c r="I66" s="135"/>
      <c r="J66" s="137"/>
      <c r="K66" s="135"/>
      <c r="L66" s="137"/>
      <c r="M66" s="135"/>
      <c r="N66" s="137"/>
      <c r="Q66" s="22"/>
      <c r="R66" s="22"/>
      <c r="S66" s="22"/>
    </row>
    <row r="67" spans="2:19" ht="18" hidden="1" customHeight="1" outlineLevel="1" x14ac:dyDescent="0.25">
      <c r="B67" s="133"/>
      <c r="C67" s="134"/>
      <c r="D67" s="134"/>
      <c r="E67" s="135"/>
      <c r="F67" s="136"/>
      <c r="G67" s="135"/>
      <c r="H67" s="137"/>
      <c r="I67" s="135"/>
      <c r="J67" s="137"/>
      <c r="K67" s="135"/>
      <c r="L67" s="137"/>
      <c r="M67" s="135"/>
      <c r="N67" s="137"/>
      <c r="Q67" s="22"/>
      <c r="R67" s="22"/>
      <c r="S67" s="22"/>
    </row>
    <row r="68" spans="2:19" ht="18" hidden="1" customHeight="1" outlineLevel="1" x14ac:dyDescent="0.25">
      <c r="B68" s="133"/>
      <c r="C68" s="134"/>
      <c r="D68" s="134"/>
      <c r="E68" s="135"/>
      <c r="F68" s="136"/>
      <c r="G68" s="135"/>
      <c r="H68" s="137"/>
      <c r="I68" s="135"/>
      <c r="J68" s="137"/>
      <c r="K68" s="135"/>
      <c r="L68" s="137"/>
      <c r="M68" s="135"/>
      <c r="N68" s="137"/>
      <c r="Q68" s="22"/>
      <c r="R68" s="22"/>
      <c r="S68" s="22"/>
    </row>
    <row r="69" spans="2:19" ht="18" hidden="1" customHeight="1" outlineLevel="1" x14ac:dyDescent="0.25">
      <c r="B69" s="133"/>
      <c r="C69" s="134"/>
      <c r="D69" s="134"/>
      <c r="E69" s="135"/>
      <c r="F69" s="136"/>
      <c r="G69" s="135"/>
      <c r="H69" s="137"/>
      <c r="I69" s="135"/>
      <c r="J69" s="137"/>
      <c r="K69" s="135"/>
      <c r="L69" s="137"/>
      <c r="M69" s="135"/>
      <c r="N69" s="137"/>
      <c r="Q69" s="22"/>
      <c r="R69" s="22"/>
      <c r="S69" s="22"/>
    </row>
    <row r="70" spans="2:19" ht="18" hidden="1" customHeight="1" outlineLevel="1" x14ac:dyDescent="0.25">
      <c r="B70" s="133"/>
      <c r="C70" s="134"/>
      <c r="D70" s="134"/>
      <c r="E70" s="135"/>
      <c r="F70" s="136"/>
      <c r="G70" s="135"/>
      <c r="H70" s="137"/>
      <c r="I70" s="135"/>
      <c r="J70" s="137"/>
      <c r="K70" s="135"/>
      <c r="L70" s="137"/>
      <c r="M70" s="135"/>
      <c r="N70" s="137"/>
      <c r="Q70" s="22"/>
      <c r="R70" s="22"/>
      <c r="S70" s="22"/>
    </row>
    <row r="71" spans="2:19" ht="18" hidden="1" customHeight="1" outlineLevel="1" x14ac:dyDescent="0.25">
      <c r="B71" s="133"/>
      <c r="C71" s="134"/>
      <c r="D71" s="134"/>
      <c r="E71" s="135"/>
      <c r="F71" s="136"/>
      <c r="G71" s="135"/>
      <c r="H71" s="137"/>
      <c r="I71" s="135"/>
      <c r="J71" s="137"/>
      <c r="K71" s="135"/>
      <c r="L71" s="137"/>
      <c r="M71" s="135"/>
      <c r="N71" s="137"/>
      <c r="Q71" s="22"/>
      <c r="R71" s="22"/>
      <c r="S71" s="22"/>
    </row>
    <row r="72" spans="2:19" ht="18" hidden="1" customHeight="1" outlineLevel="1" x14ac:dyDescent="0.25">
      <c r="B72" s="133"/>
      <c r="C72" s="134"/>
      <c r="D72" s="134"/>
      <c r="E72" s="135"/>
      <c r="F72" s="136"/>
      <c r="G72" s="135"/>
      <c r="H72" s="137"/>
      <c r="I72" s="135"/>
      <c r="J72" s="137"/>
      <c r="K72" s="135"/>
      <c r="L72" s="137"/>
      <c r="M72" s="135"/>
      <c r="N72" s="137"/>
      <c r="Q72" s="22"/>
      <c r="R72" s="22"/>
      <c r="S72" s="22"/>
    </row>
    <row r="73" spans="2:19" ht="18" hidden="1" customHeight="1" outlineLevel="1" x14ac:dyDescent="0.25">
      <c r="B73" s="133"/>
      <c r="C73" s="134"/>
      <c r="D73" s="134"/>
      <c r="E73" s="135"/>
      <c r="F73" s="136"/>
      <c r="G73" s="135"/>
      <c r="H73" s="137"/>
      <c r="I73" s="135"/>
      <c r="J73" s="137"/>
      <c r="K73" s="135"/>
      <c r="L73" s="137"/>
      <c r="M73" s="135"/>
      <c r="N73" s="137"/>
      <c r="Q73" s="22"/>
      <c r="R73" s="22"/>
      <c r="S73" s="22"/>
    </row>
    <row r="74" spans="2:19" ht="18" hidden="1" customHeight="1" outlineLevel="1" x14ac:dyDescent="0.25">
      <c r="B74" s="133"/>
      <c r="C74" s="134"/>
      <c r="D74" s="134"/>
      <c r="E74" s="135"/>
      <c r="F74" s="136"/>
      <c r="G74" s="135"/>
      <c r="H74" s="137"/>
      <c r="I74" s="135"/>
      <c r="J74" s="137"/>
      <c r="K74" s="135"/>
      <c r="L74" s="137"/>
      <c r="M74" s="135"/>
      <c r="N74" s="137"/>
      <c r="Q74" s="22"/>
      <c r="R74" s="22"/>
      <c r="S74" s="22"/>
    </row>
    <row r="75" spans="2:19" ht="18" hidden="1" customHeight="1" outlineLevel="1" x14ac:dyDescent="0.25">
      <c r="B75" s="133"/>
      <c r="C75" s="134"/>
      <c r="D75" s="134"/>
      <c r="E75" s="135"/>
      <c r="F75" s="136"/>
      <c r="G75" s="135"/>
      <c r="H75" s="137"/>
      <c r="I75" s="135"/>
      <c r="J75" s="137"/>
      <c r="K75" s="135"/>
      <c r="L75" s="137"/>
      <c r="M75" s="135"/>
      <c r="N75" s="137"/>
      <c r="Q75" s="22"/>
      <c r="R75" s="22"/>
      <c r="S75" s="22"/>
    </row>
    <row r="76" spans="2:19" ht="18" hidden="1" customHeight="1" outlineLevel="1" x14ac:dyDescent="0.25">
      <c r="B76" s="133"/>
      <c r="C76" s="134"/>
      <c r="D76" s="134"/>
      <c r="E76" s="135"/>
      <c r="F76" s="136"/>
      <c r="G76" s="135"/>
      <c r="H76" s="137"/>
      <c r="I76" s="135"/>
      <c r="J76" s="137"/>
      <c r="K76" s="135"/>
      <c r="L76" s="137"/>
      <c r="M76" s="135"/>
      <c r="N76" s="137"/>
      <c r="Q76" s="22"/>
      <c r="R76" s="22"/>
      <c r="S76" s="22"/>
    </row>
    <row r="77" spans="2:19" ht="18" hidden="1" customHeight="1" outlineLevel="1" x14ac:dyDescent="0.25">
      <c r="B77" s="133"/>
      <c r="C77" s="134"/>
      <c r="D77" s="134"/>
      <c r="E77" s="135"/>
      <c r="F77" s="136"/>
      <c r="G77" s="135"/>
      <c r="H77" s="137"/>
      <c r="I77" s="135"/>
      <c r="J77" s="137"/>
      <c r="K77" s="135"/>
      <c r="L77" s="137"/>
      <c r="M77" s="135"/>
      <c r="N77" s="137"/>
      <c r="Q77" s="22"/>
      <c r="R77" s="22"/>
      <c r="S77" s="22"/>
    </row>
    <row r="78" spans="2:19" ht="18" hidden="1" customHeight="1" outlineLevel="1" x14ac:dyDescent="0.25">
      <c r="B78" s="133"/>
      <c r="C78" s="134"/>
      <c r="D78" s="134"/>
      <c r="E78" s="135"/>
      <c r="F78" s="136"/>
      <c r="G78" s="135"/>
      <c r="H78" s="137"/>
      <c r="I78" s="135"/>
      <c r="J78" s="137"/>
      <c r="K78" s="135"/>
      <c r="L78" s="137"/>
      <c r="M78" s="135"/>
      <c r="N78" s="137"/>
      <c r="Q78" s="22"/>
      <c r="R78" s="22"/>
      <c r="S78" s="22"/>
    </row>
    <row r="79" spans="2:19" ht="18" hidden="1" customHeight="1" outlineLevel="1" x14ac:dyDescent="0.25">
      <c r="B79" s="133"/>
      <c r="C79" s="134"/>
      <c r="D79" s="134"/>
      <c r="E79" s="135"/>
      <c r="F79" s="136"/>
      <c r="G79" s="135"/>
      <c r="H79" s="137"/>
      <c r="I79" s="135"/>
      <c r="J79" s="137"/>
      <c r="K79" s="135"/>
      <c r="L79" s="137"/>
      <c r="M79" s="135"/>
      <c r="N79" s="137"/>
      <c r="Q79" s="22"/>
      <c r="R79" s="22"/>
      <c r="S79" s="22"/>
    </row>
    <row r="80" spans="2:19" ht="18" hidden="1" customHeight="1" outlineLevel="1" x14ac:dyDescent="0.25">
      <c r="B80" s="133"/>
      <c r="C80" s="134"/>
      <c r="D80" s="134"/>
      <c r="E80" s="135"/>
      <c r="F80" s="136"/>
      <c r="G80" s="135"/>
      <c r="H80" s="137"/>
      <c r="I80" s="135"/>
      <c r="J80" s="137"/>
      <c r="K80" s="135"/>
      <c r="L80" s="137"/>
      <c r="M80" s="135"/>
      <c r="N80" s="137"/>
      <c r="Q80" s="22"/>
      <c r="R80" s="22"/>
      <c r="S80" s="22"/>
    </row>
    <row r="81" spans="2:19" ht="18" hidden="1" customHeight="1" outlineLevel="1" x14ac:dyDescent="0.25">
      <c r="B81" s="133"/>
      <c r="C81" s="134"/>
      <c r="D81" s="134"/>
      <c r="E81" s="135"/>
      <c r="F81" s="136"/>
      <c r="G81" s="135"/>
      <c r="H81" s="137"/>
      <c r="I81" s="135"/>
      <c r="J81" s="137"/>
      <c r="K81" s="135"/>
      <c r="L81" s="137"/>
      <c r="M81" s="135"/>
      <c r="N81" s="137"/>
      <c r="Q81" s="22"/>
      <c r="R81" s="22"/>
      <c r="S81" s="22"/>
    </row>
    <row r="82" spans="2:19" ht="18" hidden="1" customHeight="1" outlineLevel="1" x14ac:dyDescent="0.25">
      <c r="B82" s="133"/>
      <c r="C82" s="134"/>
      <c r="D82" s="134"/>
      <c r="E82" s="135"/>
      <c r="F82" s="136"/>
      <c r="G82" s="135"/>
      <c r="H82" s="137"/>
      <c r="I82" s="135"/>
      <c r="J82" s="137"/>
      <c r="K82" s="135"/>
      <c r="L82" s="137"/>
      <c r="M82" s="135"/>
      <c r="N82" s="137"/>
      <c r="Q82" s="22"/>
      <c r="R82" s="22"/>
      <c r="S82" s="22"/>
    </row>
    <row r="83" spans="2:19" ht="18" hidden="1" customHeight="1" outlineLevel="1" x14ac:dyDescent="0.25">
      <c r="B83" s="133"/>
      <c r="C83" s="134"/>
      <c r="D83" s="134"/>
      <c r="E83" s="135"/>
      <c r="F83" s="136"/>
      <c r="G83" s="135"/>
      <c r="H83" s="137"/>
      <c r="I83" s="135"/>
      <c r="J83" s="137"/>
      <c r="K83" s="135"/>
      <c r="L83" s="137"/>
      <c r="M83" s="135"/>
      <c r="N83" s="137"/>
      <c r="Q83" s="22"/>
      <c r="R83" s="22"/>
      <c r="S83" s="22"/>
    </row>
    <row r="84" spans="2:19" ht="18" hidden="1" customHeight="1" outlineLevel="1" x14ac:dyDescent="0.25">
      <c r="B84" s="133"/>
      <c r="C84" s="134"/>
      <c r="D84" s="134"/>
      <c r="E84" s="135"/>
      <c r="F84" s="136"/>
      <c r="G84" s="135"/>
      <c r="H84" s="137"/>
      <c r="I84" s="135"/>
      <c r="J84" s="137"/>
      <c r="K84" s="135"/>
      <c r="L84" s="137"/>
      <c r="M84" s="135"/>
      <c r="N84" s="137"/>
      <c r="Q84" s="22"/>
      <c r="R84" s="22"/>
      <c r="S84" s="22"/>
    </row>
    <row r="85" spans="2:19" ht="18" hidden="1" customHeight="1" outlineLevel="1" x14ac:dyDescent="0.25">
      <c r="B85" s="133"/>
      <c r="C85" s="134"/>
      <c r="D85" s="134"/>
      <c r="E85" s="135"/>
      <c r="F85" s="136"/>
      <c r="G85" s="135"/>
      <c r="H85" s="137"/>
      <c r="I85" s="135"/>
      <c r="J85" s="137"/>
      <c r="K85" s="135"/>
      <c r="L85" s="137"/>
      <c r="M85" s="135"/>
      <c r="N85" s="137"/>
      <c r="Q85" s="22"/>
      <c r="R85" s="22"/>
      <c r="S85" s="22"/>
    </row>
    <row r="86" spans="2:19" ht="18" hidden="1" customHeight="1" outlineLevel="1" x14ac:dyDescent="0.25">
      <c r="B86" s="133"/>
      <c r="C86" s="134"/>
      <c r="D86" s="134"/>
      <c r="E86" s="135"/>
      <c r="F86" s="136"/>
      <c r="G86" s="135"/>
      <c r="H86" s="137"/>
      <c r="I86" s="135"/>
      <c r="J86" s="137"/>
      <c r="K86" s="135"/>
      <c r="L86" s="137"/>
      <c r="M86" s="135"/>
      <c r="N86" s="137"/>
      <c r="Q86" s="22"/>
      <c r="R86" s="22"/>
      <c r="S86" s="22"/>
    </row>
    <row r="87" spans="2:19" ht="18" hidden="1" customHeight="1" outlineLevel="1" x14ac:dyDescent="0.25">
      <c r="B87" s="133"/>
      <c r="C87" s="134"/>
      <c r="D87" s="134"/>
      <c r="E87" s="135"/>
      <c r="F87" s="136"/>
      <c r="G87" s="135"/>
      <c r="H87" s="137"/>
      <c r="I87" s="135"/>
      <c r="J87" s="137"/>
      <c r="K87" s="135"/>
      <c r="L87" s="137"/>
      <c r="M87" s="135"/>
      <c r="N87" s="137"/>
      <c r="Q87" s="22"/>
      <c r="R87" s="22"/>
      <c r="S87" s="22"/>
    </row>
    <row r="88" spans="2:19" ht="18" hidden="1" customHeight="1" outlineLevel="1" x14ac:dyDescent="0.25">
      <c r="B88" s="133"/>
      <c r="C88" s="134"/>
      <c r="D88" s="134"/>
      <c r="E88" s="135"/>
      <c r="F88" s="136"/>
      <c r="G88" s="135"/>
      <c r="H88" s="137"/>
      <c r="I88" s="135"/>
      <c r="J88" s="137"/>
      <c r="K88" s="135"/>
      <c r="L88" s="137"/>
      <c r="M88" s="135"/>
      <c r="N88" s="137"/>
      <c r="Q88" s="22"/>
      <c r="R88" s="22"/>
      <c r="S88" s="22"/>
    </row>
    <row r="89" spans="2:19" ht="18" hidden="1" customHeight="1" outlineLevel="1" x14ac:dyDescent="0.25">
      <c r="B89" s="133"/>
      <c r="C89" s="134"/>
      <c r="D89" s="134"/>
      <c r="E89" s="135"/>
      <c r="F89" s="136"/>
      <c r="G89" s="135"/>
      <c r="H89" s="137"/>
      <c r="I89" s="135"/>
      <c r="J89" s="137"/>
      <c r="K89" s="135"/>
      <c r="L89" s="137"/>
      <c r="M89" s="135"/>
      <c r="N89" s="137"/>
      <c r="Q89" s="22"/>
      <c r="R89" s="22"/>
      <c r="S89" s="22"/>
    </row>
    <row r="90" spans="2:19" ht="18" hidden="1" customHeight="1" outlineLevel="1" x14ac:dyDescent="0.25">
      <c r="B90" s="133"/>
      <c r="C90" s="134"/>
      <c r="D90" s="134"/>
      <c r="E90" s="135"/>
      <c r="F90" s="136"/>
      <c r="G90" s="135"/>
      <c r="H90" s="137"/>
      <c r="I90" s="135"/>
      <c r="J90" s="137"/>
      <c r="K90" s="135"/>
      <c r="L90" s="137"/>
      <c r="M90" s="135"/>
      <c r="N90" s="137"/>
      <c r="Q90" s="22"/>
      <c r="R90" s="22"/>
      <c r="S90" s="22"/>
    </row>
    <row r="91" spans="2:19" ht="18" hidden="1" customHeight="1" outlineLevel="1" x14ac:dyDescent="0.25">
      <c r="B91" s="133"/>
      <c r="C91" s="134"/>
      <c r="D91" s="134"/>
      <c r="E91" s="135"/>
      <c r="F91" s="136"/>
      <c r="G91" s="135"/>
      <c r="H91" s="137"/>
      <c r="I91" s="135"/>
      <c r="J91" s="137"/>
      <c r="K91" s="135"/>
      <c r="L91" s="137"/>
      <c r="M91" s="135"/>
      <c r="N91" s="137"/>
      <c r="Q91" s="22"/>
      <c r="R91" s="22"/>
      <c r="S91" s="22"/>
    </row>
    <row r="92" spans="2:19" ht="18" hidden="1" customHeight="1" outlineLevel="1" x14ac:dyDescent="0.25">
      <c r="B92" s="133"/>
      <c r="C92" s="134"/>
      <c r="D92" s="134"/>
      <c r="E92" s="135"/>
      <c r="F92" s="136"/>
      <c r="G92" s="135"/>
      <c r="H92" s="137"/>
      <c r="I92" s="135"/>
      <c r="J92" s="137"/>
      <c r="K92" s="135"/>
      <c r="L92" s="137"/>
      <c r="M92" s="135"/>
      <c r="N92" s="137"/>
      <c r="Q92" s="22"/>
      <c r="R92" s="22"/>
      <c r="S92" s="22"/>
    </row>
    <row r="93" spans="2:19" ht="18" hidden="1" customHeight="1" outlineLevel="1" x14ac:dyDescent="0.25">
      <c r="B93" s="133"/>
      <c r="C93" s="134"/>
      <c r="D93" s="134"/>
      <c r="E93" s="135"/>
      <c r="F93" s="136"/>
      <c r="G93" s="135"/>
      <c r="H93" s="137"/>
      <c r="I93" s="135"/>
      <c r="J93" s="137"/>
      <c r="K93" s="135"/>
      <c r="L93" s="137"/>
      <c r="M93" s="135"/>
      <c r="N93" s="137"/>
      <c r="Q93" s="22"/>
      <c r="R93" s="22"/>
      <c r="S93" s="22"/>
    </row>
    <row r="94" spans="2:19" ht="18" hidden="1" customHeight="1" outlineLevel="1" x14ac:dyDescent="0.25">
      <c r="B94" s="133"/>
      <c r="C94" s="134"/>
      <c r="D94" s="134"/>
      <c r="E94" s="135"/>
      <c r="F94" s="136"/>
      <c r="G94" s="135"/>
      <c r="H94" s="137"/>
      <c r="I94" s="135"/>
      <c r="J94" s="137"/>
      <c r="K94" s="135"/>
      <c r="L94" s="137"/>
      <c r="M94" s="135"/>
      <c r="N94" s="137"/>
      <c r="Q94" s="22"/>
      <c r="R94" s="22"/>
      <c r="S94" s="22"/>
    </row>
    <row r="95" spans="2:19" ht="18" hidden="1" customHeight="1" outlineLevel="1" x14ac:dyDescent="0.25">
      <c r="B95" s="133"/>
      <c r="C95" s="134"/>
      <c r="D95" s="134"/>
      <c r="E95" s="135"/>
      <c r="F95" s="136"/>
      <c r="G95" s="135"/>
      <c r="H95" s="137"/>
      <c r="I95" s="135"/>
      <c r="J95" s="137"/>
      <c r="K95" s="135"/>
      <c r="L95" s="137"/>
      <c r="M95" s="135"/>
      <c r="N95" s="137"/>
      <c r="Q95" s="22"/>
      <c r="R95" s="22"/>
      <c r="S95" s="22"/>
    </row>
    <row r="96" spans="2:19" ht="18" hidden="1" customHeight="1" outlineLevel="1" x14ac:dyDescent="0.25">
      <c r="B96" s="133"/>
      <c r="C96" s="134"/>
      <c r="D96" s="134"/>
      <c r="E96" s="135"/>
      <c r="F96" s="136"/>
      <c r="G96" s="135"/>
      <c r="H96" s="137"/>
      <c r="I96" s="135"/>
      <c r="J96" s="137"/>
      <c r="K96" s="135"/>
      <c r="L96" s="137"/>
      <c r="M96" s="135"/>
      <c r="N96" s="137"/>
      <c r="Q96" s="22"/>
      <c r="R96" s="22"/>
      <c r="S96" s="22"/>
    </row>
    <row r="97" spans="2:19" ht="18" hidden="1" customHeight="1" outlineLevel="1" x14ac:dyDescent="0.25">
      <c r="B97" s="133"/>
      <c r="C97" s="134"/>
      <c r="D97" s="134"/>
      <c r="E97" s="135"/>
      <c r="F97" s="136"/>
      <c r="G97" s="135"/>
      <c r="H97" s="137"/>
      <c r="I97" s="135"/>
      <c r="J97" s="137"/>
      <c r="K97" s="135"/>
      <c r="L97" s="137"/>
      <c r="M97" s="135"/>
      <c r="N97" s="137"/>
      <c r="Q97" s="22"/>
      <c r="R97" s="22"/>
      <c r="S97" s="22"/>
    </row>
    <row r="98" spans="2:19" ht="18" hidden="1" customHeight="1" outlineLevel="1" x14ac:dyDescent="0.25">
      <c r="B98" s="133"/>
      <c r="C98" s="134"/>
      <c r="D98" s="134"/>
      <c r="E98" s="135"/>
      <c r="F98" s="136"/>
      <c r="G98" s="135"/>
      <c r="H98" s="137"/>
      <c r="I98" s="135"/>
      <c r="J98" s="137"/>
      <c r="K98" s="135"/>
      <c r="L98" s="137"/>
      <c r="M98" s="135"/>
      <c r="N98" s="137"/>
      <c r="Q98" s="22"/>
      <c r="R98" s="22"/>
      <c r="S98" s="22"/>
    </row>
    <row r="99" spans="2:19" ht="18" hidden="1" customHeight="1" outlineLevel="1" x14ac:dyDescent="0.25">
      <c r="B99" s="133"/>
      <c r="C99" s="134"/>
      <c r="D99" s="134"/>
      <c r="E99" s="135"/>
      <c r="F99" s="136"/>
      <c r="G99" s="135"/>
      <c r="H99" s="137"/>
      <c r="I99" s="135"/>
      <c r="J99" s="137"/>
      <c r="K99" s="135"/>
      <c r="L99" s="137"/>
      <c r="M99" s="135"/>
      <c r="N99" s="137"/>
      <c r="Q99" s="22"/>
      <c r="R99" s="22"/>
      <c r="S99" s="22"/>
    </row>
    <row r="100" spans="2:19" ht="18" hidden="1" customHeight="1" outlineLevel="1" x14ac:dyDescent="0.25">
      <c r="B100" s="133"/>
      <c r="C100" s="134"/>
      <c r="D100" s="134"/>
      <c r="E100" s="135"/>
      <c r="F100" s="136"/>
      <c r="G100" s="135"/>
      <c r="H100" s="137"/>
      <c r="I100" s="135"/>
      <c r="J100" s="137"/>
      <c r="K100" s="135"/>
      <c r="L100" s="137"/>
      <c r="M100" s="135"/>
      <c r="N100" s="137"/>
      <c r="Q100" s="22"/>
      <c r="R100" s="22"/>
      <c r="S100" s="22"/>
    </row>
    <row r="101" spans="2:19" ht="18" hidden="1" customHeight="1" outlineLevel="1" x14ac:dyDescent="0.25">
      <c r="B101" s="133"/>
      <c r="C101" s="134"/>
      <c r="D101" s="134"/>
      <c r="E101" s="135"/>
      <c r="F101" s="136"/>
      <c r="G101" s="135"/>
      <c r="H101" s="137"/>
      <c r="I101" s="135"/>
      <c r="J101" s="137"/>
      <c r="K101" s="135"/>
      <c r="L101" s="137"/>
      <c r="M101" s="135"/>
      <c r="N101" s="137"/>
      <c r="Q101" s="22"/>
      <c r="R101" s="22"/>
      <c r="S101" s="22"/>
    </row>
    <row r="102" spans="2:19" ht="18" hidden="1" customHeight="1" outlineLevel="1" x14ac:dyDescent="0.25">
      <c r="B102" s="133"/>
      <c r="C102" s="134"/>
      <c r="D102" s="134"/>
      <c r="E102" s="135"/>
      <c r="F102" s="136"/>
      <c r="G102" s="135"/>
      <c r="H102" s="137"/>
      <c r="I102" s="135"/>
      <c r="J102" s="137"/>
      <c r="K102" s="135"/>
      <c r="L102" s="137"/>
      <c r="M102" s="135"/>
      <c r="N102" s="137"/>
      <c r="Q102" s="22"/>
      <c r="R102" s="22"/>
      <c r="S102" s="22"/>
    </row>
    <row r="103" spans="2:19" ht="18" hidden="1" customHeight="1" outlineLevel="1" x14ac:dyDescent="0.25">
      <c r="B103" s="133"/>
      <c r="C103" s="134"/>
      <c r="D103" s="134"/>
      <c r="E103" s="135"/>
      <c r="F103" s="136"/>
      <c r="G103" s="135"/>
      <c r="H103" s="137"/>
      <c r="I103" s="135"/>
      <c r="J103" s="137"/>
      <c r="K103" s="135"/>
      <c r="L103" s="137"/>
      <c r="M103" s="135"/>
      <c r="N103" s="137"/>
      <c r="Q103" s="22"/>
      <c r="R103" s="22"/>
      <c r="S103" s="22"/>
    </row>
    <row r="104" spans="2:19" ht="18" hidden="1" customHeight="1" outlineLevel="1" x14ac:dyDescent="0.25">
      <c r="B104" s="133"/>
      <c r="C104" s="134"/>
      <c r="D104" s="134"/>
      <c r="E104" s="135"/>
      <c r="F104" s="136"/>
      <c r="G104" s="135"/>
      <c r="H104" s="137"/>
      <c r="I104" s="135"/>
      <c r="J104" s="137"/>
      <c r="K104" s="135"/>
      <c r="L104" s="137"/>
      <c r="M104" s="135"/>
      <c r="N104" s="137"/>
      <c r="Q104" s="22"/>
      <c r="R104" s="22"/>
      <c r="S104" s="22"/>
    </row>
    <row r="105" spans="2:19" ht="18" hidden="1" customHeight="1" outlineLevel="1" x14ac:dyDescent="0.25">
      <c r="B105" s="133"/>
      <c r="C105" s="134"/>
      <c r="D105" s="134"/>
      <c r="E105" s="135"/>
      <c r="F105" s="136"/>
      <c r="G105" s="135"/>
      <c r="H105" s="137"/>
      <c r="I105" s="135"/>
      <c r="J105" s="137"/>
      <c r="K105" s="135"/>
      <c r="L105" s="137"/>
      <c r="M105" s="135"/>
      <c r="N105" s="137"/>
      <c r="Q105" s="22"/>
      <c r="R105" s="22"/>
      <c r="S105" s="22"/>
    </row>
    <row r="106" spans="2:19" ht="18" hidden="1" customHeight="1" outlineLevel="1" x14ac:dyDescent="0.25">
      <c r="B106" s="133"/>
      <c r="C106" s="134"/>
      <c r="D106" s="134"/>
      <c r="E106" s="135"/>
      <c r="F106" s="136"/>
      <c r="G106" s="135"/>
      <c r="H106" s="137"/>
      <c r="I106" s="135"/>
      <c r="J106" s="137"/>
      <c r="K106" s="135"/>
      <c r="L106" s="137"/>
      <c r="M106" s="135"/>
      <c r="N106" s="137"/>
      <c r="Q106" s="22"/>
      <c r="R106" s="22"/>
      <c r="S106" s="22"/>
    </row>
    <row r="107" spans="2:19" ht="18" hidden="1" customHeight="1" outlineLevel="1" x14ac:dyDescent="0.25">
      <c r="B107" s="133"/>
      <c r="C107" s="134"/>
      <c r="D107" s="134"/>
      <c r="E107" s="135"/>
      <c r="F107" s="136"/>
      <c r="G107" s="135"/>
      <c r="H107" s="137"/>
      <c r="I107" s="135"/>
      <c r="J107" s="137"/>
      <c r="K107" s="135"/>
      <c r="L107" s="137"/>
      <c r="M107" s="135"/>
      <c r="N107" s="137"/>
      <c r="Q107" s="22"/>
      <c r="R107" s="22"/>
      <c r="S107" s="22"/>
    </row>
    <row r="108" spans="2:19" ht="18" hidden="1" customHeight="1" outlineLevel="1" x14ac:dyDescent="0.25">
      <c r="B108" s="133"/>
      <c r="C108" s="134"/>
      <c r="D108" s="134"/>
      <c r="E108" s="135"/>
      <c r="F108" s="136"/>
      <c r="G108" s="135"/>
      <c r="H108" s="137"/>
      <c r="I108" s="135"/>
      <c r="J108" s="137"/>
      <c r="K108" s="135"/>
      <c r="L108" s="137"/>
      <c r="M108" s="135"/>
      <c r="N108" s="137"/>
      <c r="Q108" s="22"/>
      <c r="R108" s="22"/>
      <c r="S108" s="22"/>
    </row>
    <row r="109" spans="2:19" ht="18" hidden="1" customHeight="1" outlineLevel="1" x14ac:dyDescent="0.25">
      <c r="B109" s="133"/>
      <c r="C109" s="134"/>
      <c r="D109" s="134"/>
      <c r="E109" s="135"/>
      <c r="F109" s="136"/>
      <c r="G109" s="135"/>
      <c r="H109" s="137"/>
      <c r="I109" s="135"/>
      <c r="J109" s="137"/>
      <c r="K109" s="135"/>
      <c r="L109" s="137"/>
      <c r="M109" s="135"/>
      <c r="N109" s="137"/>
      <c r="Q109" s="22"/>
      <c r="R109" s="22"/>
      <c r="S109" s="22"/>
    </row>
    <row r="110" spans="2:19" ht="18" hidden="1" customHeight="1" outlineLevel="1" x14ac:dyDescent="0.25">
      <c r="B110" s="133"/>
      <c r="C110" s="134"/>
      <c r="D110" s="134"/>
      <c r="E110" s="135"/>
      <c r="F110" s="136"/>
      <c r="G110" s="135"/>
      <c r="H110" s="137"/>
      <c r="I110" s="135"/>
      <c r="J110" s="137"/>
      <c r="K110" s="135"/>
      <c r="L110" s="137"/>
      <c r="M110" s="135"/>
      <c r="N110" s="137"/>
      <c r="Q110" s="22"/>
      <c r="R110" s="22"/>
      <c r="S110" s="22"/>
    </row>
    <row r="111" spans="2:19" ht="18" hidden="1" customHeight="1" outlineLevel="1" x14ac:dyDescent="0.25">
      <c r="B111" s="133"/>
      <c r="C111" s="134"/>
      <c r="D111" s="134"/>
      <c r="E111" s="135"/>
      <c r="F111" s="136"/>
      <c r="G111" s="135"/>
      <c r="H111" s="137"/>
      <c r="I111" s="135"/>
      <c r="J111" s="137"/>
      <c r="K111" s="135"/>
      <c r="L111" s="137"/>
      <c r="M111" s="135"/>
      <c r="N111" s="137"/>
      <c r="Q111" s="22"/>
      <c r="R111" s="22"/>
      <c r="S111" s="22"/>
    </row>
    <row r="112" spans="2:19" ht="18" hidden="1" customHeight="1" outlineLevel="1" x14ac:dyDescent="0.25">
      <c r="B112" s="133"/>
      <c r="C112" s="134"/>
      <c r="D112" s="134"/>
      <c r="E112" s="135"/>
      <c r="F112" s="136"/>
      <c r="G112" s="135"/>
      <c r="H112" s="137"/>
      <c r="I112" s="135"/>
      <c r="J112" s="137"/>
      <c r="K112" s="135"/>
      <c r="L112" s="137"/>
      <c r="M112" s="135"/>
      <c r="N112" s="137"/>
      <c r="Q112" s="22"/>
      <c r="R112" s="22"/>
      <c r="S112" s="22"/>
    </row>
    <row r="113" spans="2:19" ht="18" hidden="1" customHeight="1" outlineLevel="1" x14ac:dyDescent="0.25">
      <c r="B113" s="133"/>
      <c r="C113" s="134"/>
      <c r="D113" s="134"/>
      <c r="E113" s="135"/>
      <c r="F113" s="136"/>
      <c r="G113" s="135"/>
      <c r="H113" s="137"/>
      <c r="I113" s="135"/>
      <c r="J113" s="137"/>
      <c r="K113" s="135"/>
      <c r="L113" s="137"/>
      <c r="M113" s="135"/>
      <c r="N113" s="137"/>
      <c r="Q113" s="22"/>
      <c r="R113" s="22"/>
      <c r="S113" s="22"/>
    </row>
    <row r="114" spans="2:19" ht="18" hidden="1" customHeight="1" outlineLevel="1" x14ac:dyDescent="0.25">
      <c r="B114" s="133"/>
      <c r="C114" s="134"/>
      <c r="D114" s="134"/>
      <c r="E114" s="135"/>
      <c r="F114" s="136"/>
      <c r="G114" s="135"/>
      <c r="H114" s="137"/>
      <c r="I114" s="135"/>
      <c r="J114" s="137"/>
      <c r="K114" s="135"/>
      <c r="L114" s="137"/>
      <c r="M114" s="135"/>
      <c r="N114" s="137"/>
      <c r="Q114" s="22"/>
      <c r="R114" s="22"/>
      <c r="S114" s="22"/>
    </row>
    <row r="115" spans="2:19" ht="18" hidden="1" customHeight="1" outlineLevel="1" x14ac:dyDescent="0.25">
      <c r="B115" s="133"/>
      <c r="C115" s="134"/>
      <c r="D115" s="134"/>
      <c r="E115" s="135"/>
      <c r="F115" s="136"/>
      <c r="G115" s="135"/>
      <c r="H115" s="137"/>
      <c r="I115" s="135"/>
      <c r="J115" s="137"/>
      <c r="K115" s="135"/>
      <c r="L115" s="137"/>
      <c r="M115" s="135"/>
      <c r="N115" s="137"/>
      <c r="Q115" s="22"/>
      <c r="R115" s="22"/>
      <c r="S115" s="22"/>
    </row>
    <row r="116" spans="2:19" ht="18" hidden="1" customHeight="1" outlineLevel="1" x14ac:dyDescent="0.25">
      <c r="B116" s="133"/>
      <c r="C116" s="134"/>
      <c r="D116" s="134"/>
      <c r="E116" s="135"/>
      <c r="F116" s="136"/>
      <c r="G116" s="135"/>
      <c r="H116" s="137"/>
      <c r="I116" s="135"/>
      <c r="J116" s="137"/>
      <c r="K116" s="135"/>
      <c r="L116" s="137"/>
      <c r="M116" s="135"/>
      <c r="N116" s="137"/>
      <c r="Q116" s="22"/>
      <c r="R116" s="22"/>
      <c r="S116" s="22"/>
    </row>
    <row r="117" spans="2:19" ht="18" hidden="1" customHeight="1" outlineLevel="1" x14ac:dyDescent="0.25">
      <c r="B117" s="133"/>
      <c r="C117" s="134"/>
      <c r="D117" s="134"/>
      <c r="E117" s="135"/>
      <c r="F117" s="136"/>
      <c r="G117" s="135"/>
      <c r="H117" s="137"/>
      <c r="I117" s="135"/>
      <c r="J117" s="137"/>
      <c r="K117" s="135"/>
      <c r="L117" s="137"/>
      <c r="M117" s="135"/>
      <c r="N117" s="137"/>
      <c r="Q117" s="22"/>
      <c r="R117" s="22"/>
      <c r="S117" s="22"/>
    </row>
    <row r="118" spans="2:19" ht="18" hidden="1" customHeight="1" outlineLevel="1" x14ac:dyDescent="0.25">
      <c r="B118" s="133"/>
      <c r="C118" s="134"/>
      <c r="D118" s="134"/>
      <c r="E118" s="135"/>
      <c r="F118" s="136"/>
      <c r="G118" s="135"/>
      <c r="H118" s="137"/>
      <c r="I118" s="135"/>
      <c r="J118" s="137"/>
      <c r="K118" s="135"/>
      <c r="L118" s="137"/>
      <c r="M118" s="135"/>
      <c r="N118" s="137"/>
      <c r="Q118" s="22"/>
      <c r="R118" s="22"/>
      <c r="S118" s="22"/>
    </row>
    <row r="119" spans="2:19" ht="18" hidden="1" customHeight="1" outlineLevel="1" x14ac:dyDescent="0.25">
      <c r="B119" s="133"/>
      <c r="C119" s="134"/>
      <c r="D119" s="134"/>
      <c r="E119" s="135"/>
      <c r="F119" s="136"/>
      <c r="G119" s="135"/>
      <c r="H119" s="137"/>
      <c r="I119" s="135"/>
      <c r="J119" s="137"/>
      <c r="K119" s="135"/>
      <c r="L119" s="137"/>
      <c r="M119" s="135"/>
      <c r="N119" s="137"/>
      <c r="Q119" s="22"/>
      <c r="R119" s="22"/>
      <c r="S119" s="22"/>
    </row>
    <row r="120" spans="2:19" ht="18" hidden="1" customHeight="1" outlineLevel="1" x14ac:dyDescent="0.25">
      <c r="B120" s="133"/>
      <c r="C120" s="134"/>
      <c r="D120" s="134"/>
      <c r="E120" s="135"/>
      <c r="F120" s="136"/>
      <c r="G120" s="135"/>
      <c r="H120" s="137"/>
      <c r="I120" s="135"/>
      <c r="J120" s="137"/>
      <c r="K120" s="135"/>
      <c r="L120" s="137"/>
      <c r="M120" s="135"/>
      <c r="N120" s="137"/>
      <c r="Q120" s="22"/>
      <c r="R120" s="22"/>
      <c r="S120" s="22"/>
    </row>
    <row r="121" spans="2:19" ht="18" hidden="1" customHeight="1" outlineLevel="1" x14ac:dyDescent="0.25">
      <c r="B121" s="133"/>
      <c r="C121" s="134"/>
      <c r="D121" s="134"/>
      <c r="E121" s="135"/>
      <c r="F121" s="136"/>
      <c r="G121" s="135"/>
      <c r="H121" s="137"/>
      <c r="I121" s="135"/>
      <c r="J121" s="137"/>
      <c r="K121" s="135"/>
      <c r="L121" s="137"/>
      <c r="M121" s="135"/>
      <c r="N121" s="137"/>
      <c r="Q121" s="22"/>
      <c r="R121" s="22"/>
      <c r="S121" s="22"/>
    </row>
    <row r="122" spans="2:19" ht="18" hidden="1" customHeight="1" outlineLevel="1" x14ac:dyDescent="0.25">
      <c r="B122" s="133"/>
      <c r="C122" s="134"/>
      <c r="D122" s="134"/>
      <c r="E122" s="135"/>
      <c r="F122" s="136"/>
      <c r="G122" s="135"/>
      <c r="H122" s="137"/>
      <c r="I122" s="135"/>
      <c r="J122" s="137"/>
      <c r="K122" s="135"/>
      <c r="L122" s="137"/>
      <c r="M122" s="135"/>
      <c r="N122" s="137"/>
      <c r="Q122" s="22"/>
      <c r="R122" s="22"/>
      <c r="S122" s="22"/>
    </row>
    <row r="123" spans="2:19" ht="18" hidden="1" customHeight="1" outlineLevel="1" x14ac:dyDescent="0.25">
      <c r="B123" s="133"/>
      <c r="C123" s="134"/>
      <c r="D123" s="134"/>
      <c r="E123" s="135"/>
      <c r="F123" s="136"/>
      <c r="G123" s="135"/>
      <c r="H123" s="137"/>
      <c r="I123" s="135"/>
      <c r="J123" s="137"/>
      <c r="K123" s="135"/>
      <c r="L123" s="137"/>
      <c r="M123" s="135"/>
      <c r="N123" s="137"/>
      <c r="Q123" s="22"/>
      <c r="R123" s="22"/>
      <c r="S123" s="22"/>
    </row>
    <row r="124" spans="2:19" ht="18" hidden="1" customHeight="1" outlineLevel="1" x14ac:dyDescent="0.25">
      <c r="B124" s="133"/>
      <c r="C124" s="134"/>
      <c r="D124" s="134"/>
      <c r="E124" s="135"/>
      <c r="F124" s="136"/>
      <c r="G124" s="135"/>
      <c r="H124" s="137"/>
      <c r="I124" s="135"/>
      <c r="J124" s="137"/>
      <c r="K124" s="135"/>
      <c r="L124" s="137"/>
      <c r="M124" s="135"/>
      <c r="N124" s="137"/>
      <c r="Q124" s="22"/>
      <c r="R124" s="22"/>
      <c r="S124" s="22"/>
    </row>
    <row r="125" spans="2:19" ht="18" hidden="1" customHeight="1" outlineLevel="1" x14ac:dyDescent="0.25">
      <c r="B125" s="133"/>
      <c r="C125" s="134"/>
      <c r="D125" s="134"/>
      <c r="E125" s="135"/>
      <c r="F125" s="136"/>
      <c r="G125" s="135"/>
      <c r="H125" s="137"/>
      <c r="I125" s="135"/>
      <c r="J125" s="137"/>
      <c r="K125" s="135"/>
      <c r="L125" s="137"/>
      <c r="M125" s="135"/>
      <c r="N125" s="137"/>
      <c r="Q125" s="22"/>
      <c r="R125" s="22"/>
      <c r="S125" s="22"/>
    </row>
    <row r="126" spans="2:19" ht="18" hidden="1" customHeight="1" outlineLevel="1" x14ac:dyDescent="0.25">
      <c r="B126" s="133"/>
      <c r="C126" s="134"/>
      <c r="D126" s="134"/>
      <c r="E126" s="135"/>
      <c r="F126" s="136"/>
      <c r="G126" s="135"/>
      <c r="H126" s="137"/>
      <c r="I126" s="135"/>
      <c r="J126" s="137"/>
      <c r="K126" s="135"/>
      <c r="L126" s="137"/>
      <c r="M126" s="135"/>
      <c r="N126" s="137"/>
      <c r="Q126" s="22"/>
      <c r="R126" s="22"/>
      <c r="S126" s="22"/>
    </row>
    <row r="127" spans="2:19" ht="18" hidden="1" customHeight="1" outlineLevel="1" x14ac:dyDescent="0.25">
      <c r="B127" s="133"/>
      <c r="C127" s="134"/>
      <c r="D127" s="134"/>
      <c r="E127" s="135"/>
      <c r="F127" s="136"/>
      <c r="G127" s="135"/>
      <c r="H127" s="137"/>
      <c r="I127" s="135"/>
      <c r="J127" s="137"/>
      <c r="K127" s="135"/>
      <c r="L127" s="137"/>
      <c r="M127" s="135"/>
      <c r="N127" s="137"/>
      <c r="Q127" s="22"/>
      <c r="R127" s="22"/>
      <c r="S127" s="22"/>
    </row>
    <row r="128" spans="2:19" ht="18" hidden="1" customHeight="1" outlineLevel="1" x14ac:dyDescent="0.25">
      <c r="B128" s="133"/>
      <c r="C128" s="134"/>
      <c r="D128" s="134"/>
      <c r="E128" s="135"/>
      <c r="F128" s="136"/>
      <c r="G128" s="135"/>
      <c r="H128" s="137"/>
      <c r="I128" s="135"/>
      <c r="J128" s="137"/>
      <c r="K128" s="135"/>
      <c r="L128" s="137"/>
      <c r="M128" s="135"/>
      <c r="N128" s="137"/>
      <c r="Q128" s="22"/>
      <c r="R128" s="22"/>
      <c r="S128" s="22"/>
    </row>
    <row r="129" spans="2:19" ht="18" hidden="1" customHeight="1" outlineLevel="1" x14ac:dyDescent="0.25">
      <c r="B129" s="133"/>
      <c r="C129" s="134"/>
      <c r="D129" s="134"/>
      <c r="E129" s="135"/>
      <c r="F129" s="136"/>
      <c r="G129" s="135"/>
      <c r="H129" s="137"/>
      <c r="I129" s="135"/>
      <c r="J129" s="137"/>
      <c r="K129" s="135"/>
      <c r="L129" s="137"/>
      <c r="M129" s="135"/>
      <c r="N129" s="137"/>
      <c r="Q129" s="22"/>
      <c r="R129" s="22"/>
      <c r="S129" s="22"/>
    </row>
    <row r="130" spans="2:19" ht="18" hidden="1" customHeight="1" outlineLevel="1" x14ac:dyDescent="0.25">
      <c r="B130" s="133"/>
      <c r="C130" s="134"/>
      <c r="D130" s="134"/>
      <c r="E130" s="135"/>
      <c r="F130" s="136"/>
      <c r="G130" s="135"/>
      <c r="H130" s="137"/>
      <c r="I130" s="135"/>
      <c r="J130" s="137"/>
      <c r="K130" s="135"/>
      <c r="L130" s="137"/>
      <c r="M130" s="135"/>
      <c r="N130" s="137"/>
      <c r="Q130" s="22"/>
      <c r="R130" s="22"/>
      <c r="S130" s="22"/>
    </row>
    <row r="131" spans="2:19" ht="18" hidden="1" customHeight="1" outlineLevel="1" x14ac:dyDescent="0.25">
      <c r="B131" s="133"/>
      <c r="C131" s="134"/>
      <c r="D131" s="134"/>
      <c r="E131" s="135"/>
      <c r="F131" s="136"/>
      <c r="G131" s="135"/>
      <c r="H131" s="137"/>
      <c r="I131" s="135"/>
      <c r="J131" s="137"/>
      <c r="K131" s="135"/>
      <c r="L131" s="137"/>
      <c r="M131" s="135"/>
      <c r="N131" s="137"/>
      <c r="Q131" s="22"/>
      <c r="R131" s="22"/>
      <c r="S131" s="22"/>
    </row>
    <row r="132" spans="2:19" ht="18" hidden="1" customHeight="1" outlineLevel="1" x14ac:dyDescent="0.25">
      <c r="B132" s="133"/>
      <c r="C132" s="134"/>
      <c r="D132" s="134"/>
      <c r="E132" s="135"/>
      <c r="F132" s="136"/>
      <c r="G132" s="135"/>
      <c r="H132" s="137"/>
      <c r="I132" s="135"/>
      <c r="J132" s="137"/>
      <c r="K132" s="135"/>
      <c r="L132" s="137"/>
      <c r="M132" s="135"/>
      <c r="N132" s="137"/>
      <c r="Q132" s="22"/>
      <c r="R132" s="22"/>
      <c r="S132" s="22"/>
    </row>
    <row r="133" spans="2:19" ht="18" hidden="1" customHeight="1" outlineLevel="1" x14ac:dyDescent="0.25">
      <c r="B133" s="133"/>
      <c r="C133" s="134"/>
      <c r="D133" s="134"/>
      <c r="E133" s="135"/>
      <c r="F133" s="136"/>
      <c r="G133" s="135"/>
      <c r="H133" s="137"/>
      <c r="I133" s="135"/>
      <c r="J133" s="137"/>
      <c r="K133" s="135"/>
      <c r="L133" s="137"/>
      <c r="M133" s="135"/>
      <c r="N133" s="137"/>
      <c r="Q133" s="22"/>
      <c r="R133" s="22"/>
      <c r="S133" s="22"/>
    </row>
    <row r="134" spans="2:19" ht="18" hidden="1" customHeight="1" outlineLevel="1" x14ac:dyDescent="0.25">
      <c r="B134" s="133"/>
      <c r="C134" s="134"/>
      <c r="D134" s="134"/>
      <c r="E134" s="135"/>
      <c r="F134" s="136"/>
      <c r="G134" s="135"/>
      <c r="H134" s="137"/>
      <c r="I134" s="135"/>
      <c r="J134" s="137"/>
      <c r="K134" s="135"/>
      <c r="L134" s="137"/>
      <c r="M134" s="135"/>
      <c r="N134" s="137"/>
      <c r="Q134" s="22"/>
      <c r="R134" s="22"/>
      <c r="S134" s="22"/>
    </row>
    <row r="135" spans="2:19" ht="18" hidden="1" customHeight="1" outlineLevel="1" x14ac:dyDescent="0.25">
      <c r="B135" s="133"/>
      <c r="C135" s="134"/>
      <c r="D135" s="134"/>
      <c r="E135" s="135"/>
      <c r="F135" s="136"/>
      <c r="G135" s="135"/>
      <c r="H135" s="137"/>
      <c r="I135" s="135"/>
      <c r="J135" s="137"/>
      <c r="K135" s="135"/>
      <c r="L135" s="137"/>
      <c r="M135" s="135"/>
      <c r="N135" s="137"/>
      <c r="Q135" s="22"/>
      <c r="R135" s="22"/>
      <c r="S135" s="22"/>
    </row>
    <row r="136" spans="2:19" ht="18" hidden="1" customHeight="1" outlineLevel="1" x14ac:dyDescent="0.25">
      <c r="B136" s="133"/>
      <c r="C136" s="134"/>
      <c r="D136" s="134"/>
      <c r="E136" s="135"/>
      <c r="F136" s="136"/>
      <c r="G136" s="135"/>
      <c r="H136" s="137"/>
      <c r="I136" s="135"/>
      <c r="J136" s="137"/>
      <c r="K136" s="135"/>
      <c r="L136" s="137"/>
      <c r="M136" s="135"/>
      <c r="N136" s="137"/>
      <c r="Q136" s="22"/>
      <c r="R136" s="22"/>
      <c r="S136" s="22"/>
    </row>
    <row r="137" spans="2:19" ht="18" hidden="1" customHeight="1" outlineLevel="1" x14ac:dyDescent="0.25">
      <c r="B137" s="133"/>
      <c r="C137" s="134"/>
      <c r="D137" s="134"/>
      <c r="E137" s="135"/>
      <c r="F137" s="136"/>
      <c r="G137" s="135"/>
      <c r="H137" s="137"/>
      <c r="I137" s="135"/>
      <c r="J137" s="137"/>
      <c r="K137" s="135"/>
      <c r="L137" s="137"/>
      <c r="M137" s="135"/>
      <c r="N137" s="137"/>
      <c r="Q137" s="22"/>
      <c r="R137" s="22"/>
      <c r="S137" s="22"/>
    </row>
    <row r="138" spans="2:19" ht="18" hidden="1" customHeight="1" outlineLevel="1" x14ac:dyDescent="0.25">
      <c r="B138" s="133"/>
      <c r="C138" s="134"/>
      <c r="D138" s="134"/>
      <c r="E138" s="135"/>
      <c r="F138" s="136"/>
      <c r="G138" s="135"/>
      <c r="H138" s="137"/>
      <c r="I138" s="135"/>
      <c r="J138" s="137"/>
      <c r="K138" s="135"/>
      <c r="L138" s="137"/>
      <c r="M138" s="135"/>
      <c r="N138" s="137"/>
      <c r="Q138" s="22"/>
      <c r="R138" s="22"/>
      <c r="S138" s="22"/>
    </row>
    <row r="139" spans="2:19" ht="18" hidden="1" customHeight="1" outlineLevel="1" x14ac:dyDescent="0.25">
      <c r="B139" s="133"/>
      <c r="C139" s="134"/>
      <c r="D139" s="134"/>
      <c r="E139" s="135"/>
      <c r="F139" s="136"/>
      <c r="G139" s="135"/>
      <c r="H139" s="137"/>
      <c r="I139" s="135"/>
      <c r="J139" s="137"/>
      <c r="K139" s="135"/>
      <c r="L139" s="137"/>
      <c r="M139" s="135"/>
      <c r="N139" s="137"/>
      <c r="Q139" s="22"/>
      <c r="R139" s="22"/>
      <c r="S139" s="22"/>
    </row>
    <row r="140" spans="2:19" ht="18" hidden="1" customHeight="1" outlineLevel="1" x14ac:dyDescent="0.25">
      <c r="B140" s="133"/>
      <c r="C140" s="134"/>
      <c r="D140" s="134"/>
      <c r="E140" s="135"/>
      <c r="F140" s="136"/>
      <c r="G140" s="135"/>
      <c r="H140" s="137"/>
      <c r="I140" s="135"/>
      <c r="J140" s="137"/>
      <c r="K140" s="135"/>
      <c r="L140" s="137"/>
      <c r="M140" s="135"/>
      <c r="N140" s="137"/>
      <c r="Q140" s="22"/>
      <c r="R140" s="22"/>
      <c r="S140" s="22"/>
    </row>
    <row r="141" spans="2:19" ht="18" hidden="1" customHeight="1" outlineLevel="1" x14ac:dyDescent="0.25">
      <c r="B141" s="133"/>
      <c r="C141" s="134"/>
      <c r="D141" s="134"/>
      <c r="E141" s="135"/>
      <c r="F141" s="136"/>
      <c r="G141" s="135"/>
      <c r="H141" s="137"/>
      <c r="I141" s="135"/>
      <c r="J141" s="137"/>
      <c r="K141" s="135"/>
      <c r="L141" s="137"/>
      <c r="M141" s="135"/>
      <c r="N141" s="137"/>
      <c r="Q141" s="22"/>
      <c r="R141" s="22"/>
      <c r="S141" s="22"/>
    </row>
    <row r="142" spans="2:19" ht="18" hidden="1" customHeight="1" outlineLevel="1" x14ac:dyDescent="0.25">
      <c r="B142" s="133"/>
      <c r="C142" s="134"/>
      <c r="D142" s="134"/>
      <c r="E142" s="135"/>
      <c r="F142" s="136"/>
      <c r="G142" s="135"/>
      <c r="H142" s="137"/>
      <c r="I142" s="135"/>
      <c r="J142" s="137"/>
      <c r="K142" s="135"/>
      <c r="L142" s="137"/>
      <c r="M142" s="135"/>
      <c r="N142" s="137"/>
      <c r="Q142" s="22"/>
      <c r="R142" s="22"/>
      <c r="S142" s="22"/>
    </row>
    <row r="143" spans="2:19" ht="18" hidden="1" customHeight="1" outlineLevel="1" x14ac:dyDescent="0.25">
      <c r="B143" s="133"/>
      <c r="C143" s="134"/>
      <c r="D143" s="134"/>
      <c r="E143" s="135"/>
      <c r="F143" s="136"/>
      <c r="G143" s="135"/>
      <c r="H143" s="137"/>
      <c r="I143" s="135"/>
      <c r="J143" s="137"/>
      <c r="K143" s="135"/>
      <c r="L143" s="137"/>
      <c r="M143" s="135"/>
      <c r="N143" s="137"/>
      <c r="Q143" s="22"/>
      <c r="R143" s="22"/>
      <c r="S143" s="22"/>
    </row>
    <row r="144" spans="2:19" ht="18" hidden="1" customHeight="1" outlineLevel="1" x14ac:dyDescent="0.25">
      <c r="B144" s="133"/>
      <c r="C144" s="134"/>
      <c r="D144" s="134"/>
      <c r="E144" s="135"/>
      <c r="F144" s="136"/>
      <c r="G144" s="135"/>
      <c r="H144" s="137"/>
      <c r="I144" s="135"/>
      <c r="J144" s="137"/>
      <c r="K144" s="135"/>
      <c r="L144" s="137"/>
      <c r="M144" s="135"/>
      <c r="N144" s="137"/>
      <c r="Q144" s="22"/>
      <c r="R144" s="22"/>
      <c r="S144" s="22"/>
    </row>
    <row r="145" spans="2:19" ht="18" hidden="1" customHeight="1" outlineLevel="1" x14ac:dyDescent="0.25">
      <c r="B145" s="133"/>
      <c r="C145" s="134"/>
      <c r="D145" s="134"/>
      <c r="E145" s="135"/>
      <c r="F145" s="136"/>
      <c r="G145" s="135"/>
      <c r="H145" s="137"/>
      <c r="I145" s="135"/>
      <c r="J145" s="137"/>
      <c r="K145" s="135"/>
      <c r="L145" s="137"/>
      <c r="M145" s="135"/>
      <c r="N145" s="137"/>
      <c r="Q145" s="22"/>
      <c r="R145" s="22"/>
      <c r="S145" s="22"/>
    </row>
    <row r="146" spans="2:19" ht="18" hidden="1" customHeight="1" outlineLevel="1" x14ac:dyDescent="0.25">
      <c r="B146" s="133"/>
      <c r="C146" s="134"/>
      <c r="D146" s="134"/>
      <c r="E146" s="135"/>
      <c r="F146" s="136"/>
      <c r="G146" s="135"/>
      <c r="H146" s="137"/>
      <c r="I146" s="135"/>
      <c r="J146" s="137"/>
      <c r="K146" s="135"/>
      <c r="L146" s="137"/>
      <c r="M146" s="135"/>
      <c r="N146" s="137"/>
      <c r="Q146" s="22"/>
      <c r="R146" s="22"/>
      <c r="S146" s="22"/>
    </row>
    <row r="147" spans="2:19" ht="18" hidden="1" customHeight="1" outlineLevel="1" x14ac:dyDescent="0.25">
      <c r="B147" s="133"/>
      <c r="C147" s="134"/>
      <c r="D147" s="134"/>
      <c r="E147" s="135"/>
      <c r="F147" s="136"/>
      <c r="G147" s="135"/>
      <c r="H147" s="137"/>
      <c r="I147" s="135"/>
      <c r="J147" s="137"/>
      <c r="K147" s="135"/>
      <c r="L147" s="137"/>
      <c r="M147" s="135"/>
      <c r="N147" s="137"/>
      <c r="Q147" s="22"/>
      <c r="R147" s="22"/>
      <c r="S147" s="22"/>
    </row>
    <row r="148" spans="2:19" ht="18" hidden="1" customHeight="1" outlineLevel="1" x14ac:dyDescent="0.25">
      <c r="B148" s="133"/>
      <c r="C148" s="134"/>
      <c r="D148" s="134"/>
      <c r="E148" s="135"/>
      <c r="F148" s="136"/>
      <c r="G148" s="135"/>
      <c r="H148" s="137"/>
      <c r="I148" s="135"/>
      <c r="J148" s="137"/>
      <c r="K148" s="135"/>
      <c r="L148" s="137"/>
      <c r="M148" s="135"/>
      <c r="N148" s="137"/>
      <c r="Q148" s="22"/>
      <c r="R148" s="22"/>
      <c r="S148" s="22"/>
    </row>
    <row r="149" spans="2:19" ht="18" hidden="1" customHeight="1" outlineLevel="1" x14ac:dyDescent="0.25">
      <c r="B149" s="133"/>
      <c r="C149" s="134"/>
      <c r="D149" s="134"/>
      <c r="E149" s="135"/>
      <c r="F149" s="136"/>
      <c r="G149" s="135"/>
      <c r="H149" s="137"/>
      <c r="I149" s="135"/>
      <c r="J149" s="137"/>
      <c r="K149" s="135"/>
      <c r="L149" s="137"/>
      <c r="M149" s="135"/>
      <c r="N149" s="137"/>
      <c r="Q149" s="22"/>
      <c r="R149" s="22"/>
      <c r="S149" s="22"/>
    </row>
    <row r="150" spans="2:19" ht="18" hidden="1" customHeight="1" outlineLevel="1" x14ac:dyDescent="0.25">
      <c r="B150" s="133"/>
      <c r="C150" s="134"/>
      <c r="D150" s="134"/>
      <c r="E150" s="135"/>
      <c r="F150" s="136"/>
      <c r="G150" s="135"/>
      <c r="H150" s="137"/>
      <c r="I150" s="135"/>
      <c r="J150" s="137"/>
      <c r="K150" s="135"/>
      <c r="L150" s="137"/>
      <c r="M150" s="135"/>
      <c r="N150" s="137"/>
      <c r="Q150" s="22"/>
      <c r="R150" s="22"/>
      <c r="S150" s="22"/>
    </row>
    <row r="151" spans="2:19" ht="18" hidden="1" customHeight="1" outlineLevel="1" x14ac:dyDescent="0.25">
      <c r="B151" s="133"/>
      <c r="C151" s="134"/>
      <c r="D151" s="134"/>
      <c r="E151" s="135"/>
      <c r="F151" s="136"/>
      <c r="G151" s="135"/>
      <c r="H151" s="137"/>
      <c r="I151" s="135"/>
      <c r="J151" s="137"/>
      <c r="K151" s="135"/>
      <c r="L151" s="137"/>
      <c r="M151" s="135"/>
      <c r="N151" s="137"/>
      <c r="Q151" s="22"/>
      <c r="R151" s="22"/>
      <c r="S151" s="22"/>
    </row>
    <row r="152" spans="2:19" ht="18" hidden="1" customHeight="1" outlineLevel="1" x14ac:dyDescent="0.25">
      <c r="B152" s="133"/>
      <c r="C152" s="134"/>
      <c r="D152" s="134"/>
      <c r="E152" s="135"/>
      <c r="F152" s="136"/>
      <c r="G152" s="135"/>
      <c r="H152" s="137"/>
      <c r="I152" s="135"/>
      <c r="J152" s="137"/>
      <c r="K152" s="135"/>
      <c r="L152" s="137"/>
      <c r="M152" s="135"/>
      <c r="N152" s="137"/>
      <c r="Q152" s="22"/>
      <c r="R152" s="22"/>
      <c r="S152" s="22"/>
    </row>
    <row r="153" spans="2:19" ht="18" hidden="1" customHeight="1" outlineLevel="1" x14ac:dyDescent="0.25">
      <c r="B153" s="133"/>
      <c r="C153" s="134"/>
      <c r="D153" s="134"/>
      <c r="E153" s="135"/>
      <c r="F153" s="136"/>
      <c r="G153" s="135"/>
      <c r="H153" s="137"/>
      <c r="I153" s="135"/>
      <c r="J153" s="137"/>
      <c r="K153" s="135"/>
      <c r="L153" s="137"/>
      <c r="M153" s="135"/>
      <c r="N153" s="137"/>
      <c r="Q153" s="22"/>
      <c r="R153" s="22"/>
      <c r="S153" s="22"/>
    </row>
    <row r="154" spans="2:19" ht="18" hidden="1" customHeight="1" outlineLevel="1" x14ac:dyDescent="0.25">
      <c r="B154" s="133"/>
      <c r="C154" s="134"/>
      <c r="D154" s="134"/>
      <c r="E154" s="135"/>
      <c r="F154" s="136"/>
      <c r="G154" s="135"/>
      <c r="H154" s="137"/>
      <c r="I154" s="135"/>
      <c r="J154" s="137"/>
      <c r="K154" s="135"/>
      <c r="L154" s="137"/>
      <c r="M154" s="135"/>
      <c r="N154" s="137"/>
      <c r="Q154" s="22"/>
      <c r="R154" s="22"/>
      <c r="S154" s="22"/>
    </row>
    <row r="155" spans="2:19" ht="18" hidden="1" customHeight="1" outlineLevel="1" x14ac:dyDescent="0.25">
      <c r="B155" s="133"/>
      <c r="C155" s="134"/>
      <c r="D155" s="134"/>
      <c r="E155" s="135"/>
      <c r="F155" s="136"/>
      <c r="G155" s="135"/>
      <c r="H155" s="137"/>
      <c r="I155" s="135"/>
      <c r="J155" s="137"/>
      <c r="K155" s="135"/>
      <c r="L155" s="137"/>
      <c r="M155" s="135"/>
      <c r="N155" s="137"/>
      <c r="Q155" s="22"/>
      <c r="R155" s="22"/>
      <c r="S155" s="22"/>
    </row>
    <row r="156" spans="2:19" ht="18" hidden="1" customHeight="1" outlineLevel="1" x14ac:dyDescent="0.25">
      <c r="B156" s="133"/>
      <c r="C156" s="134"/>
      <c r="D156" s="134"/>
      <c r="E156" s="135"/>
      <c r="F156" s="136"/>
      <c r="G156" s="135"/>
      <c r="H156" s="137"/>
      <c r="I156" s="135"/>
      <c r="J156" s="137"/>
      <c r="K156" s="135"/>
      <c r="L156" s="137"/>
      <c r="M156" s="135"/>
      <c r="N156" s="137"/>
      <c r="Q156" s="22"/>
      <c r="R156" s="22"/>
      <c r="S156" s="22"/>
    </row>
    <row r="157" spans="2:19" ht="18" hidden="1" customHeight="1" outlineLevel="1" x14ac:dyDescent="0.25">
      <c r="B157" s="133"/>
      <c r="C157" s="134"/>
      <c r="D157" s="134"/>
      <c r="E157" s="135"/>
      <c r="F157" s="136"/>
      <c r="G157" s="135"/>
      <c r="H157" s="137"/>
      <c r="I157" s="135"/>
      <c r="J157" s="137"/>
      <c r="K157" s="135"/>
      <c r="L157" s="137"/>
      <c r="M157" s="135"/>
      <c r="N157" s="137"/>
      <c r="Q157" s="22"/>
      <c r="R157" s="22"/>
      <c r="S157" s="22"/>
    </row>
    <row r="158" spans="2:19" ht="18" hidden="1" customHeight="1" outlineLevel="1" x14ac:dyDescent="0.25">
      <c r="B158" s="133"/>
      <c r="C158" s="134"/>
      <c r="D158" s="134"/>
      <c r="E158" s="135"/>
      <c r="F158" s="136"/>
      <c r="G158" s="135"/>
      <c r="H158" s="137"/>
      <c r="I158" s="135"/>
      <c r="J158" s="137"/>
      <c r="K158" s="135"/>
      <c r="L158" s="137"/>
      <c r="M158" s="135"/>
      <c r="N158" s="137"/>
      <c r="Q158" s="22"/>
      <c r="R158" s="22"/>
      <c r="S158" s="22"/>
    </row>
    <row r="159" spans="2:19" ht="18" hidden="1" customHeight="1" outlineLevel="1" x14ac:dyDescent="0.25">
      <c r="B159" s="133"/>
      <c r="C159" s="134"/>
      <c r="D159" s="134"/>
      <c r="E159" s="135"/>
      <c r="F159" s="136"/>
      <c r="G159" s="135"/>
      <c r="H159" s="137"/>
      <c r="I159" s="135"/>
      <c r="J159" s="137"/>
      <c r="K159" s="135"/>
      <c r="L159" s="137"/>
      <c r="M159" s="135"/>
      <c r="N159" s="137"/>
      <c r="Q159" s="22"/>
      <c r="R159" s="22"/>
      <c r="S159" s="22"/>
    </row>
    <row r="160" spans="2:19" ht="18" hidden="1" customHeight="1" outlineLevel="1" x14ac:dyDescent="0.25">
      <c r="B160" s="133"/>
      <c r="C160" s="134"/>
      <c r="D160" s="134"/>
      <c r="E160" s="135"/>
      <c r="F160" s="136"/>
      <c r="G160" s="135"/>
      <c r="H160" s="137"/>
      <c r="I160" s="135"/>
      <c r="J160" s="137"/>
      <c r="K160" s="135"/>
      <c r="L160" s="137"/>
      <c r="M160" s="135"/>
      <c r="N160" s="137"/>
      <c r="Q160" s="22"/>
      <c r="R160" s="22"/>
      <c r="S160" s="22"/>
    </row>
    <row r="161" spans="2:19" ht="18" hidden="1" customHeight="1" outlineLevel="1" x14ac:dyDescent="0.25">
      <c r="B161" s="133"/>
      <c r="C161" s="134"/>
      <c r="D161" s="134"/>
      <c r="E161" s="135"/>
      <c r="F161" s="136"/>
      <c r="G161" s="135"/>
      <c r="H161" s="137"/>
      <c r="I161" s="135"/>
      <c r="J161" s="137"/>
      <c r="K161" s="135"/>
      <c r="L161" s="137"/>
      <c r="M161" s="135"/>
      <c r="N161" s="137"/>
      <c r="Q161" s="22"/>
      <c r="R161" s="22"/>
      <c r="S161" s="22"/>
    </row>
    <row r="162" spans="2:19" ht="18" hidden="1" customHeight="1" outlineLevel="1" x14ac:dyDescent="0.25">
      <c r="B162" s="133"/>
      <c r="C162" s="134"/>
      <c r="D162" s="134"/>
      <c r="E162" s="135"/>
      <c r="F162" s="136"/>
      <c r="G162" s="135"/>
      <c r="H162" s="137"/>
      <c r="I162" s="135"/>
      <c r="J162" s="137"/>
      <c r="K162" s="135"/>
      <c r="L162" s="137"/>
      <c r="M162" s="135"/>
      <c r="N162" s="137"/>
      <c r="Q162" s="22"/>
      <c r="R162" s="22"/>
      <c r="S162" s="22"/>
    </row>
    <row r="163" spans="2:19" ht="18" hidden="1" customHeight="1" outlineLevel="1" x14ac:dyDescent="0.25">
      <c r="B163" s="133"/>
      <c r="C163" s="134"/>
      <c r="D163" s="134"/>
      <c r="E163" s="135"/>
      <c r="F163" s="136"/>
      <c r="G163" s="135"/>
      <c r="H163" s="137"/>
      <c r="I163" s="135"/>
      <c r="J163" s="137"/>
      <c r="K163" s="135"/>
      <c r="L163" s="137"/>
      <c r="M163" s="135"/>
      <c r="N163" s="137"/>
      <c r="Q163" s="22"/>
      <c r="R163" s="22"/>
      <c r="S163" s="22"/>
    </row>
    <row r="164" spans="2:19" ht="18" hidden="1" customHeight="1" outlineLevel="1" x14ac:dyDescent="0.25">
      <c r="B164" s="133"/>
      <c r="C164" s="134"/>
      <c r="D164" s="134"/>
      <c r="E164" s="135"/>
      <c r="F164" s="136"/>
      <c r="G164" s="135"/>
      <c r="H164" s="137"/>
      <c r="I164" s="135"/>
      <c r="J164" s="137"/>
      <c r="K164" s="135"/>
      <c r="L164" s="137"/>
      <c r="M164" s="135"/>
      <c r="N164" s="137"/>
      <c r="Q164" s="22"/>
      <c r="R164" s="22"/>
      <c r="S164" s="22"/>
    </row>
    <row r="165" spans="2:19" ht="18" hidden="1" customHeight="1" outlineLevel="1" x14ac:dyDescent="0.25">
      <c r="B165" s="133"/>
      <c r="C165" s="134"/>
      <c r="D165" s="134"/>
      <c r="E165" s="135"/>
      <c r="F165" s="136"/>
      <c r="G165" s="135"/>
      <c r="H165" s="137"/>
      <c r="I165" s="135"/>
      <c r="J165" s="137"/>
      <c r="K165" s="135"/>
      <c r="L165" s="137"/>
      <c r="M165" s="135"/>
      <c r="N165" s="137"/>
      <c r="Q165" s="22"/>
      <c r="R165" s="22"/>
      <c r="S165" s="22"/>
    </row>
    <row r="166" spans="2:19" ht="18" hidden="1" customHeight="1" outlineLevel="1" x14ac:dyDescent="0.25">
      <c r="B166" s="133"/>
      <c r="C166" s="134"/>
      <c r="D166" s="134"/>
      <c r="E166" s="135"/>
      <c r="F166" s="136"/>
      <c r="G166" s="135"/>
      <c r="H166" s="137"/>
      <c r="I166" s="135"/>
      <c r="J166" s="137"/>
      <c r="K166" s="135"/>
      <c r="L166" s="137"/>
      <c r="M166" s="135"/>
      <c r="N166" s="137"/>
      <c r="Q166" s="22"/>
      <c r="R166" s="22"/>
      <c r="S166" s="22"/>
    </row>
    <row r="167" spans="2:19" ht="18" hidden="1" customHeight="1" outlineLevel="1" x14ac:dyDescent="0.25">
      <c r="B167" s="133"/>
      <c r="C167" s="134"/>
      <c r="D167" s="134"/>
      <c r="E167" s="135"/>
      <c r="F167" s="136"/>
      <c r="G167" s="135"/>
      <c r="H167" s="137"/>
      <c r="I167" s="135"/>
      <c r="J167" s="137"/>
      <c r="K167" s="135"/>
      <c r="L167" s="137"/>
      <c r="M167" s="135"/>
      <c r="N167" s="137"/>
      <c r="Q167" s="22"/>
      <c r="R167" s="22"/>
      <c r="S167" s="22"/>
    </row>
    <row r="168" spans="2:19" ht="18" hidden="1" customHeight="1" outlineLevel="1" x14ac:dyDescent="0.25">
      <c r="B168" s="133"/>
      <c r="C168" s="134"/>
      <c r="D168" s="134"/>
      <c r="E168" s="135"/>
      <c r="F168" s="136"/>
      <c r="G168" s="135"/>
      <c r="H168" s="137"/>
      <c r="I168" s="135"/>
      <c r="J168" s="137"/>
      <c r="K168" s="135"/>
      <c r="L168" s="137"/>
      <c r="M168" s="135"/>
      <c r="N168" s="137"/>
      <c r="Q168" s="22"/>
      <c r="R168" s="22"/>
      <c r="S168" s="22"/>
    </row>
    <row r="169" spans="2:19" ht="18" hidden="1" customHeight="1" outlineLevel="1" x14ac:dyDescent="0.25">
      <c r="B169" s="133"/>
      <c r="C169" s="134"/>
      <c r="D169" s="134"/>
      <c r="E169" s="135"/>
      <c r="F169" s="136"/>
      <c r="G169" s="135"/>
      <c r="H169" s="137"/>
      <c r="I169" s="135"/>
      <c r="J169" s="137"/>
      <c r="K169" s="135"/>
      <c r="L169" s="137"/>
      <c r="M169" s="135"/>
      <c r="N169" s="137"/>
      <c r="Q169" s="22"/>
      <c r="R169" s="22"/>
      <c r="S169" s="22"/>
    </row>
    <row r="170" spans="2:19" ht="18" hidden="1" customHeight="1" outlineLevel="1" x14ac:dyDescent="0.25">
      <c r="B170" s="133"/>
      <c r="C170" s="134"/>
      <c r="D170" s="134"/>
      <c r="E170" s="135"/>
      <c r="F170" s="136"/>
      <c r="G170" s="135"/>
      <c r="H170" s="137"/>
      <c r="I170" s="135"/>
      <c r="J170" s="137"/>
      <c r="K170" s="135"/>
      <c r="L170" s="137"/>
      <c r="M170" s="135"/>
      <c r="N170" s="137"/>
      <c r="Q170" s="22"/>
      <c r="R170" s="22"/>
      <c r="S170" s="22"/>
    </row>
    <row r="171" spans="2:19" ht="18" hidden="1" customHeight="1" outlineLevel="1" x14ac:dyDescent="0.25">
      <c r="B171" s="133"/>
      <c r="C171" s="134"/>
      <c r="D171" s="134"/>
      <c r="E171" s="135"/>
      <c r="F171" s="136"/>
      <c r="G171" s="135"/>
      <c r="H171" s="137"/>
      <c r="I171" s="135"/>
      <c r="J171" s="137"/>
      <c r="K171" s="135"/>
      <c r="L171" s="137"/>
      <c r="M171" s="135"/>
      <c r="N171" s="137"/>
      <c r="Q171" s="22"/>
      <c r="R171" s="22"/>
      <c r="S171" s="22"/>
    </row>
    <row r="172" spans="2:19" ht="18" hidden="1" customHeight="1" outlineLevel="1" x14ac:dyDescent="0.25">
      <c r="B172" s="133"/>
      <c r="C172" s="134"/>
      <c r="D172" s="134"/>
      <c r="E172" s="135"/>
      <c r="F172" s="136"/>
      <c r="G172" s="135"/>
      <c r="H172" s="137"/>
      <c r="I172" s="135"/>
      <c r="J172" s="137"/>
      <c r="K172" s="135"/>
      <c r="L172" s="137"/>
      <c r="M172" s="135"/>
      <c r="N172" s="137"/>
      <c r="Q172" s="22"/>
      <c r="R172" s="22"/>
      <c r="S172" s="22"/>
    </row>
    <row r="173" spans="2:19" ht="18" hidden="1" customHeight="1" outlineLevel="1" x14ac:dyDescent="0.25">
      <c r="B173" s="133"/>
      <c r="C173" s="134"/>
      <c r="D173" s="134"/>
      <c r="E173" s="135"/>
      <c r="F173" s="136"/>
      <c r="G173" s="135"/>
      <c r="H173" s="137"/>
      <c r="I173" s="135"/>
      <c r="J173" s="137"/>
      <c r="K173" s="135"/>
      <c r="L173" s="137"/>
      <c r="M173" s="135"/>
      <c r="N173" s="137"/>
      <c r="Q173" s="22"/>
      <c r="R173" s="22"/>
      <c r="S173" s="22"/>
    </row>
    <row r="174" spans="2:19" ht="18" hidden="1" customHeight="1" outlineLevel="1" x14ac:dyDescent="0.25">
      <c r="B174" s="133"/>
      <c r="C174" s="134"/>
      <c r="D174" s="134"/>
      <c r="E174" s="135"/>
      <c r="F174" s="136"/>
      <c r="G174" s="135"/>
      <c r="H174" s="137"/>
      <c r="I174" s="135"/>
      <c r="J174" s="137"/>
      <c r="K174" s="135"/>
      <c r="L174" s="137"/>
      <c r="M174" s="135"/>
      <c r="N174" s="137"/>
      <c r="Q174" s="22"/>
      <c r="R174" s="22"/>
      <c r="S174" s="22"/>
    </row>
    <row r="175" spans="2:19" ht="18" hidden="1" customHeight="1" outlineLevel="1" x14ac:dyDescent="0.25">
      <c r="B175" s="133"/>
      <c r="C175" s="134"/>
      <c r="D175" s="134"/>
      <c r="E175" s="135"/>
      <c r="F175" s="136"/>
      <c r="G175" s="135"/>
      <c r="H175" s="137"/>
      <c r="I175" s="135"/>
      <c r="J175" s="137"/>
      <c r="K175" s="135"/>
      <c r="L175" s="137"/>
      <c r="M175" s="135"/>
      <c r="N175" s="137"/>
      <c r="Q175" s="22"/>
      <c r="R175" s="22"/>
      <c r="S175" s="22"/>
    </row>
    <row r="176" spans="2:19" ht="18" hidden="1" customHeight="1" outlineLevel="1" x14ac:dyDescent="0.25">
      <c r="B176" s="133"/>
      <c r="C176" s="134"/>
      <c r="D176" s="134"/>
      <c r="E176" s="135"/>
      <c r="F176" s="136"/>
      <c r="G176" s="135"/>
      <c r="H176" s="137"/>
      <c r="I176" s="135"/>
      <c r="J176" s="137"/>
      <c r="K176" s="135"/>
      <c r="L176" s="137"/>
      <c r="M176" s="135"/>
      <c r="N176" s="137"/>
      <c r="Q176" s="22"/>
      <c r="R176" s="22"/>
      <c r="S176" s="22"/>
    </row>
    <row r="177" spans="2:19" ht="18" hidden="1" customHeight="1" outlineLevel="1" x14ac:dyDescent="0.25">
      <c r="B177" s="133"/>
      <c r="C177" s="134"/>
      <c r="D177" s="134"/>
      <c r="E177" s="135"/>
      <c r="F177" s="136"/>
      <c r="G177" s="135"/>
      <c r="H177" s="137"/>
      <c r="I177" s="135"/>
      <c r="J177" s="137"/>
      <c r="K177" s="135"/>
      <c r="L177" s="137"/>
      <c r="M177" s="135"/>
      <c r="N177" s="137"/>
      <c r="Q177" s="22"/>
      <c r="R177" s="22"/>
      <c r="S177" s="22"/>
    </row>
    <row r="178" spans="2:19" ht="18" hidden="1" customHeight="1" outlineLevel="1" x14ac:dyDescent="0.25">
      <c r="B178" s="133"/>
      <c r="C178" s="134"/>
      <c r="D178" s="134"/>
      <c r="E178" s="135"/>
      <c r="F178" s="136"/>
      <c r="G178" s="135"/>
      <c r="H178" s="137"/>
      <c r="I178" s="135"/>
      <c r="J178" s="137"/>
      <c r="K178" s="135"/>
      <c r="L178" s="137"/>
      <c r="M178" s="135"/>
      <c r="N178" s="137"/>
      <c r="Q178" s="22"/>
      <c r="R178" s="22"/>
      <c r="S178" s="22"/>
    </row>
    <row r="179" spans="2:19" ht="18" hidden="1" customHeight="1" outlineLevel="1" x14ac:dyDescent="0.25">
      <c r="B179" s="133"/>
      <c r="C179" s="134"/>
      <c r="D179" s="134"/>
      <c r="E179" s="135"/>
      <c r="F179" s="136"/>
      <c r="G179" s="135"/>
      <c r="H179" s="137"/>
      <c r="I179" s="135"/>
      <c r="J179" s="137"/>
      <c r="K179" s="135"/>
      <c r="L179" s="137"/>
      <c r="M179" s="135"/>
      <c r="N179" s="137"/>
      <c r="Q179" s="22"/>
      <c r="R179" s="22"/>
      <c r="S179" s="22"/>
    </row>
    <row r="180" spans="2:19" ht="18" hidden="1" customHeight="1" outlineLevel="1" x14ac:dyDescent="0.25">
      <c r="B180" s="133"/>
      <c r="C180" s="134"/>
      <c r="D180" s="134"/>
      <c r="E180" s="135"/>
      <c r="F180" s="136"/>
      <c r="G180" s="135"/>
      <c r="H180" s="137"/>
      <c r="I180" s="135"/>
      <c r="J180" s="137"/>
      <c r="K180" s="135"/>
      <c r="L180" s="137"/>
      <c r="M180" s="135"/>
      <c r="N180" s="137"/>
      <c r="Q180" s="22"/>
      <c r="R180" s="22"/>
      <c r="S180" s="22"/>
    </row>
    <row r="181" spans="2:19" ht="18" hidden="1" customHeight="1" outlineLevel="1" x14ac:dyDescent="0.25">
      <c r="B181" s="133"/>
      <c r="C181" s="134"/>
      <c r="D181" s="134"/>
      <c r="E181" s="135"/>
      <c r="F181" s="136"/>
      <c r="G181" s="135"/>
      <c r="H181" s="137"/>
      <c r="I181" s="135"/>
      <c r="J181" s="137"/>
      <c r="K181" s="135"/>
      <c r="L181" s="137"/>
      <c r="M181" s="135"/>
      <c r="N181" s="137"/>
      <c r="Q181" s="22"/>
      <c r="R181" s="22"/>
      <c r="S181" s="22"/>
    </row>
    <row r="182" spans="2:19" ht="18" hidden="1" customHeight="1" outlineLevel="1" x14ac:dyDescent="0.25">
      <c r="B182" s="133"/>
      <c r="C182" s="134"/>
      <c r="D182" s="134"/>
      <c r="E182" s="135"/>
      <c r="F182" s="136"/>
      <c r="G182" s="135"/>
      <c r="H182" s="137"/>
      <c r="I182" s="135"/>
      <c r="J182" s="137"/>
      <c r="K182" s="135"/>
      <c r="L182" s="137"/>
      <c r="M182" s="135"/>
      <c r="N182" s="137"/>
      <c r="Q182" s="22"/>
      <c r="R182" s="22"/>
      <c r="S182" s="22"/>
    </row>
    <row r="183" spans="2:19" ht="18" hidden="1" customHeight="1" outlineLevel="1" x14ac:dyDescent="0.25">
      <c r="B183" s="133"/>
      <c r="C183" s="134"/>
      <c r="D183" s="134"/>
      <c r="E183" s="135"/>
      <c r="F183" s="136"/>
      <c r="G183" s="135"/>
      <c r="H183" s="137"/>
      <c r="I183" s="135"/>
      <c r="J183" s="137"/>
      <c r="K183" s="135"/>
      <c r="L183" s="137"/>
      <c r="M183" s="135"/>
      <c r="N183" s="137"/>
      <c r="Q183" s="22"/>
      <c r="R183" s="22"/>
      <c r="S183" s="22"/>
    </row>
    <row r="184" spans="2:19" ht="18" hidden="1" customHeight="1" outlineLevel="1" x14ac:dyDescent="0.25">
      <c r="B184" s="133"/>
      <c r="C184" s="134"/>
      <c r="D184" s="134"/>
      <c r="E184" s="135"/>
      <c r="F184" s="136"/>
      <c r="G184" s="135"/>
      <c r="H184" s="137"/>
      <c r="I184" s="135"/>
      <c r="J184" s="137"/>
      <c r="K184" s="135"/>
      <c r="L184" s="137"/>
      <c r="M184" s="135"/>
      <c r="N184" s="137"/>
      <c r="Q184" s="22"/>
      <c r="R184" s="22"/>
      <c r="S184" s="22"/>
    </row>
    <row r="185" spans="2:19" ht="18" hidden="1" customHeight="1" outlineLevel="1" x14ac:dyDescent="0.25">
      <c r="B185" s="133"/>
      <c r="C185" s="134"/>
      <c r="D185" s="134"/>
      <c r="E185" s="135"/>
      <c r="F185" s="136"/>
      <c r="G185" s="135"/>
      <c r="H185" s="137"/>
      <c r="I185" s="135"/>
      <c r="J185" s="137"/>
      <c r="K185" s="135"/>
      <c r="L185" s="137"/>
      <c r="M185" s="135"/>
      <c r="N185" s="137"/>
      <c r="Q185" s="22"/>
      <c r="R185" s="22"/>
      <c r="S185" s="22"/>
    </row>
    <row r="186" spans="2:19" ht="18" hidden="1" customHeight="1" outlineLevel="1" x14ac:dyDescent="0.25">
      <c r="B186" s="133"/>
      <c r="C186" s="134"/>
      <c r="D186" s="134"/>
      <c r="E186" s="135"/>
      <c r="F186" s="136"/>
      <c r="G186" s="135"/>
      <c r="H186" s="137"/>
      <c r="I186" s="135"/>
      <c r="J186" s="137"/>
      <c r="K186" s="135"/>
      <c r="L186" s="137"/>
      <c r="M186" s="135"/>
      <c r="N186" s="137"/>
      <c r="Q186" s="22"/>
      <c r="R186" s="22"/>
      <c r="S186" s="22"/>
    </row>
    <row r="187" spans="2:19" ht="18" hidden="1" customHeight="1" outlineLevel="1" x14ac:dyDescent="0.25">
      <c r="B187" s="133"/>
      <c r="C187" s="134"/>
      <c r="D187" s="134"/>
      <c r="E187" s="135"/>
      <c r="F187" s="136"/>
      <c r="G187" s="135"/>
      <c r="H187" s="137"/>
      <c r="I187" s="135"/>
      <c r="J187" s="137"/>
      <c r="K187" s="135"/>
      <c r="L187" s="137"/>
      <c r="M187" s="135"/>
      <c r="N187" s="137"/>
      <c r="Q187" s="22"/>
      <c r="R187" s="22"/>
      <c r="S187" s="22"/>
    </row>
    <row r="188" spans="2:19" ht="18" hidden="1" customHeight="1" outlineLevel="1" x14ac:dyDescent="0.25">
      <c r="B188" s="133"/>
      <c r="C188" s="134"/>
      <c r="D188" s="134"/>
      <c r="E188" s="135"/>
      <c r="F188" s="136"/>
      <c r="G188" s="135"/>
      <c r="H188" s="137"/>
      <c r="I188" s="135"/>
      <c r="J188" s="137"/>
      <c r="K188" s="135"/>
      <c r="L188" s="137"/>
      <c r="M188" s="135"/>
      <c r="N188" s="137"/>
      <c r="Q188" s="22"/>
      <c r="R188" s="22"/>
      <c r="S188" s="22"/>
    </row>
    <row r="189" spans="2:19" ht="18" hidden="1" customHeight="1" outlineLevel="1" x14ac:dyDescent="0.25">
      <c r="B189" s="133"/>
      <c r="C189" s="134"/>
      <c r="D189" s="134"/>
      <c r="E189" s="135"/>
      <c r="F189" s="136"/>
      <c r="G189" s="135"/>
      <c r="H189" s="137"/>
      <c r="I189" s="135"/>
      <c r="J189" s="137"/>
      <c r="K189" s="135"/>
      <c r="L189" s="137"/>
      <c r="M189" s="135"/>
      <c r="N189" s="137"/>
      <c r="Q189" s="22"/>
      <c r="R189" s="22"/>
      <c r="S189" s="22"/>
    </row>
    <row r="190" spans="2:19" ht="18" hidden="1" customHeight="1" outlineLevel="1" x14ac:dyDescent="0.25">
      <c r="B190" s="133"/>
      <c r="C190" s="134"/>
      <c r="D190" s="134"/>
      <c r="E190" s="135"/>
      <c r="F190" s="136"/>
      <c r="G190" s="135"/>
      <c r="H190" s="137"/>
      <c r="I190" s="135"/>
      <c r="J190" s="137"/>
      <c r="K190" s="135"/>
      <c r="L190" s="137"/>
      <c r="M190" s="135"/>
      <c r="N190" s="137"/>
      <c r="Q190" s="22"/>
      <c r="R190" s="22"/>
      <c r="S190" s="22"/>
    </row>
    <row r="191" spans="2:19" ht="18" hidden="1" customHeight="1" outlineLevel="1" x14ac:dyDescent="0.25">
      <c r="B191" s="133"/>
      <c r="C191" s="134"/>
      <c r="D191" s="134"/>
      <c r="E191" s="135"/>
      <c r="F191" s="136"/>
      <c r="G191" s="135"/>
      <c r="H191" s="137"/>
      <c r="I191" s="135"/>
      <c r="J191" s="137"/>
      <c r="K191" s="135"/>
      <c r="L191" s="137"/>
      <c r="M191" s="135"/>
      <c r="N191" s="137"/>
      <c r="Q191" s="22"/>
      <c r="R191" s="22"/>
      <c r="S191" s="22"/>
    </row>
    <row r="192" spans="2:19" ht="18" hidden="1" customHeight="1" outlineLevel="1" x14ac:dyDescent="0.25">
      <c r="B192" s="133"/>
      <c r="C192" s="134"/>
      <c r="D192" s="134"/>
      <c r="E192" s="135"/>
      <c r="F192" s="136"/>
      <c r="G192" s="135"/>
      <c r="H192" s="137"/>
      <c r="I192" s="135"/>
      <c r="J192" s="137"/>
      <c r="K192" s="135"/>
      <c r="L192" s="137"/>
      <c r="M192" s="135"/>
      <c r="N192" s="137"/>
      <c r="Q192" s="22"/>
      <c r="R192" s="22"/>
      <c r="S192" s="22"/>
    </row>
    <row r="193" spans="2:19" ht="18" hidden="1" customHeight="1" outlineLevel="1" x14ac:dyDescent="0.25">
      <c r="B193" s="133"/>
      <c r="C193" s="134"/>
      <c r="D193" s="134"/>
      <c r="E193" s="135"/>
      <c r="F193" s="136"/>
      <c r="G193" s="135"/>
      <c r="H193" s="137"/>
      <c r="I193" s="135"/>
      <c r="J193" s="137"/>
      <c r="K193" s="135"/>
      <c r="L193" s="137"/>
      <c r="M193" s="135"/>
      <c r="N193" s="137"/>
      <c r="Q193" s="22"/>
      <c r="R193" s="22"/>
      <c r="S193" s="22"/>
    </row>
    <row r="194" spans="2:19" ht="18" hidden="1" customHeight="1" outlineLevel="1" x14ac:dyDescent="0.25">
      <c r="B194" s="133"/>
      <c r="C194" s="134"/>
      <c r="D194" s="134"/>
      <c r="E194" s="135"/>
      <c r="F194" s="136"/>
      <c r="G194" s="135"/>
      <c r="H194" s="137"/>
      <c r="I194" s="135"/>
      <c r="J194" s="137"/>
      <c r="K194" s="135"/>
      <c r="L194" s="137"/>
      <c r="M194" s="135"/>
      <c r="N194" s="137"/>
      <c r="Q194" s="22"/>
      <c r="R194" s="22"/>
      <c r="S194" s="22"/>
    </row>
    <row r="195" spans="2:19" ht="18" hidden="1" customHeight="1" outlineLevel="1" x14ac:dyDescent="0.25">
      <c r="B195" s="133"/>
      <c r="C195" s="134"/>
      <c r="D195" s="134"/>
      <c r="E195" s="135"/>
      <c r="F195" s="136"/>
      <c r="G195" s="135"/>
      <c r="H195" s="137"/>
      <c r="I195" s="135"/>
      <c r="J195" s="137"/>
      <c r="K195" s="135"/>
      <c r="L195" s="137"/>
      <c r="M195" s="135"/>
      <c r="N195" s="137"/>
      <c r="Q195" s="22"/>
      <c r="R195" s="22"/>
      <c r="S195" s="22"/>
    </row>
    <row r="196" spans="2:19" ht="18" hidden="1" customHeight="1" outlineLevel="1" x14ac:dyDescent="0.25">
      <c r="B196" s="133"/>
      <c r="C196" s="134"/>
      <c r="D196" s="134"/>
      <c r="E196" s="135"/>
      <c r="F196" s="136"/>
      <c r="G196" s="135"/>
      <c r="H196" s="137"/>
      <c r="I196" s="135"/>
      <c r="J196" s="137"/>
      <c r="K196" s="135"/>
      <c r="L196" s="137"/>
      <c r="M196" s="135"/>
      <c r="N196" s="137"/>
      <c r="Q196" s="22"/>
      <c r="R196" s="22"/>
      <c r="S196" s="22"/>
    </row>
    <row r="197" spans="2:19" ht="18" hidden="1" customHeight="1" outlineLevel="1" x14ac:dyDescent="0.25">
      <c r="B197" s="133"/>
      <c r="C197" s="134"/>
      <c r="D197" s="134"/>
      <c r="E197" s="135"/>
      <c r="F197" s="136"/>
      <c r="G197" s="135"/>
      <c r="H197" s="137"/>
      <c r="I197" s="135"/>
      <c r="J197" s="137"/>
      <c r="K197" s="135"/>
      <c r="L197" s="137"/>
      <c r="M197" s="135"/>
      <c r="N197" s="137"/>
      <c r="Q197" s="22"/>
      <c r="R197" s="22"/>
      <c r="S197" s="22"/>
    </row>
    <row r="198" spans="2:19" ht="18" hidden="1" customHeight="1" outlineLevel="1" x14ac:dyDescent="0.25">
      <c r="B198" s="133"/>
      <c r="C198" s="134"/>
      <c r="D198" s="134"/>
      <c r="E198" s="135"/>
      <c r="F198" s="136"/>
      <c r="G198" s="135"/>
      <c r="H198" s="137"/>
      <c r="I198" s="135"/>
      <c r="J198" s="137"/>
      <c r="K198" s="135"/>
      <c r="L198" s="137"/>
      <c r="M198" s="135"/>
      <c r="N198" s="137"/>
      <c r="Q198" s="22"/>
      <c r="R198" s="22"/>
      <c r="S198" s="22"/>
    </row>
    <row r="199" spans="2:19" ht="18" hidden="1" customHeight="1" outlineLevel="1" x14ac:dyDescent="0.25">
      <c r="B199" s="133"/>
      <c r="C199" s="134"/>
      <c r="D199" s="134"/>
      <c r="E199" s="135"/>
      <c r="F199" s="136"/>
      <c r="G199" s="135"/>
      <c r="H199" s="137"/>
      <c r="I199" s="135"/>
      <c r="J199" s="137"/>
      <c r="K199" s="135"/>
      <c r="L199" s="137"/>
      <c r="M199" s="135"/>
      <c r="N199" s="137"/>
      <c r="Q199" s="22"/>
      <c r="R199" s="22"/>
      <c r="S199" s="22"/>
    </row>
    <row r="200" spans="2:19" ht="18" hidden="1" customHeight="1" outlineLevel="1" x14ac:dyDescent="0.25">
      <c r="B200" s="133"/>
      <c r="C200" s="134"/>
      <c r="D200" s="134"/>
      <c r="E200" s="135"/>
      <c r="F200" s="136"/>
      <c r="G200" s="135"/>
      <c r="H200" s="137"/>
      <c r="I200" s="135"/>
      <c r="J200" s="137"/>
      <c r="K200" s="135"/>
      <c r="L200" s="137"/>
      <c r="M200" s="135"/>
      <c r="N200" s="137"/>
      <c r="Q200" s="22"/>
      <c r="R200" s="22"/>
      <c r="S200" s="22"/>
    </row>
    <row r="201" spans="2:19" ht="18" hidden="1" customHeight="1" outlineLevel="1" x14ac:dyDescent="0.25">
      <c r="B201" s="133"/>
      <c r="C201" s="134"/>
      <c r="D201" s="134"/>
      <c r="E201" s="135"/>
      <c r="F201" s="136"/>
      <c r="G201" s="135"/>
      <c r="H201" s="137"/>
      <c r="I201" s="135"/>
      <c r="J201" s="137"/>
      <c r="K201" s="135"/>
      <c r="L201" s="137"/>
      <c r="M201" s="135"/>
      <c r="N201" s="137"/>
      <c r="Q201" s="22"/>
      <c r="R201" s="22"/>
      <c r="S201" s="22"/>
    </row>
    <row r="202" spans="2:19" ht="18" hidden="1" customHeight="1" outlineLevel="1" x14ac:dyDescent="0.25">
      <c r="B202" s="133"/>
      <c r="C202" s="134"/>
      <c r="D202" s="134"/>
      <c r="E202" s="135"/>
      <c r="F202" s="136"/>
      <c r="G202" s="135"/>
      <c r="H202" s="137"/>
      <c r="I202" s="135"/>
      <c r="J202" s="137"/>
      <c r="K202" s="135"/>
      <c r="L202" s="137"/>
      <c r="M202" s="135"/>
      <c r="N202" s="137"/>
      <c r="Q202" s="22"/>
      <c r="R202" s="22"/>
      <c r="S202" s="22"/>
    </row>
    <row r="203" spans="2:19" ht="18" hidden="1" customHeight="1" outlineLevel="1" x14ac:dyDescent="0.25">
      <c r="B203" s="133"/>
      <c r="C203" s="134"/>
      <c r="D203" s="134"/>
      <c r="E203" s="135"/>
      <c r="F203" s="136"/>
      <c r="G203" s="135"/>
      <c r="H203" s="137"/>
      <c r="I203" s="135"/>
      <c r="J203" s="137"/>
      <c r="K203" s="135"/>
      <c r="L203" s="137"/>
      <c r="M203" s="135"/>
      <c r="N203" s="137"/>
      <c r="Q203" s="22"/>
      <c r="R203" s="22"/>
      <c r="S203" s="22"/>
    </row>
    <row r="204" spans="2:19" ht="18" hidden="1" customHeight="1" outlineLevel="1" x14ac:dyDescent="0.25">
      <c r="B204" s="133"/>
      <c r="C204" s="134"/>
      <c r="D204" s="134"/>
      <c r="E204" s="135"/>
      <c r="F204" s="136"/>
      <c r="G204" s="135"/>
      <c r="H204" s="137"/>
      <c r="I204" s="135"/>
      <c r="J204" s="137"/>
      <c r="K204" s="135"/>
      <c r="L204" s="137"/>
      <c r="M204" s="135"/>
      <c r="N204" s="137"/>
      <c r="Q204" s="22"/>
      <c r="R204" s="22"/>
      <c r="S204" s="22"/>
    </row>
    <row r="205" spans="2:19" ht="18" hidden="1" customHeight="1" outlineLevel="1" x14ac:dyDescent="0.25">
      <c r="B205" s="133"/>
      <c r="C205" s="134"/>
      <c r="D205" s="134"/>
      <c r="E205" s="135"/>
      <c r="F205" s="136"/>
      <c r="G205" s="135"/>
      <c r="H205" s="137"/>
      <c r="I205" s="135"/>
      <c r="J205" s="137"/>
      <c r="K205" s="135"/>
      <c r="L205" s="137"/>
      <c r="M205" s="135"/>
      <c r="N205" s="137"/>
      <c r="Q205" s="22"/>
      <c r="R205" s="22"/>
      <c r="S205" s="22"/>
    </row>
    <row r="206" spans="2:19" ht="18" hidden="1" customHeight="1" outlineLevel="1" x14ac:dyDescent="0.25">
      <c r="B206" s="133"/>
      <c r="C206" s="134"/>
      <c r="D206" s="134"/>
      <c r="E206" s="135"/>
      <c r="F206" s="136"/>
      <c r="G206" s="135"/>
      <c r="H206" s="137"/>
      <c r="I206" s="135"/>
      <c r="J206" s="137"/>
      <c r="K206" s="135"/>
      <c r="L206" s="137"/>
      <c r="M206" s="135"/>
      <c r="N206" s="137"/>
      <c r="Q206" s="22"/>
      <c r="R206" s="22"/>
      <c r="S206" s="22"/>
    </row>
    <row r="207" spans="2:19" ht="18" hidden="1" customHeight="1" outlineLevel="1" x14ac:dyDescent="0.25">
      <c r="B207" s="133"/>
      <c r="C207" s="134"/>
      <c r="D207" s="134"/>
      <c r="E207" s="135"/>
      <c r="F207" s="136"/>
      <c r="G207" s="135"/>
      <c r="H207" s="137"/>
      <c r="I207" s="135"/>
      <c r="J207" s="137"/>
      <c r="K207" s="135"/>
      <c r="L207" s="137"/>
      <c r="M207" s="135"/>
      <c r="N207" s="137"/>
      <c r="Q207" s="22"/>
      <c r="R207" s="22"/>
      <c r="S207" s="22"/>
    </row>
    <row r="208" spans="2:19" ht="18" hidden="1" customHeight="1" outlineLevel="1" x14ac:dyDescent="0.25">
      <c r="B208" s="133"/>
      <c r="C208" s="134"/>
      <c r="D208" s="134"/>
      <c r="E208" s="135"/>
      <c r="F208" s="136"/>
      <c r="G208" s="135"/>
      <c r="H208" s="137"/>
      <c r="I208" s="135"/>
      <c r="J208" s="137"/>
      <c r="K208" s="135"/>
      <c r="L208" s="137"/>
      <c r="M208" s="135"/>
      <c r="N208" s="137"/>
      <c r="Q208" s="22"/>
      <c r="R208" s="22"/>
      <c r="S208" s="22"/>
    </row>
    <row r="209" spans="2:19" ht="18" hidden="1" customHeight="1" outlineLevel="1" x14ac:dyDescent="0.25">
      <c r="B209" s="133"/>
      <c r="C209" s="134"/>
      <c r="D209" s="134"/>
      <c r="E209" s="135"/>
      <c r="F209" s="136"/>
      <c r="G209" s="135"/>
      <c r="H209" s="137"/>
      <c r="I209" s="135"/>
      <c r="J209" s="137"/>
      <c r="K209" s="135"/>
      <c r="L209" s="137"/>
      <c r="M209" s="135"/>
      <c r="N209" s="137"/>
      <c r="Q209" s="22"/>
      <c r="R209" s="22"/>
      <c r="S209" s="22"/>
    </row>
    <row r="210" spans="2:19" ht="18" hidden="1" customHeight="1" outlineLevel="1" x14ac:dyDescent="0.25">
      <c r="B210" s="133"/>
      <c r="C210" s="134"/>
      <c r="D210" s="134"/>
      <c r="E210" s="135"/>
      <c r="F210" s="136"/>
      <c r="G210" s="135"/>
      <c r="H210" s="137"/>
      <c r="I210" s="135"/>
      <c r="J210" s="137"/>
      <c r="K210" s="135"/>
      <c r="L210" s="137"/>
      <c r="M210" s="135"/>
      <c r="N210" s="137"/>
      <c r="Q210" s="22"/>
      <c r="R210" s="22"/>
      <c r="S210" s="22"/>
    </row>
    <row r="211" spans="2:19" ht="18" hidden="1" customHeight="1" outlineLevel="1" x14ac:dyDescent="0.25">
      <c r="B211" s="133"/>
      <c r="C211" s="134"/>
      <c r="D211" s="134"/>
      <c r="E211" s="135"/>
      <c r="F211" s="136"/>
      <c r="G211" s="135"/>
      <c r="H211" s="137"/>
      <c r="I211" s="135"/>
      <c r="J211" s="137"/>
      <c r="K211" s="135"/>
      <c r="L211" s="137"/>
      <c r="M211" s="135"/>
      <c r="N211" s="137"/>
      <c r="Q211" s="22"/>
      <c r="R211" s="22"/>
      <c r="S211" s="22"/>
    </row>
    <row r="212" spans="2:19" ht="18" hidden="1" customHeight="1" outlineLevel="1" x14ac:dyDescent="0.25">
      <c r="B212" s="133"/>
      <c r="C212" s="134"/>
      <c r="D212" s="134"/>
      <c r="E212" s="135"/>
      <c r="F212" s="136"/>
      <c r="G212" s="135"/>
      <c r="H212" s="137"/>
      <c r="I212" s="135"/>
      <c r="J212" s="137"/>
      <c r="K212" s="135"/>
      <c r="L212" s="137"/>
      <c r="M212" s="135"/>
      <c r="N212" s="137"/>
      <c r="Q212" s="22"/>
      <c r="R212" s="22"/>
      <c r="S212" s="22"/>
    </row>
    <row r="213" spans="2:19" ht="18" hidden="1" customHeight="1" outlineLevel="1" x14ac:dyDescent="0.25">
      <c r="B213" s="133"/>
      <c r="C213" s="134"/>
      <c r="D213" s="134"/>
      <c r="E213" s="135"/>
      <c r="F213" s="136"/>
      <c r="G213" s="135"/>
      <c r="H213" s="137"/>
      <c r="I213" s="135"/>
      <c r="J213" s="137"/>
      <c r="K213" s="135"/>
      <c r="L213" s="137"/>
      <c r="M213" s="135"/>
      <c r="N213" s="137"/>
      <c r="Q213" s="22"/>
      <c r="R213" s="22"/>
      <c r="S213" s="22"/>
    </row>
    <row r="214" spans="2:19" ht="18" hidden="1" customHeight="1" outlineLevel="1" x14ac:dyDescent="0.25">
      <c r="B214" s="133"/>
      <c r="C214" s="134"/>
      <c r="D214" s="134"/>
      <c r="E214" s="135"/>
      <c r="F214" s="136"/>
      <c r="G214" s="135"/>
      <c r="H214" s="137"/>
      <c r="I214" s="135"/>
      <c r="J214" s="137"/>
      <c r="K214" s="135"/>
      <c r="L214" s="137"/>
      <c r="M214" s="135"/>
      <c r="N214" s="137"/>
      <c r="Q214" s="22"/>
      <c r="R214" s="22"/>
      <c r="S214" s="22"/>
    </row>
    <row r="215" spans="2:19" ht="18" hidden="1" customHeight="1" outlineLevel="1" x14ac:dyDescent="0.25">
      <c r="B215" s="133"/>
      <c r="C215" s="134"/>
      <c r="D215" s="134"/>
      <c r="E215" s="135"/>
      <c r="F215" s="136"/>
      <c r="G215" s="135"/>
      <c r="H215" s="137"/>
      <c r="I215" s="135"/>
      <c r="J215" s="137"/>
      <c r="K215" s="135"/>
      <c r="L215" s="137"/>
      <c r="M215" s="135"/>
      <c r="N215" s="137"/>
      <c r="Q215" s="22"/>
      <c r="R215" s="22"/>
      <c r="S215" s="22"/>
    </row>
    <row r="216" spans="2:19" ht="18" hidden="1" customHeight="1" outlineLevel="1" x14ac:dyDescent="0.25">
      <c r="B216" s="133"/>
      <c r="C216" s="134"/>
      <c r="D216" s="134"/>
      <c r="E216" s="135"/>
      <c r="F216" s="136"/>
      <c r="G216" s="135"/>
      <c r="H216" s="137"/>
      <c r="I216" s="135"/>
      <c r="J216" s="137"/>
      <c r="K216" s="135"/>
      <c r="L216" s="137"/>
      <c r="M216" s="135"/>
      <c r="N216" s="137"/>
      <c r="Q216" s="22"/>
      <c r="R216" s="22"/>
      <c r="S216" s="22"/>
    </row>
    <row r="217" spans="2:19" ht="18" hidden="1" customHeight="1" outlineLevel="1" x14ac:dyDescent="0.25">
      <c r="B217" s="133"/>
      <c r="C217" s="134"/>
      <c r="D217" s="134"/>
      <c r="E217" s="135"/>
      <c r="F217" s="136"/>
      <c r="G217" s="135"/>
      <c r="H217" s="137"/>
      <c r="I217" s="135"/>
      <c r="J217" s="137"/>
      <c r="K217" s="135"/>
      <c r="L217" s="137"/>
      <c r="M217" s="135"/>
      <c r="N217" s="137"/>
      <c r="Q217" s="22"/>
      <c r="R217" s="22"/>
      <c r="S217" s="22"/>
    </row>
    <row r="218" spans="2:19" ht="18" hidden="1" customHeight="1" outlineLevel="1" x14ac:dyDescent="0.25">
      <c r="B218" s="133"/>
      <c r="C218" s="134"/>
      <c r="D218" s="134"/>
      <c r="E218" s="135"/>
      <c r="F218" s="136"/>
      <c r="G218" s="135"/>
      <c r="H218" s="137"/>
      <c r="I218" s="135"/>
      <c r="J218" s="137"/>
      <c r="K218" s="135"/>
      <c r="L218" s="137"/>
      <c r="M218" s="135"/>
      <c r="N218" s="137"/>
      <c r="Q218" s="22"/>
      <c r="R218" s="22"/>
      <c r="S218" s="22"/>
    </row>
    <row r="219" spans="2:19" ht="18" hidden="1" customHeight="1" outlineLevel="1" x14ac:dyDescent="0.25">
      <c r="B219" s="133"/>
      <c r="C219" s="134"/>
      <c r="D219" s="134"/>
      <c r="E219" s="135"/>
      <c r="F219" s="136"/>
      <c r="G219" s="135"/>
      <c r="H219" s="137"/>
      <c r="I219" s="135"/>
      <c r="J219" s="137"/>
      <c r="K219" s="135"/>
      <c r="L219" s="137"/>
      <c r="M219" s="135"/>
      <c r="N219" s="137"/>
      <c r="Q219" s="22"/>
      <c r="R219" s="22"/>
      <c r="S219" s="22"/>
    </row>
    <row r="220" spans="2:19" ht="18" hidden="1" customHeight="1" outlineLevel="1" x14ac:dyDescent="0.25">
      <c r="B220" s="133"/>
      <c r="C220" s="134"/>
      <c r="D220" s="134"/>
      <c r="E220" s="135"/>
      <c r="F220" s="136"/>
      <c r="G220" s="135"/>
      <c r="H220" s="137"/>
      <c r="I220" s="135"/>
      <c r="J220" s="137"/>
      <c r="K220" s="135"/>
      <c r="L220" s="137"/>
      <c r="M220" s="135"/>
      <c r="N220" s="137"/>
      <c r="Q220" s="22"/>
      <c r="R220" s="22"/>
      <c r="S220" s="22"/>
    </row>
    <row r="221" spans="2:19" ht="18" hidden="1" customHeight="1" outlineLevel="1" x14ac:dyDescent="0.25">
      <c r="B221" s="133"/>
      <c r="C221" s="134"/>
      <c r="D221" s="134"/>
      <c r="E221" s="135"/>
      <c r="F221" s="136"/>
      <c r="G221" s="135"/>
      <c r="H221" s="137"/>
      <c r="I221" s="135"/>
      <c r="J221" s="137"/>
      <c r="K221" s="135"/>
      <c r="L221" s="137"/>
      <c r="M221" s="135"/>
      <c r="N221" s="137"/>
      <c r="Q221" s="22"/>
      <c r="R221" s="22"/>
      <c r="S221" s="22"/>
    </row>
    <row r="222" spans="2:19" ht="18" hidden="1" customHeight="1" outlineLevel="1" x14ac:dyDescent="0.25">
      <c r="B222" s="133"/>
      <c r="C222" s="134"/>
      <c r="D222" s="134"/>
      <c r="E222" s="135"/>
      <c r="F222" s="136"/>
      <c r="G222" s="135"/>
      <c r="H222" s="137"/>
      <c r="I222" s="135"/>
      <c r="J222" s="137"/>
      <c r="K222" s="135"/>
      <c r="L222" s="137"/>
      <c r="M222" s="135"/>
      <c r="N222" s="137"/>
      <c r="Q222" s="22"/>
      <c r="R222" s="22"/>
      <c r="S222" s="22"/>
    </row>
    <row r="223" spans="2:19" ht="18" hidden="1" customHeight="1" outlineLevel="1" x14ac:dyDescent="0.25">
      <c r="B223" s="133"/>
      <c r="C223" s="134"/>
      <c r="D223" s="134"/>
      <c r="E223" s="135"/>
      <c r="F223" s="136"/>
      <c r="G223" s="135"/>
      <c r="H223" s="137"/>
      <c r="I223" s="135"/>
      <c r="J223" s="137"/>
      <c r="K223" s="135"/>
      <c r="L223" s="137"/>
      <c r="M223" s="135"/>
      <c r="N223" s="137"/>
      <c r="Q223" s="22"/>
      <c r="R223" s="22"/>
      <c r="S223" s="22"/>
    </row>
    <row r="224" spans="2:19" ht="18" hidden="1" customHeight="1" outlineLevel="1" x14ac:dyDescent="0.25">
      <c r="B224" s="133"/>
      <c r="C224" s="134"/>
      <c r="D224" s="134"/>
      <c r="E224" s="135"/>
      <c r="F224" s="136"/>
      <c r="G224" s="135"/>
      <c r="H224" s="137"/>
      <c r="I224" s="135"/>
      <c r="J224" s="137"/>
      <c r="K224" s="135"/>
      <c r="L224" s="137"/>
      <c r="M224" s="135"/>
      <c r="N224" s="137"/>
      <c r="Q224" s="22"/>
      <c r="R224" s="22"/>
      <c r="S224" s="22"/>
    </row>
    <row r="225" spans="2:19" ht="18" hidden="1" customHeight="1" outlineLevel="1" x14ac:dyDescent="0.25">
      <c r="B225" s="133"/>
      <c r="C225" s="134"/>
      <c r="D225" s="134"/>
      <c r="E225" s="135"/>
      <c r="F225" s="136"/>
      <c r="G225" s="135"/>
      <c r="H225" s="137"/>
      <c r="I225" s="135"/>
      <c r="J225" s="137"/>
      <c r="K225" s="135"/>
      <c r="L225" s="137"/>
      <c r="M225" s="135"/>
      <c r="N225" s="137"/>
      <c r="Q225" s="22"/>
      <c r="R225" s="22"/>
      <c r="S225" s="22"/>
    </row>
    <row r="226" spans="2:19" ht="18" hidden="1" customHeight="1" outlineLevel="1" x14ac:dyDescent="0.25">
      <c r="B226" s="133"/>
      <c r="C226" s="134"/>
      <c r="D226" s="134"/>
      <c r="E226" s="135"/>
      <c r="F226" s="136"/>
      <c r="G226" s="135"/>
      <c r="H226" s="137"/>
      <c r="I226" s="135"/>
      <c r="J226" s="137"/>
      <c r="K226" s="135"/>
      <c r="L226" s="137"/>
      <c r="M226" s="135"/>
      <c r="N226" s="137"/>
      <c r="Q226" s="22"/>
      <c r="R226" s="22"/>
      <c r="S226" s="22"/>
    </row>
    <row r="227" spans="2:19" ht="18" hidden="1" customHeight="1" outlineLevel="1" x14ac:dyDescent="0.25">
      <c r="B227" s="133"/>
      <c r="C227" s="134"/>
      <c r="D227" s="134"/>
      <c r="E227" s="135"/>
      <c r="F227" s="136"/>
      <c r="G227" s="135"/>
      <c r="H227" s="137"/>
      <c r="I227" s="135"/>
      <c r="J227" s="137"/>
      <c r="K227" s="135"/>
      <c r="L227" s="137"/>
      <c r="M227" s="135"/>
      <c r="N227" s="137"/>
      <c r="Q227" s="22"/>
      <c r="R227" s="22"/>
      <c r="S227" s="22"/>
    </row>
    <row r="228" spans="2:19" ht="18" hidden="1" customHeight="1" outlineLevel="1" x14ac:dyDescent="0.25">
      <c r="B228" s="133"/>
      <c r="C228" s="134"/>
      <c r="D228" s="134"/>
      <c r="E228" s="135"/>
      <c r="F228" s="136"/>
      <c r="G228" s="135"/>
      <c r="H228" s="137"/>
      <c r="I228" s="135"/>
      <c r="J228" s="137"/>
      <c r="K228" s="135"/>
      <c r="L228" s="137"/>
      <c r="M228" s="135"/>
      <c r="N228" s="137"/>
      <c r="Q228" s="22"/>
      <c r="R228" s="22"/>
      <c r="S228" s="22"/>
    </row>
    <row r="229" spans="2:19" ht="18" hidden="1" customHeight="1" outlineLevel="1" x14ac:dyDescent="0.25">
      <c r="B229" s="133"/>
      <c r="C229" s="134"/>
      <c r="D229" s="134"/>
      <c r="E229" s="135"/>
      <c r="F229" s="136"/>
      <c r="G229" s="135"/>
      <c r="H229" s="137"/>
      <c r="I229" s="135"/>
      <c r="J229" s="137"/>
      <c r="K229" s="135"/>
      <c r="L229" s="137"/>
      <c r="M229" s="135"/>
      <c r="N229" s="137"/>
      <c r="Q229" s="22"/>
      <c r="R229" s="22"/>
      <c r="S229" s="22"/>
    </row>
    <row r="230" spans="2:19" ht="18" hidden="1" customHeight="1" outlineLevel="1" x14ac:dyDescent="0.25">
      <c r="B230" s="133"/>
      <c r="C230" s="134"/>
      <c r="D230" s="134"/>
      <c r="E230" s="135"/>
      <c r="F230" s="136"/>
      <c r="G230" s="135"/>
      <c r="H230" s="137"/>
      <c r="I230" s="135"/>
      <c r="J230" s="137"/>
      <c r="K230" s="135"/>
      <c r="L230" s="137"/>
      <c r="M230" s="135"/>
      <c r="N230" s="137"/>
      <c r="Q230" s="22"/>
      <c r="R230" s="22"/>
      <c r="S230" s="22"/>
    </row>
    <row r="231" spans="2:19" ht="18" hidden="1" customHeight="1" outlineLevel="1" x14ac:dyDescent="0.25">
      <c r="B231" s="133"/>
      <c r="C231" s="134"/>
      <c r="D231" s="134"/>
      <c r="E231" s="135"/>
      <c r="F231" s="136"/>
      <c r="G231" s="135"/>
      <c r="H231" s="137"/>
      <c r="I231" s="135"/>
      <c r="J231" s="137"/>
      <c r="K231" s="135"/>
      <c r="L231" s="137"/>
      <c r="M231" s="135"/>
      <c r="N231" s="137"/>
      <c r="Q231" s="22"/>
      <c r="R231" s="22"/>
      <c r="S231" s="22"/>
    </row>
    <row r="232" spans="2:19" ht="18" hidden="1" customHeight="1" outlineLevel="1" x14ac:dyDescent="0.25">
      <c r="B232" s="133"/>
      <c r="C232" s="134"/>
      <c r="D232" s="134"/>
      <c r="E232" s="135"/>
      <c r="F232" s="136"/>
      <c r="G232" s="135"/>
      <c r="H232" s="137"/>
      <c r="I232" s="135"/>
      <c r="J232" s="137"/>
      <c r="K232" s="135"/>
      <c r="L232" s="137"/>
      <c r="M232" s="135"/>
      <c r="N232" s="137"/>
      <c r="Q232" s="22"/>
      <c r="R232" s="22"/>
      <c r="S232" s="22"/>
    </row>
    <row r="233" spans="2:19" ht="18" hidden="1" customHeight="1" outlineLevel="1" x14ac:dyDescent="0.25">
      <c r="B233" s="133"/>
      <c r="C233" s="134"/>
      <c r="D233" s="134"/>
      <c r="E233" s="135"/>
      <c r="F233" s="136"/>
      <c r="G233" s="135"/>
      <c r="H233" s="137"/>
      <c r="I233" s="135"/>
      <c r="J233" s="137"/>
      <c r="K233" s="135"/>
      <c r="L233" s="137"/>
      <c r="M233" s="135"/>
      <c r="N233" s="137"/>
      <c r="Q233" s="22"/>
      <c r="R233" s="22"/>
      <c r="S233" s="22"/>
    </row>
    <row r="234" spans="2:19" ht="18" hidden="1" customHeight="1" outlineLevel="1" x14ac:dyDescent="0.25">
      <c r="B234" s="133"/>
      <c r="C234" s="134"/>
      <c r="D234" s="134"/>
      <c r="E234" s="135"/>
      <c r="F234" s="136"/>
      <c r="G234" s="135"/>
      <c r="H234" s="137"/>
      <c r="I234" s="135"/>
      <c r="J234" s="137"/>
      <c r="K234" s="135"/>
      <c r="L234" s="137"/>
      <c r="M234" s="135"/>
      <c r="N234" s="137"/>
      <c r="Q234" s="22"/>
      <c r="R234" s="22"/>
      <c r="S234" s="22"/>
    </row>
    <row r="235" spans="2:19" ht="18" hidden="1" customHeight="1" outlineLevel="1" x14ac:dyDescent="0.25">
      <c r="B235" s="133"/>
      <c r="C235" s="134"/>
      <c r="D235" s="134"/>
      <c r="E235" s="135"/>
      <c r="F235" s="136"/>
      <c r="G235" s="135"/>
      <c r="H235" s="137"/>
      <c r="I235" s="135"/>
      <c r="J235" s="137"/>
      <c r="K235" s="135"/>
      <c r="L235" s="137"/>
      <c r="M235" s="135"/>
      <c r="N235" s="137"/>
      <c r="Q235" s="22"/>
      <c r="R235" s="22"/>
      <c r="S235" s="22"/>
    </row>
    <row r="236" spans="2:19" ht="18" hidden="1" customHeight="1" outlineLevel="1" x14ac:dyDescent="0.25">
      <c r="B236" s="133"/>
      <c r="C236" s="134"/>
      <c r="D236" s="134"/>
      <c r="E236" s="135"/>
      <c r="F236" s="136"/>
      <c r="G236" s="135"/>
      <c r="H236" s="137"/>
      <c r="I236" s="135"/>
      <c r="J236" s="137"/>
      <c r="K236" s="135"/>
      <c r="L236" s="137"/>
      <c r="M236" s="135"/>
      <c r="N236" s="137"/>
      <c r="Q236" s="22"/>
      <c r="R236" s="22"/>
      <c r="S236" s="22"/>
    </row>
    <row r="237" spans="2:19" ht="18" hidden="1" customHeight="1" outlineLevel="1" x14ac:dyDescent="0.25">
      <c r="B237" s="133"/>
      <c r="C237" s="134"/>
      <c r="D237" s="134"/>
      <c r="E237" s="135"/>
      <c r="F237" s="136"/>
      <c r="G237" s="135"/>
      <c r="H237" s="137"/>
      <c r="I237" s="135"/>
      <c r="J237" s="137"/>
      <c r="K237" s="135"/>
      <c r="L237" s="137"/>
      <c r="M237" s="135"/>
      <c r="N237" s="137"/>
      <c r="Q237" s="22"/>
      <c r="R237" s="22"/>
      <c r="S237" s="22"/>
    </row>
    <row r="238" spans="2:19" ht="18" hidden="1" customHeight="1" outlineLevel="1" x14ac:dyDescent="0.25">
      <c r="B238" s="133"/>
      <c r="C238" s="134"/>
      <c r="D238" s="134"/>
      <c r="E238" s="135"/>
      <c r="F238" s="136"/>
      <c r="G238" s="135"/>
      <c r="H238" s="137"/>
      <c r="I238" s="135"/>
      <c r="J238" s="137"/>
      <c r="K238" s="135"/>
      <c r="L238" s="137"/>
      <c r="M238" s="135"/>
      <c r="N238" s="137"/>
      <c r="Q238" s="22"/>
      <c r="R238" s="22"/>
      <c r="S238" s="22"/>
    </row>
    <row r="239" spans="2:19" ht="18" hidden="1" customHeight="1" outlineLevel="1" x14ac:dyDescent="0.25">
      <c r="B239" s="133"/>
      <c r="C239" s="134"/>
      <c r="D239" s="134"/>
      <c r="E239" s="135"/>
      <c r="F239" s="136"/>
      <c r="G239" s="135"/>
      <c r="H239" s="137"/>
      <c r="I239" s="135"/>
      <c r="J239" s="137"/>
      <c r="K239" s="135"/>
      <c r="L239" s="137"/>
      <c r="M239" s="135"/>
      <c r="N239" s="137"/>
      <c r="Q239" s="22"/>
      <c r="R239" s="22"/>
      <c r="S239" s="22"/>
    </row>
    <row r="240" spans="2:19" ht="18" hidden="1" customHeight="1" outlineLevel="1" x14ac:dyDescent="0.25">
      <c r="B240" s="133"/>
      <c r="C240" s="134"/>
      <c r="D240" s="134"/>
      <c r="E240" s="135"/>
      <c r="F240" s="136"/>
      <c r="G240" s="135"/>
      <c r="H240" s="137"/>
      <c r="I240" s="135"/>
      <c r="J240" s="137"/>
      <c r="K240" s="135"/>
      <c r="L240" s="137"/>
      <c r="M240" s="135"/>
      <c r="N240" s="137"/>
      <c r="Q240" s="22"/>
      <c r="R240" s="22"/>
      <c r="S240" s="22"/>
    </row>
    <row r="241" spans="2:19" ht="18" hidden="1" customHeight="1" outlineLevel="1" x14ac:dyDescent="0.25">
      <c r="B241" s="133"/>
      <c r="C241" s="134"/>
      <c r="D241" s="134"/>
      <c r="E241" s="135"/>
      <c r="F241" s="136"/>
      <c r="G241" s="135"/>
      <c r="H241" s="137"/>
      <c r="I241" s="135"/>
      <c r="J241" s="137"/>
      <c r="K241" s="135"/>
      <c r="L241" s="137"/>
      <c r="M241" s="135"/>
      <c r="N241" s="137"/>
      <c r="Q241" s="22"/>
      <c r="R241" s="22"/>
      <c r="S241" s="22"/>
    </row>
    <row r="242" spans="2:19" ht="18" hidden="1" customHeight="1" outlineLevel="1" x14ac:dyDescent="0.25">
      <c r="B242" s="133"/>
      <c r="C242" s="134"/>
      <c r="D242" s="134"/>
      <c r="E242" s="135"/>
      <c r="F242" s="136"/>
      <c r="G242" s="135"/>
      <c r="H242" s="137"/>
      <c r="I242" s="135"/>
      <c r="J242" s="137"/>
      <c r="K242" s="135"/>
      <c r="L242" s="137"/>
      <c r="M242" s="135"/>
      <c r="N242" s="137"/>
      <c r="Q242" s="22"/>
      <c r="R242" s="22"/>
      <c r="S242" s="22"/>
    </row>
    <row r="243" spans="2:19" ht="18" hidden="1" customHeight="1" outlineLevel="1" x14ac:dyDescent="0.25">
      <c r="B243" s="133"/>
      <c r="C243" s="134"/>
      <c r="D243" s="134"/>
      <c r="E243" s="135"/>
      <c r="F243" s="136"/>
      <c r="G243" s="135"/>
      <c r="H243" s="137"/>
      <c r="I243" s="135"/>
      <c r="J243" s="137"/>
      <c r="K243" s="135"/>
      <c r="L243" s="137"/>
      <c r="M243" s="135"/>
      <c r="N243" s="137"/>
      <c r="Q243" s="22"/>
      <c r="R243" s="22"/>
      <c r="S243" s="22"/>
    </row>
    <row r="244" spans="2:19" ht="18" hidden="1" customHeight="1" outlineLevel="1" x14ac:dyDescent="0.25">
      <c r="B244" s="133"/>
      <c r="C244" s="134"/>
      <c r="D244" s="134"/>
      <c r="E244" s="135"/>
      <c r="F244" s="136"/>
      <c r="G244" s="135"/>
      <c r="H244" s="137"/>
      <c r="I244" s="135"/>
      <c r="J244" s="137"/>
      <c r="K244" s="135"/>
      <c r="L244" s="137"/>
      <c r="M244" s="135"/>
      <c r="N244" s="137"/>
      <c r="Q244" s="22"/>
      <c r="R244" s="22"/>
      <c r="S244" s="22"/>
    </row>
    <row r="245" spans="2:19" ht="18" hidden="1" customHeight="1" outlineLevel="1" x14ac:dyDescent="0.25">
      <c r="B245" s="133"/>
      <c r="C245" s="134"/>
      <c r="D245" s="134"/>
      <c r="E245" s="135"/>
      <c r="F245" s="136"/>
      <c r="G245" s="135"/>
      <c r="H245" s="137"/>
      <c r="I245" s="135"/>
      <c r="J245" s="137"/>
      <c r="K245" s="135"/>
      <c r="L245" s="137"/>
      <c r="M245" s="135"/>
      <c r="N245" s="137"/>
      <c r="Q245" s="22"/>
      <c r="R245" s="22"/>
      <c r="S245" s="22"/>
    </row>
    <row r="246" spans="2:19" ht="18" hidden="1" customHeight="1" outlineLevel="1" x14ac:dyDescent="0.25">
      <c r="B246" s="133"/>
      <c r="C246" s="134"/>
      <c r="D246" s="134"/>
      <c r="E246" s="135"/>
      <c r="F246" s="136"/>
      <c r="G246" s="135"/>
      <c r="H246" s="137"/>
      <c r="I246" s="135"/>
      <c r="J246" s="137"/>
      <c r="K246" s="135"/>
      <c r="L246" s="137"/>
      <c r="M246" s="135"/>
      <c r="N246" s="137"/>
      <c r="Q246" s="22"/>
      <c r="R246" s="22"/>
      <c r="S246" s="22"/>
    </row>
    <row r="247" spans="2:19" ht="18" hidden="1" customHeight="1" outlineLevel="1" x14ac:dyDescent="0.25">
      <c r="B247" s="133"/>
      <c r="C247" s="134"/>
      <c r="D247" s="134"/>
      <c r="E247" s="135"/>
      <c r="F247" s="136"/>
      <c r="G247" s="135"/>
      <c r="H247" s="137"/>
      <c r="I247" s="135"/>
      <c r="J247" s="137"/>
      <c r="K247" s="135"/>
      <c r="L247" s="137"/>
      <c r="M247" s="135"/>
      <c r="N247" s="137"/>
      <c r="Q247" s="22"/>
      <c r="R247" s="22"/>
      <c r="S247" s="22"/>
    </row>
    <row r="248" spans="2:19" ht="18" hidden="1" customHeight="1" outlineLevel="1" x14ac:dyDescent="0.25">
      <c r="B248" s="133"/>
      <c r="C248" s="134"/>
      <c r="D248" s="134"/>
      <c r="E248" s="135"/>
      <c r="F248" s="136"/>
      <c r="G248" s="135"/>
      <c r="H248" s="137"/>
      <c r="I248" s="135"/>
      <c r="J248" s="137"/>
      <c r="K248" s="135"/>
      <c r="L248" s="137"/>
      <c r="M248" s="135"/>
      <c r="N248" s="137"/>
      <c r="Q248" s="22"/>
      <c r="R248" s="22"/>
      <c r="S248" s="22"/>
    </row>
    <row r="249" spans="2:19" ht="18" hidden="1" customHeight="1" outlineLevel="1" x14ac:dyDescent="0.25">
      <c r="B249" s="133"/>
      <c r="C249" s="134"/>
      <c r="D249" s="134"/>
      <c r="E249" s="135"/>
      <c r="F249" s="136"/>
      <c r="G249" s="135"/>
      <c r="H249" s="137"/>
      <c r="I249" s="135"/>
      <c r="J249" s="137"/>
      <c r="K249" s="135"/>
      <c r="L249" s="137"/>
      <c r="M249" s="135"/>
      <c r="N249" s="137"/>
      <c r="Q249" s="22"/>
      <c r="R249" s="22"/>
      <c r="S249" s="22"/>
    </row>
    <row r="250" spans="2:19" ht="18" hidden="1" customHeight="1" outlineLevel="1" x14ac:dyDescent="0.25">
      <c r="B250" s="133"/>
      <c r="C250" s="134"/>
      <c r="D250" s="134"/>
      <c r="E250" s="135"/>
      <c r="F250" s="136"/>
      <c r="G250" s="135"/>
      <c r="H250" s="137"/>
      <c r="I250" s="135"/>
      <c r="J250" s="137"/>
      <c r="K250" s="135"/>
      <c r="L250" s="137"/>
      <c r="M250" s="135"/>
      <c r="N250" s="137"/>
      <c r="Q250" s="22"/>
      <c r="R250" s="22"/>
      <c r="S250" s="22"/>
    </row>
    <row r="251" spans="2:19" ht="18" hidden="1" customHeight="1" outlineLevel="1" x14ac:dyDescent="0.25">
      <c r="B251" s="133"/>
      <c r="C251" s="134"/>
      <c r="D251" s="134"/>
      <c r="E251" s="135"/>
      <c r="F251" s="136"/>
      <c r="G251" s="135"/>
      <c r="H251" s="137"/>
      <c r="I251" s="135"/>
      <c r="J251" s="137"/>
      <c r="K251" s="135"/>
      <c r="L251" s="137"/>
      <c r="M251" s="135"/>
      <c r="N251" s="137"/>
      <c r="Q251" s="22"/>
      <c r="R251" s="22"/>
      <c r="S251" s="22"/>
    </row>
    <row r="252" spans="2:19" ht="18" hidden="1" customHeight="1" outlineLevel="1" x14ac:dyDescent="0.25">
      <c r="B252" s="133"/>
      <c r="C252" s="134"/>
      <c r="D252" s="134"/>
      <c r="E252" s="135"/>
      <c r="F252" s="136"/>
      <c r="G252" s="135"/>
      <c r="H252" s="137"/>
      <c r="I252" s="135"/>
      <c r="J252" s="137"/>
      <c r="K252" s="135"/>
      <c r="L252" s="137"/>
      <c r="M252" s="135"/>
      <c r="N252" s="137"/>
      <c r="Q252" s="22"/>
      <c r="R252" s="22"/>
      <c r="S252" s="22"/>
    </row>
    <row r="253" spans="2:19" ht="18" hidden="1" customHeight="1" outlineLevel="1" x14ac:dyDescent="0.25">
      <c r="B253" s="133"/>
      <c r="C253" s="134"/>
      <c r="D253" s="134"/>
      <c r="E253" s="135"/>
      <c r="F253" s="136"/>
      <c r="G253" s="135"/>
      <c r="H253" s="137"/>
      <c r="I253" s="135"/>
      <c r="J253" s="137"/>
      <c r="K253" s="135"/>
      <c r="L253" s="137"/>
      <c r="M253" s="135"/>
      <c r="N253" s="137"/>
      <c r="Q253" s="22"/>
      <c r="R253" s="22"/>
      <c r="S253" s="22"/>
    </row>
    <row r="254" spans="2:19" ht="18" hidden="1" customHeight="1" outlineLevel="1" x14ac:dyDescent="0.25">
      <c r="B254" s="133"/>
      <c r="C254" s="134"/>
      <c r="D254" s="134"/>
      <c r="E254" s="135"/>
      <c r="F254" s="136"/>
      <c r="G254" s="135"/>
      <c r="H254" s="137"/>
      <c r="I254" s="135"/>
      <c r="J254" s="137"/>
      <c r="K254" s="135"/>
      <c r="L254" s="137"/>
      <c r="M254" s="135"/>
      <c r="N254" s="137"/>
      <c r="Q254" s="22"/>
      <c r="R254" s="22"/>
      <c r="S254" s="22"/>
    </row>
    <row r="255" spans="2:19" ht="18" hidden="1" customHeight="1" outlineLevel="1" x14ac:dyDescent="0.25">
      <c r="B255" s="133"/>
      <c r="C255" s="134"/>
      <c r="D255" s="134"/>
      <c r="E255" s="135"/>
      <c r="F255" s="136"/>
      <c r="G255" s="135"/>
      <c r="H255" s="137"/>
      <c r="I255" s="135"/>
      <c r="J255" s="137"/>
      <c r="K255" s="135"/>
      <c r="L255" s="137"/>
      <c r="M255" s="135"/>
      <c r="N255" s="137"/>
      <c r="Q255" s="22"/>
      <c r="R255" s="22"/>
      <c r="S255" s="22"/>
    </row>
    <row r="256" spans="2:19" ht="18" hidden="1" customHeight="1" outlineLevel="1" x14ac:dyDescent="0.25">
      <c r="B256" s="133"/>
      <c r="C256" s="134"/>
      <c r="D256" s="134"/>
      <c r="E256" s="135"/>
      <c r="F256" s="136"/>
      <c r="G256" s="135"/>
      <c r="H256" s="137"/>
      <c r="I256" s="135"/>
      <c r="J256" s="137"/>
      <c r="K256" s="135"/>
      <c r="L256" s="137"/>
      <c r="M256" s="135"/>
      <c r="N256" s="137"/>
      <c r="Q256" s="22"/>
      <c r="R256" s="22"/>
      <c r="S256" s="22"/>
    </row>
    <row r="257" spans="2:19" ht="18" hidden="1" customHeight="1" outlineLevel="1" x14ac:dyDescent="0.25">
      <c r="B257" s="133"/>
      <c r="C257" s="134"/>
      <c r="D257" s="134"/>
      <c r="E257" s="135"/>
      <c r="F257" s="136"/>
      <c r="G257" s="135"/>
      <c r="H257" s="137"/>
      <c r="I257" s="135"/>
      <c r="J257" s="137"/>
      <c r="K257" s="135"/>
      <c r="L257" s="137"/>
      <c r="M257" s="135"/>
      <c r="N257" s="137"/>
      <c r="Q257" s="22"/>
      <c r="R257" s="22"/>
      <c r="S257" s="22"/>
    </row>
    <row r="258" spans="2:19" ht="18" hidden="1" customHeight="1" outlineLevel="1" x14ac:dyDescent="0.25">
      <c r="B258" s="133"/>
      <c r="C258" s="134"/>
      <c r="D258" s="134"/>
      <c r="E258" s="135"/>
      <c r="F258" s="136"/>
      <c r="G258" s="135"/>
      <c r="H258" s="137"/>
      <c r="I258" s="135"/>
      <c r="J258" s="137"/>
      <c r="K258" s="135"/>
      <c r="L258" s="137"/>
      <c r="M258" s="135"/>
      <c r="N258" s="137"/>
      <c r="Q258" s="22"/>
      <c r="R258" s="22"/>
      <c r="S258" s="22"/>
    </row>
    <row r="259" spans="2:19" ht="18" hidden="1" customHeight="1" outlineLevel="1" x14ac:dyDescent="0.25">
      <c r="B259" s="133"/>
      <c r="C259" s="134"/>
      <c r="D259" s="134"/>
      <c r="E259" s="135"/>
      <c r="F259" s="136"/>
      <c r="G259" s="135"/>
      <c r="H259" s="137"/>
      <c r="I259" s="135"/>
      <c r="J259" s="137"/>
      <c r="K259" s="135"/>
      <c r="L259" s="137"/>
      <c r="M259" s="135"/>
      <c r="N259" s="137"/>
      <c r="Q259" s="22"/>
      <c r="R259" s="22"/>
      <c r="S259" s="22"/>
    </row>
    <row r="260" spans="2:19" ht="18" hidden="1" customHeight="1" outlineLevel="1" x14ac:dyDescent="0.25">
      <c r="B260" s="133"/>
      <c r="C260" s="134"/>
      <c r="D260" s="134"/>
      <c r="E260" s="135"/>
      <c r="F260" s="136"/>
      <c r="G260" s="135"/>
      <c r="H260" s="137"/>
      <c r="I260" s="135"/>
      <c r="J260" s="137"/>
      <c r="K260" s="135"/>
      <c r="L260" s="137"/>
      <c r="M260" s="135"/>
      <c r="N260" s="137"/>
      <c r="Q260" s="22"/>
      <c r="R260" s="22"/>
      <c r="S260" s="22"/>
    </row>
    <row r="261" spans="2:19" ht="18" hidden="1" customHeight="1" outlineLevel="1" x14ac:dyDescent="0.25">
      <c r="B261" s="133"/>
      <c r="C261" s="134"/>
      <c r="D261" s="134"/>
      <c r="E261" s="135"/>
      <c r="F261" s="136"/>
      <c r="G261" s="135"/>
      <c r="H261" s="137"/>
      <c r="I261" s="135"/>
      <c r="J261" s="137"/>
      <c r="K261" s="135"/>
      <c r="L261" s="137"/>
      <c r="M261" s="135"/>
      <c r="N261" s="137"/>
      <c r="Q261" s="22"/>
      <c r="R261" s="22"/>
      <c r="S261" s="22"/>
    </row>
    <row r="262" spans="2:19" ht="18" hidden="1" customHeight="1" outlineLevel="1" x14ac:dyDescent="0.25">
      <c r="B262" s="133"/>
      <c r="C262" s="134"/>
      <c r="D262" s="134"/>
      <c r="E262" s="135"/>
      <c r="F262" s="136"/>
      <c r="G262" s="135"/>
      <c r="H262" s="137"/>
      <c r="I262" s="135"/>
      <c r="J262" s="137"/>
      <c r="K262" s="135"/>
      <c r="L262" s="137"/>
      <c r="M262" s="135"/>
      <c r="N262" s="137"/>
      <c r="Q262" s="22"/>
      <c r="R262" s="22"/>
      <c r="S262" s="22"/>
    </row>
    <row r="263" spans="2:19" ht="18" hidden="1" customHeight="1" outlineLevel="1" x14ac:dyDescent="0.25">
      <c r="B263" s="133"/>
      <c r="C263" s="134"/>
      <c r="D263" s="134"/>
      <c r="E263" s="135"/>
      <c r="F263" s="136"/>
      <c r="G263" s="135"/>
      <c r="H263" s="137"/>
      <c r="I263" s="135"/>
      <c r="J263" s="137"/>
      <c r="K263" s="135"/>
      <c r="L263" s="137"/>
      <c r="M263" s="135"/>
      <c r="N263" s="137"/>
      <c r="Q263" s="22"/>
      <c r="R263" s="22"/>
      <c r="S263" s="22"/>
    </row>
    <row r="264" spans="2:19" ht="18" hidden="1" customHeight="1" outlineLevel="1" x14ac:dyDescent="0.25">
      <c r="B264" s="133"/>
      <c r="C264" s="134"/>
      <c r="D264" s="134"/>
      <c r="E264" s="135"/>
      <c r="F264" s="136"/>
      <c r="G264" s="135"/>
      <c r="H264" s="137"/>
      <c r="I264" s="135"/>
      <c r="J264" s="137"/>
      <c r="K264" s="135"/>
      <c r="L264" s="137"/>
      <c r="M264" s="135"/>
      <c r="N264" s="137"/>
      <c r="Q264" s="22"/>
      <c r="R264" s="22"/>
      <c r="S264" s="22"/>
    </row>
    <row r="265" spans="2:19" ht="18" hidden="1" customHeight="1" outlineLevel="1" x14ac:dyDescent="0.25">
      <c r="B265" s="133"/>
      <c r="C265" s="134"/>
      <c r="D265" s="134"/>
      <c r="E265" s="135"/>
      <c r="F265" s="136"/>
      <c r="G265" s="135"/>
      <c r="H265" s="137"/>
      <c r="I265" s="135"/>
      <c r="J265" s="137"/>
      <c r="K265" s="135"/>
      <c r="L265" s="137"/>
      <c r="M265" s="135"/>
      <c r="N265" s="137"/>
      <c r="Q265" s="22"/>
      <c r="R265" s="22"/>
      <c r="S265" s="22"/>
    </row>
    <row r="266" spans="2:19" ht="18" hidden="1" customHeight="1" outlineLevel="1" x14ac:dyDescent="0.25">
      <c r="B266" s="133"/>
      <c r="C266" s="134"/>
      <c r="D266" s="134"/>
      <c r="E266" s="135"/>
      <c r="F266" s="136"/>
      <c r="G266" s="135"/>
      <c r="H266" s="137"/>
      <c r="I266" s="135"/>
      <c r="J266" s="137"/>
      <c r="K266" s="135"/>
      <c r="L266" s="137"/>
      <c r="M266" s="135"/>
      <c r="N266" s="137"/>
      <c r="Q266" s="22"/>
      <c r="R266" s="22"/>
      <c r="S266" s="22"/>
    </row>
    <row r="267" spans="2:19" ht="18" hidden="1" customHeight="1" outlineLevel="1" x14ac:dyDescent="0.25">
      <c r="B267" s="133"/>
      <c r="C267" s="134"/>
      <c r="D267" s="134"/>
      <c r="E267" s="135"/>
      <c r="F267" s="136"/>
      <c r="G267" s="135"/>
      <c r="H267" s="137"/>
      <c r="I267" s="135"/>
      <c r="J267" s="137"/>
      <c r="K267" s="135"/>
      <c r="L267" s="137"/>
      <c r="M267" s="135"/>
      <c r="N267" s="137"/>
      <c r="Q267" s="22"/>
      <c r="R267" s="22"/>
      <c r="S267" s="22"/>
    </row>
    <row r="268" spans="2:19" ht="18" hidden="1" customHeight="1" outlineLevel="1" x14ac:dyDescent="0.25">
      <c r="B268" s="133"/>
      <c r="C268" s="134"/>
      <c r="D268" s="134"/>
      <c r="E268" s="135"/>
      <c r="F268" s="136"/>
      <c r="G268" s="135"/>
      <c r="H268" s="137"/>
      <c r="I268" s="135"/>
      <c r="J268" s="137"/>
      <c r="K268" s="135"/>
      <c r="L268" s="137"/>
      <c r="M268" s="135"/>
      <c r="N268" s="137"/>
      <c r="Q268" s="22"/>
      <c r="R268" s="22"/>
      <c r="S268" s="22"/>
    </row>
    <row r="269" spans="2:19" ht="18" hidden="1" customHeight="1" outlineLevel="1" x14ac:dyDescent="0.25">
      <c r="B269" s="133"/>
      <c r="C269" s="134"/>
      <c r="D269" s="134"/>
      <c r="E269" s="135"/>
      <c r="F269" s="136"/>
      <c r="G269" s="135"/>
      <c r="H269" s="137"/>
      <c r="I269" s="135"/>
      <c r="J269" s="137"/>
      <c r="K269" s="135"/>
      <c r="L269" s="137"/>
      <c r="M269" s="135"/>
      <c r="N269" s="137"/>
      <c r="Q269" s="22"/>
      <c r="R269" s="22"/>
      <c r="S269" s="22"/>
    </row>
    <row r="270" spans="2:19" ht="18" hidden="1" customHeight="1" outlineLevel="1" x14ac:dyDescent="0.25">
      <c r="B270" s="133"/>
      <c r="C270" s="134"/>
      <c r="D270" s="134"/>
      <c r="E270" s="135"/>
      <c r="F270" s="136"/>
      <c r="G270" s="135"/>
      <c r="H270" s="137"/>
      <c r="I270" s="135"/>
      <c r="J270" s="137"/>
      <c r="K270" s="135"/>
      <c r="L270" s="137"/>
      <c r="M270" s="135"/>
      <c r="N270" s="137"/>
      <c r="Q270" s="22"/>
      <c r="R270" s="22"/>
      <c r="S270" s="22"/>
    </row>
    <row r="271" spans="2:19" ht="18" hidden="1" customHeight="1" outlineLevel="1" x14ac:dyDescent="0.25">
      <c r="B271" s="133"/>
      <c r="C271" s="134"/>
      <c r="D271" s="134"/>
      <c r="E271" s="135"/>
      <c r="F271" s="136"/>
      <c r="G271" s="135"/>
      <c r="H271" s="137"/>
      <c r="I271" s="135"/>
      <c r="J271" s="137"/>
      <c r="K271" s="135"/>
      <c r="L271" s="137"/>
      <c r="M271" s="135"/>
      <c r="N271" s="137"/>
      <c r="Q271" s="22"/>
      <c r="R271" s="22"/>
      <c r="S271" s="22"/>
    </row>
    <row r="272" spans="2:19" ht="18" hidden="1" customHeight="1" outlineLevel="1" x14ac:dyDescent="0.25">
      <c r="B272" s="133"/>
      <c r="C272" s="134"/>
      <c r="D272" s="134"/>
      <c r="E272" s="135"/>
      <c r="F272" s="136"/>
      <c r="G272" s="135"/>
      <c r="H272" s="137"/>
      <c r="I272" s="135"/>
      <c r="J272" s="137"/>
      <c r="K272" s="135"/>
      <c r="L272" s="137"/>
      <c r="M272" s="135"/>
      <c r="N272" s="137"/>
      <c r="Q272" s="22"/>
      <c r="R272" s="22"/>
      <c r="S272" s="22"/>
    </row>
    <row r="273" spans="2:19" ht="18" hidden="1" customHeight="1" outlineLevel="1" x14ac:dyDescent="0.25">
      <c r="B273" s="133"/>
      <c r="C273" s="134"/>
      <c r="D273" s="134"/>
      <c r="E273" s="135"/>
      <c r="F273" s="136"/>
      <c r="G273" s="135"/>
      <c r="H273" s="137"/>
      <c r="I273" s="135"/>
      <c r="J273" s="137"/>
      <c r="K273" s="135"/>
      <c r="L273" s="137"/>
      <c r="M273" s="135"/>
      <c r="N273" s="137"/>
      <c r="Q273" s="22"/>
      <c r="R273" s="22"/>
      <c r="S273" s="22"/>
    </row>
    <row r="274" spans="2:19" ht="18" hidden="1" customHeight="1" outlineLevel="1" x14ac:dyDescent="0.25">
      <c r="B274" s="133"/>
      <c r="C274" s="134"/>
      <c r="D274" s="134"/>
      <c r="E274" s="135"/>
      <c r="F274" s="136"/>
      <c r="G274" s="135"/>
      <c r="H274" s="137"/>
      <c r="I274" s="135"/>
      <c r="J274" s="137"/>
      <c r="K274" s="135"/>
      <c r="L274" s="137"/>
      <c r="M274" s="135"/>
      <c r="N274" s="137"/>
      <c r="Q274" s="22"/>
      <c r="R274" s="22"/>
      <c r="S274" s="22"/>
    </row>
    <row r="275" spans="2:19" ht="18" hidden="1" customHeight="1" outlineLevel="1" x14ac:dyDescent="0.25">
      <c r="B275" s="133"/>
      <c r="C275" s="134"/>
      <c r="D275" s="134"/>
      <c r="E275" s="135"/>
      <c r="F275" s="136"/>
      <c r="G275" s="135"/>
      <c r="H275" s="137"/>
      <c r="I275" s="135"/>
      <c r="J275" s="137"/>
      <c r="K275" s="135"/>
      <c r="L275" s="137"/>
      <c r="M275" s="135"/>
      <c r="N275" s="137"/>
      <c r="Q275" s="22"/>
      <c r="R275" s="22"/>
      <c r="S275" s="22"/>
    </row>
    <row r="276" spans="2:19" ht="18" hidden="1" customHeight="1" outlineLevel="1" x14ac:dyDescent="0.25">
      <c r="B276" s="133"/>
      <c r="C276" s="134"/>
      <c r="D276" s="134"/>
      <c r="E276" s="135"/>
      <c r="F276" s="136"/>
      <c r="G276" s="135"/>
      <c r="H276" s="137"/>
      <c r="I276" s="135"/>
      <c r="J276" s="137"/>
      <c r="K276" s="135"/>
      <c r="L276" s="137"/>
      <c r="M276" s="135"/>
      <c r="N276" s="137"/>
      <c r="Q276" s="22"/>
      <c r="R276" s="22"/>
      <c r="S276" s="22"/>
    </row>
    <row r="277" spans="2:19" ht="18" hidden="1" customHeight="1" outlineLevel="1" x14ac:dyDescent="0.25">
      <c r="B277" s="133"/>
      <c r="C277" s="134"/>
      <c r="D277" s="134"/>
      <c r="E277" s="135"/>
      <c r="F277" s="136"/>
      <c r="G277" s="135"/>
      <c r="H277" s="137"/>
      <c r="I277" s="135"/>
      <c r="J277" s="137"/>
      <c r="K277" s="135"/>
      <c r="L277" s="137"/>
      <c r="M277" s="135"/>
      <c r="N277" s="137"/>
      <c r="Q277" s="22"/>
      <c r="R277" s="22"/>
      <c r="S277" s="22"/>
    </row>
    <row r="278" spans="2:19" ht="18" hidden="1" customHeight="1" outlineLevel="1" x14ac:dyDescent="0.25">
      <c r="B278" s="133"/>
      <c r="C278" s="134"/>
      <c r="D278" s="134"/>
      <c r="E278" s="135"/>
      <c r="F278" s="136"/>
      <c r="G278" s="135"/>
      <c r="H278" s="137"/>
      <c r="I278" s="135"/>
      <c r="J278" s="137"/>
      <c r="K278" s="135"/>
      <c r="L278" s="137"/>
      <c r="M278" s="135"/>
      <c r="N278" s="137"/>
      <c r="Q278" s="22"/>
      <c r="R278" s="22"/>
      <c r="S278" s="22"/>
    </row>
    <row r="279" spans="2:19" ht="18" hidden="1" customHeight="1" outlineLevel="1" x14ac:dyDescent="0.25">
      <c r="B279" s="133"/>
      <c r="C279" s="134"/>
      <c r="D279" s="134"/>
      <c r="E279" s="135"/>
      <c r="F279" s="136"/>
      <c r="G279" s="135"/>
      <c r="H279" s="137"/>
      <c r="I279" s="135"/>
      <c r="J279" s="137"/>
      <c r="K279" s="135"/>
      <c r="L279" s="137"/>
      <c r="M279" s="135"/>
      <c r="N279" s="137"/>
      <c r="Q279" s="22"/>
      <c r="R279" s="22"/>
      <c r="S279" s="22"/>
    </row>
    <row r="280" spans="2:19" ht="18" hidden="1" customHeight="1" outlineLevel="1" x14ac:dyDescent="0.25">
      <c r="B280" s="133"/>
      <c r="C280" s="134"/>
      <c r="D280" s="134"/>
      <c r="E280" s="135"/>
      <c r="F280" s="136"/>
      <c r="G280" s="135"/>
      <c r="H280" s="137"/>
      <c r="I280" s="135"/>
      <c r="J280" s="137"/>
      <c r="K280" s="135"/>
      <c r="L280" s="137"/>
      <c r="M280" s="135"/>
      <c r="N280" s="137"/>
      <c r="Q280" s="22"/>
      <c r="R280" s="22"/>
      <c r="S280" s="22"/>
    </row>
    <row r="281" spans="2:19" ht="18" hidden="1" customHeight="1" outlineLevel="1" x14ac:dyDescent="0.25">
      <c r="B281" s="133"/>
      <c r="C281" s="134"/>
      <c r="D281" s="134"/>
      <c r="E281" s="135"/>
      <c r="F281" s="136"/>
      <c r="G281" s="135"/>
      <c r="H281" s="137"/>
      <c r="I281" s="135"/>
      <c r="J281" s="137"/>
      <c r="K281" s="135"/>
      <c r="L281" s="137"/>
      <c r="M281" s="135"/>
      <c r="N281" s="137"/>
      <c r="Q281" s="22"/>
      <c r="R281" s="22"/>
      <c r="S281" s="22"/>
    </row>
    <row r="282" spans="2:19" ht="18" hidden="1" customHeight="1" outlineLevel="1" x14ac:dyDescent="0.25">
      <c r="B282" s="133"/>
      <c r="C282" s="134"/>
      <c r="D282" s="134"/>
      <c r="E282" s="135"/>
      <c r="F282" s="136"/>
      <c r="G282" s="135"/>
      <c r="H282" s="137"/>
      <c r="I282" s="135"/>
      <c r="J282" s="137"/>
      <c r="K282" s="135"/>
      <c r="L282" s="137"/>
      <c r="M282" s="135"/>
      <c r="N282" s="137"/>
      <c r="Q282" s="22"/>
      <c r="R282" s="22"/>
      <c r="S282" s="22"/>
    </row>
    <row r="283" spans="2:19" ht="18" hidden="1" customHeight="1" outlineLevel="1" x14ac:dyDescent="0.25">
      <c r="B283" s="133"/>
      <c r="C283" s="134"/>
      <c r="D283" s="134"/>
      <c r="E283" s="135"/>
      <c r="F283" s="136"/>
      <c r="G283" s="135"/>
      <c r="H283" s="137"/>
      <c r="I283" s="135"/>
      <c r="J283" s="137"/>
      <c r="K283" s="135"/>
      <c r="L283" s="137"/>
      <c r="M283" s="135"/>
      <c r="N283" s="137"/>
      <c r="Q283" s="22"/>
      <c r="R283" s="22"/>
      <c r="S283" s="22"/>
    </row>
    <row r="284" spans="2:19" ht="18" hidden="1" customHeight="1" outlineLevel="1" x14ac:dyDescent="0.25">
      <c r="B284" s="133"/>
      <c r="C284" s="134"/>
      <c r="D284" s="134"/>
      <c r="E284" s="135"/>
      <c r="F284" s="136"/>
      <c r="G284" s="135"/>
      <c r="H284" s="137"/>
      <c r="I284" s="135"/>
      <c r="J284" s="137"/>
      <c r="K284" s="135"/>
      <c r="L284" s="137"/>
      <c r="M284" s="135"/>
      <c r="N284" s="137"/>
      <c r="Q284" s="22"/>
      <c r="R284" s="22"/>
      <c r="S284" s="22"/>
    </row>
    <row r="285" spans="2:19" ht="18" hidden="1" customHeight="1" outlineLevel="1" x14ac:dyDescent="0.25">
      <c r="B285" s="133"/>
      <c r="C285" s="134"/>
      <c r="D285" s="134"/>
      <c r="E285" s="135"/>
      <c r="F285" s="136"/>
      <c r="G285" s="135"/>
      <c r="H285" s="137"/>
      <c r="I285" s="135"/>
      <c r="J285" s="137"/>
      <c r="K285" s="135"/>
      <c r="L285" s="137"/>
      <c r="M285" s="135"/>
      <c r="N285" s="137"/>
      <c r="Q285" s="22"/>
      <c r="R285" s="22"/>
      <c r="S285" s="22"/>
    </row>
    <row r="286" spans="2:19" ht="18" hidden="1" customHeight="1" outlineLevel="1" x14ac:dyDescent="0.25">
      <c r="B286" s="133"/>
      <c r="C286" s="134"/>
      <c r="D286" s="134"/>
      <c r="E286" s="135"/>
      <c r="F286" s="136"/>
      <c r="G286" s="135"/>
      <c r="H286" s="137"/>
      <c r="I286" s="135"/>
      <c r="J286" s="137"/>
      <c r="K286" s="135"/>
      <c r="L286" s="137"/>
      <c r="M286" s="135"/>
      <c r="N286" s="137"/>
      <c r="Q286" s="22"/>
      <c r="R286" s="22"/>
      <c r="S286" s="22"/>
    </row>
    <row r="287" spans="2:19" ht="18" hidden="1" customHeight="1" outlineLevel="1" x14ac:dyDescent="0.25">
      <c r="B287" s="133"/>
      <c r="C287" s="134"/>
      <c r="D287" s="134"/>
      <c r="E287" s="135"/>
      <c r="F287" s="136"/>
      <c r="G287" s="135"/>
      <c r="H287" s="137"/>
      <c r="I287" s="135"/>
      <c r="J287" s="137"/>
      <c r="K287" s="135"/>
      <c r="L287" s="137"/>
      <c r="M287" s="135"/>
      <c r="N287" s="137"/>
      <c r="Q287" s="22"/>
      <c r="R287" s="22"/>
      <c r="S287" s="22"/>
    </row>
    <row r="288" spans="2:19" ht="18" hidden="1" customHeight="1" outlineLevel="1" x14ac:dyDescent="0.25">
      <c r="B288" s="133"/>
      <c r="C288" s="134"/>
      <c r="D288" s="134"/>
      <c r="E288" s="135"/>
      <c r="F288" s="136"/>
      <c r="G288" s="135"/>
      <c r="H288" s="137"/>
      <c r="I288" s="135"/>
      <c r="J288" s="137"/>
      <c r="K288" s="135"/>
      <c r="L288" s="137"/>
      <c r="M288" s="135"/>
      <c r="N288" s="137"/>
      <c r="Q288" s="22"/>
      <c r="R288" s="22"/>
      <c r="S288" s="22"/>
    </row>
    <row r="289" spans="2:19" ht="18" hidden="1" customHeight="1" outlineLevel="1" x14ac:dyDescent="0.25">
      <c r="B289" s="133"/>
      <c r="C289" s="134"/>
      <c r="D289" s="134"/>
      <c r="E289" s="135"/>
      <c r="F289" s="136"/>
      <c r="G289" s="135"/>
      <c r="H289" s="137"/>
      <c r="I289" s="135"/>
      <c r="J289" s="137"/>
      <c r="K289" s="135"/>
      <c r="L289" s="137"/>
      <c r="M289" s="135"/>
      <c r="N289" s="137"/>
      <c r="Q289" s="22"/>
      <c r="R289" s="22"/>
      <c r="S289" s="22"/>
    </row>
    <row r="290" spans="2:19" ht="18" hidden="1" customHeight="1" outlineLevel="1" x14ac:dyDescent="0.25">
      <c r="B290" s="133"/>
      <c r="C290" s="134"/>
      <c r="D290" s="134"/>
      <c r="E290" s="135"/>
      <c r="F290" s="136"/>
      <c r="G290" s="135"/>
      <c r="H290" s="137"/>
      <c r="I290" s="135"/>
      <c r="J290" s="137"/>
      <c r="K290" s="135"/>
      <c r="L290" s="137"/>
      <c r="M290" s="135"/>
      <c r="N290" s="137"/>
      <c r="Q290" s="22"/>
      <c r="R290" s="22"/>
      <c r="S290" s="22"/>
    </row>
    <row r="291" spans="2:19" ht="18" hidden="1" customHeight="1" outlineLevel="1" x14ac:dyDescent="0.25">
      <c r="B291" s="133"/>
      <c r="C291" s="134"/>
      <c r="D291" s="134"/>
      <c r="E291" s="135"/>
      <c r="F291" s="136"/>
      <c r="G291" s="135"/>
      <c r="H291" s="137"/>
      <c r="I291" s="135"/>
      <c r="J291" s="137"/>
      <c r="K291" s="135"/>
      <c r="L291" s="137"/>
      <c r="M291" s="135"/>
      <c r="N291" s="137"/>
      <c r="Q291" s="22"/>
      <c r="R291" s="22"/>
      <c r="S291" s="22"/>
    </row>
    <row r="292" spans="2:19" ht="18" hidden="1" customHeight="1" outlineLevel="1" x14ac:dyDescent="0.25">
      <c r="B292" s="133"/>
      <c r="C292" s="134"/>
      <c r="D292" s="134"/>
      <c r="E292" s="135"/>
      <c r="F292" s="136"/>
      <c r="G292" s="135"/>
      <c r="H292" s="137"/>
      <c r="I292" s="135"/>
      <c r="J292" s="137"/>
      <c r="K292" s="135"/>
      <c r="L292" s="137"/>
      <c r="M292" s="135"/>
      <c r="N292" s="137"/>
      <c r="Q292" s="22"/>
      <c r="R292" s="22"/>
      <c r="S292" s="22"/>
    </row>
    <row r="293" spans="2:19" ht="18" hidden="1" customHeight="1" outlineLevel="1" x14ac:dyDescent="0.25">
      <c r="B293" s="133"/>
      <c r="C293" s="134"/>
      <c r="D293" s="134"/>
      <c r="E293" s="135"/>
      <c r="F293" s="136"/>
      <c r="G293" s="135"/>
      <c r="H293" s="137"/>
      <c r="I293" s="135"/>
      <c r="J293" s="137"/>
      <c r="K293" s="135"/>
      <c r="L293" s="137"/>
      <c r="M293" s="135"/>
      <c r="N293" s="137"/>
      <c r="Q293" s="22"/>
      <c r="R293" s="22"/>
      <c r="S293" s="22"/>
    </row>
    <row r="294" spans="2:19" ht="18" hidden="1" customHeight="1" outlineLevel="1" x14ac:dyDescent="0.25">
      <c r="B294" s="133"/>
      <c r="C294" s="134"/>
      <c r="D294" s="134"/>
      <c r="E294" s="135"/>
      <c r="F294" s="136"/>
      <c r="G294" s="135"/>
      <c r="H294" s="137"/>
      <c r="I294" s="135"/>
      <c r="J294" s="137"/>
      <c r="K294" s="135"/>
      <c r="L294" s="137"/>
      <c r="M294" s="135"/>
      <c r="N294" s="137"/>
      <c r="Q294" s="22"/>
      <c r="R294" s="22"/>
      <c r="S294" s="22"/>
    </row>
    <row r="295" spans="2:19" ht="18" hidden="1" customHeight="1" outlineLevel="1" x14ac:dyDescent="0.25">
      <c r="B295" s="133"/>
      <c r="C295" s="134"/>
      <c r="D295" s="134"/>
      <c r="E295" s="135"/>
      <c r="F295" s="136"/>
      <c r="G295" s="135"/>
      <c r="H295" s="137"/>
      <c r="I295" s="135"/>
      <c r="J295" s="137"/>
      <c r="K295" s="135"/>
      <c r="L295" s="137"/>
      <c r="M295" s="135"/>
      <c r="N295" s="137"/>
      <c r="Q295" s="22"/>
      <c r="R295" s="22"/>
      <c r="S295" s="22"/>
    </row>
    <row r="296" spans="2:19" ht="18" hidden="1" customHeight="1" outlineLevel="1" x14ac:dyDescent="0.25">
      <c r="B296" s="133"/>
      <c r="C296" s="134"/>
      <c r="D296" s="134"/>
      <c r="E296" s="135"/>
      <c r="F296" s="136"/>
      <c r="G296" s="135"/>
      <c r="H296" s="137"/>
      <c r="I296" s="135"/>
      <c r="J296" s="137"/>
      <c r="K296" s="135"/>
      <c r="L296" s="137"/>
      <c r="M296" s="135"/>
      <c r="N296" s="137"/>
      <c r="Q296" s="22"/>
      <c r="R296" s="22"/>
      <c r="S296" s="22"/>
    </row>
    <row r="297" spans="2:19" ht="18" hidden="1" customHeight="1" outlineLevel="1" x14ac:dyDescent="0.25">
      <c r="B297" s="133"/>
      <c r="C297" s="134"/>
      <c r="D297" s="134"/>
      <c r="E297" s="135"/>
      <c r="F297" s="136"/>
      <c r="G297" s="135"/>
      <c r="H297" s="137"/>
      <c r="I297" s="135"/>
      <c r="J297" s="137"/>
      <c r="K297" s="135"/>
      <c r="L297" s="137"/>
      <c r="M297" s="135"/>
      <c r="N297" s="137"/>
      <c r="Q297" s="22"/>
      <c r="R297" s="22"/>
      <c r="S297" s="22"/>
    </row>
    <row r="298" spans="2:19" ht="18" hidden="1" customHeight="1" outlineLevel="1" x14ac:dyDescent="0.25">
      <c r="B298" s="133"/>
      <c r="C298" s="134"/>
      <c r="D298" s="134"/>
      <c r="E298" s="135"/>
      <c r="F298" s="136"/>
      <c r="G298" s="135"/>
      <c r="H298" s="137"/>
      <c r="I298" s="135"/>
      <c r="J298" s="137"/>
      <c r="K298" s="135"/>
      <c r="L298" s="137"/>
      <c r="M298" s="135"/>
      <c r="N298" s="137"/>
      <c r="Q298" s="22"/>
      <c r="R298" s="22"/>
      <c r="S298" s="22"/>
    </row>
    <row r="299" spans="2:19" ht="18" hidden="1" customHeight="1" outlineLevel="1" x14ac:dyDescent="0.25">
      <c r="B299" s="133"/>
      <c r="C299" s="134"/>
      <c r="D299" s="134"/>
      <c r="E299" s="135"/>
      <c r="F299" s="136"/>
      <c r="G299" s="135"/>
      <c r="H299" s="137"/>
      <c r="I299" s="135"/>
      <c r="J299" s="137"/>
      <c r="K299" s="135"/>
      <c r="L299" s="137"/>
      <c r="M299" s="135"/>
      <c r="N299" s="137"/>
      <c r="Q299" s="22"/>
      <c r="R299" s="22"/>
      <c r="S299" s="22"/>
    </row>
    <row r="300" spans="2:19" ht="18" hidden="1" customHeight="1" outlineLevel="1" x14ac:dyDescent="0.25">
      <c r="B300" s="133"/>
      <c r="C300" s="134"/>
      <c r="D300" s="134"/>
      <c r="E300" s="135"/>
      <c r="F300" s="136"/>
      <c r="G300" s="135"/>
      <c r="H300" s="137"/>
      <c r="I300" s="135"/>
      <c r="J300" s="137"/>
      <c r="K300" s="135"/>
      <c r="L300" s="137"/>
      <c r="M300" s="135"/>
      <c r="N300" s="137"/>
      <c r="Q300" s="22"/>
      <c r="R300" s="22"/>
      <c r="S300" s="22"/>
    </row>
    <row r="301" spans="2:19" ht="18" hidden="1" customHeight="1" outlineLevel="1" x14ac:dyDescent="0.25">
      <c r="B301" s="133"/>
      <c r="C301" s="134"/>
      <c r="D301" s="134"/>
      <c r="E301" s="135"/>
      <c r="F301" s="136"/>
      <c r="G301" s="135"/>
      <c r="H301" s="137"/>
      <c r="I301" s="135"/>
      <c r="J301" s="137"/>
      <c r="K301" s="135"/>
      <c r="L301" s="137"/>
      <c r="M301" s="135"/>
      <c r="N301" s="137"/>
      <c r="Q301" s="22"/>
      <c r="R301" s="22"/>
      <c r="S301" s="22"/>
    </row>
    <row r="302" spans="2:19" ht="18" hidden="1" customHeight="1" outlineLevel="1" x14ac:dyDescent="0.25">
      <c r="B302" s="133"/>
      <c r="C302" s="134"/>
      <c r="D302" s="134"/>
      <c r="E302" s="135"/>
      <c r="F302" s="136"/>
      <c r="G302" s="135"/>
      <c r="H302" s="137"/>
      <c r="I302" s="135"/>
      <c r="J302" s="137"/>
      <c r="K302" s="135"/>
      <c r="L302" s="137"/>
      <c r="M302" s="135"/>
      <c r="N302" s="137"/>
      <c r="Q302" s="22"/>
      <c r="R302" s="22"/>
      <c r="S302" s="22"/>
    </row>
    <row r="303" spans="2:19" ht="18" hidden="1" customHeight="1" outlineLevel="1" x14ac:dyDescent="0.25">
      <c r="B303" s="133"/>
      <c r="C303" s="134"/>
      <c r="D303" s="134"/>
      <c r="E303" s="135"/>
      <c r="F303" s="136"/>
      <c r="G303" s="135"/>
      <c r="H303" s="137"/>
      <c r="I303" s="135"/>
      <c r="J303" s="137"/>
      <c r="K303" s="135"/>
      <c r="L303" s="137"/>
      <c r="M303" s="135"/>
      <c r="N303" s="137"/>
      <c r="Q303" s="22"/>
      <c r="R303" s="22"/>
      <c r="S303" s="22"/>
    </row>
    <row r="304" spans="2:19" ht="18" hidden="1" customHeight="1" outlineLevel="1" x14ac:dyDescent="0.25">
      <c r="B304" s="133"/>
      <c r="C304" s="134"/>
      <c r="D304" s="134"/>
      <c r="E304" s="135"/>
      <c r="F304" s="136"/>
      <c r="G304" s="135"/>
      <c r="H304" s="137"/>
      <c r="I304" s="135"/>
      <c r="J304" s="137"/>
      <c r="K304" s="135"/>
      <c r="L304" s="137"/>
      <c r="M304" s="135"/>
      <c r="N304" s="137"/>
      <c r="Q304" s="22"/>
      <c r="R304" s="22"/>
      <c r="S304" s="22"/>
    </row>
    <row r="305" spans="1:19" ht="18" hidden="1" customHeight="1" outlineLevel="1" x14ac:dyDescent="0.25">
      <c r="B305" s="133"/>
      <c r="C305" s="134"/>
      <c r="D305" s="134"/>
      <c r="E305" s="135"/>
      <c r="F305" s="136"/>
      <c r="G305" s="135"/>
      <c r="H305" s="137"/>
      <c r="I305" s="135"/>
      <c r="J305" s="137"/>
      <c r="K305" s="135"/>
      <c r="L305" s="137"/>
      <c r="M305" s="135"/>
      <c r="N305" s="137"/>
      <c r="Q305" s="22"/>
      <c r="R305" s="22"/>
      <c r="S305" s="22"/>
    </row>
    <row r="306" spans="1:19" ht="18" hidden="1" customHeight="1" outlineLevel="1" x14ac:dyDescent="0.25">
      <c r="B306" s="133"/>
      <c r="C306" s="134"/>
      <c r="D306" s="134"/>
      <c r="E306" s="135"/>
      <c r="F306" s="136"/>
      <c r="G306" s="135"/>
      <c r="H306" s="137"/>
      <c r="I306" s="135"/>
      <c r="J306" s="137"/>
      <c r="K306" s="135"/>
      <c r="L306" s="137"/>
      <c r="M306" s="135"/>
      <c r="N306" s="137"/>
      <c r="Q306" s="22"/>
      <c r="R306" s="22"/>
      <c r="S306" s="22"/>
    </row>
    <row r="307" spans="1:19" ht="18" hidden="1" customHeight="1" outlineLevel="1" x14ac:dyDescent="0.25">
      <c r="B307" s="133"/>
      <c r="C307" s="134"/>
      <c r="D307" s="134"/>
      <c r="E307" s="135"/>
      <c r="F307" s="136"/>
      <c r="G307" s="135"/>
      <c r="H307" s="137"/>
      <c r="I307" s="135"/>
      <c r="J307" s="137"/>
      <c r="K307" s="135"/>
      <c r="L307" s="137"/>
      <c r="M307" s="135"/>
      <c r="N307" s="137"/>
      <c r="Q307" s="22"/>
      <c r="R307" s="22"/>
      <c r="S307" s="22"/>
    </row>
    <row r="308" spans="1:19" ht="18" hidden="1" customHeight="1" outlineLevel="1" x14ac:dyDescent="0.25">
      <c r="B308" s="133"/>
      <c r="C308" s="134"/>
      <c r="D308" s="134"/>
      <c r="E308" s="135"/>
      <c r="F308" s="136"/>
      <c r="G308" s="135"/>
      <c r="H308" s="137"/>
      <c r="I308" s="135"/>
      <c r="J308" s="137"/>
      <c r="K308" s="135"/>
      <c r="L308" s="137"/>
      <c r="M308" s="135"/>
      <c r="N308" s="137"/>
      <c r="Q308" s="22"/>
      <c r="R308" s="22"/>
      <c r="S308" s="22"/>
    </row>
    <row r="309" spans="1:19" ht="15" customHeight="1" collapsed="1" x14ac:dyDescent="0.25"/>
    <row r="310" spans="1:19" ht="23.1" customHeight="1" x14ac:dyDescent="0.25">
      <c r="A310" s="8"/>
      <c r="B310" s="9"/>
      <c r="C310" s="9"/>
      <c r="D310" s="9"/>
      <c r="E310" s="9"/>
      <c r="F310" s="9"/>
      <c r="G310" s="10"/>
      <c r="H310" s="10"/>
      <c r="I310" s="10"/>
      <c r="J310" s="10"/>
      <c r="K310" s="10"/>
      <c r="L310" s="10"/>
      <c r="M310" s="9"/>
      <c r="N310" s="10"/>
    </row>
  </sheetData>
  <sheetProtection algorithmName="SHA-512" hashValue="u09nzeLn53eDh8CohvRt7t8kSSDmmcRLwidp52WPMEhOZ1r6H3U2nk+JpreqhWM+4WIWbJ/wcHM90zuCHqko7Q==" saltValue="vDKk4cDgMORMjWOTVcB3kw==" spinCount="100000" sheet="1" objects="1" scenarios="1"/>
  <mergeCells count="10">
    <mergeCell ref="E7:F7"/>
    <mergeCell ref="G7:H7"/>
    <mergeCell ref="I7:J7"/>
    <mergeCell ref="K7:L7"/>
    <mergeCell ref="M7:N7"/>
    <mergeCell ref="E6:F6"/>
    <mergeCell ref="G6:H6"/>
    <mergeCell ref="I6:J6"/>
    <mergeCell ref="K6:L6"/>
    <mergeCell ref="M6:N6"/>
  </mergeCells>
  <conditionalFormatting sqref="E6:N6">
    <cfRule type="expression" dxfId="48" priority="1">
      <formula>E6=MIN($E$6:$M$6)</formula>
    </cfRule>
  </conditionalFormatting>
  <dataValidations count="2">
    <dataValidation type="list" allowBlank="1" showInputMessage="1" showErrorMessage="1" sqref="D9:D18" xr:uid="{5B0C01A3-11D3-4565-9459-3A6769B46442}">
      <formula1>Unitdropdown</formula1>
    </dataValidation>
    <dataValidation type="list" allowBlank="1" showInputMessage="1" showErrorMessage="1" sqref="E7:N7" xr:uid="{71079A0F-03E5-44D2-A8F2-8689111C1211}">
      <formula1>Vendordropdown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64" fitToHeight="0" orientation="landscape" r:id="rId1"/>
  <colBreaks count="1" manualBreakCount="1">
    <brk id="14" min="1" max="109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15767-775A-4B92-8FB7-16B0C49C80B5}">
  <sheetPr codeName="Sheet3">
    <pageSetUpPr fitToPage="1"/>
  </sheetPr>
  <dimension ref="A1:Q309"/>
  <sheetViews>
    <sheetView showGridLines="0" showRowColHeaders="0" zoomScaleNormal="100" workbookViewId="0">
      <pane ySplit="7" topLeftCell="A8" activePane="bottomLeft" state="frozen"/>
      <selection pane="bottomLeft" activeCell="A8" sqref="A8"/>
    </sheetView>
  </sheetViews>
  <sheetFormatPr defaultColWidth="9.140625" defaultRowHeight="15" outlineLevelRow="1" x14ac:dyDescent="0.25"/>
  <cols>
    <col min="1" max="1" width="3.7109375" style="1" customWidth="1"/>
    <col min="2" max="2" width="27.7109375" style="1" customWidth="1"/>
    <col min="3" max="3" width="13.7109375" style="1" customWidth="1"/>
    <col min="4" max="4" width="10.7109375" style="1" customWidth="1"/>
    <col min="5" max="5" width="14.28515625" style="1" customWidth="1"/>
    <col min="6" max="6" width="10.7109375" style="1" customWidth="1"/>
    <col min="7" max="7" width="14.28515625" style="1" customWidth="1"/>
    <col min="8" max="8" width="10.7109375" style="1" customWidth="1"/>
    <col min="9" max="9" width="14.28515625" style="1" customWidth="1"/>
    <col min="10" max="10" width="10.7109375" style="1" customWidth="1"/>
    <col min="11" max="11" width="14.28515625" style="1" customWidth="1"/>
    <col min="12" max="12" width="10.7109375" style="1" customWidth="1"/>
    <col min="13" max="13" width="14.28515625" style="1" customWidth="1"/>
    <col min="14" max="14" width="2.28515625" style="1" customWidth="1"/>
    <col min="15" max="15" width="21.5703125" style="48" customWidth="1"/>
    <col min="16" max="16" width="16" style="1" customWidth="1"/>
    <col min="17" max="17" width="9.140625" style="1" customWidth="1"/>
    <col min="18" max="19" width="15.140625" style="1" customWidth="1"/>
    <col min="20" max="16384" width="9.140625" style="1"/>
  </cols>
  <sheetData>
    <row r="1" spans="2:17" ht="6.75" customHeight="1" x14ac:dyDescent="0.25"/>
    <row r="2" spans="2:17" s="2" customFormat="1" ht="20.100000000000001" customHeight="1" x14ac:dyDescent="0.25">
      <c r="B2" s="58" t="s">
        <v>88</v>
      </c>
      <c r="C2" s="20"/>
      <c r="D2" s="20"/>
      <c r="E2" s="3"/>
      <c r="F2" s="3"/>
      <c r="G2" s="4"/>
      <c r="H2" s="4"/>
      <c r="I2" s="4"/>
      <c r="J2" s="4"/>
      <c r="K2" s="4"/>
      <c r="L2" s="4"/>
      <c r="M2" s="4"/>
      <c r="N2" s="4"/>
      <c r="O2" s="49"/>
      <c r="P2" s="4"/>
    </row>
    <row r="3" spans="2:17" s="5" customFormat="1" ht="24" customHeight="1" x14ac:dyDescent="0.25">
      <c r="B3" s="59" t="s">
        <v>60</v>
      </c>
      <c r="C3" s="21"/>
      <c r="D3" s="21"/>
      <c r="E3" s="6"/>
      <c r="F3" s="6"/>
      <c r="G3" s="7"/>
      <c r="H3" s="7"/>
      <c r="I3" s="7"/>
      <c r="J3" s="7"/>
      <c r="K3" s="7"/>
      <c r="L3" s="7"/>
      <c r="M3" s="7"/>
      <c r="N3" s="7"/>
      <c r="O3" s="50"/>
      <c r="P3" s="7"/>
    </row>
    <row r="4" spans="2:17" ht="12" customHeight="1" x14ac:dyDescent="0.25"/>
    <row r="5" spans="2:17" ht="9" customHeight="1" x14ac:dyDescent="0.25"/>
    <row r="6" spans="2:17" ht="22.5" customHeight="1" x14ac:dyDescent="0.25">
      <c r="D6" s="167" t="s">
        <v>72</v>
      </c>
      <c r="E6" s="167"/>
      <c r="F6" s="167" t="s">
        <v>73</v>
      </c>
      <c r="G6" s="167"/>
      <c r="H6" s="167" t="s">
        <v>74</v>
      </c>
      <c r="I6" s="167"/>
      <c r="J6" s="167" t="s">
        <v>75</v>
      </c>
      <c r="K6" s="167"/>
      <c r="L6" s="167" t="s">
        <v>76</v>
      </c>
      <c r="M6" s="167"/>
      <c r="O6" s="53"/>
      <c r="P6" s="53"/>
    </row>
    <row r="7" spans="2:17" ht="24.95" customHeight="1" x14ac:dyDescent="0.25">
      <c r="B7" s="70" t="s">
        <v>95</v>
      </c>
      <c r="C7" s="70" t="s">
        <v>97</v>
      </c>
      <c r="D7" s="72" t="s">
        <v>28</v>
      </c>
      <c r="E7" s="72" t="str">
        <f>"Price"&amp;" "&amp;"("&amp;Dashboard!$G$25&amp;")"</f>
        <v>Price ($)</v>
      </c>
      <c r="F7" s="72" t="s">
        <v>28</v>
      </c>
      <c r="G7" s="72" t="str">
        <f>"Price"&amp;" "&amp;"("&amp;Dashboard!$G$25&amp;")"</f>
        <v>Price ($)</v>
      </c>
      <c r="H7" s="72" t="s">
        <v>28</v>
      </c>
      <c r="I7" s="72" t="str">
        <f>"Price"&amp;" "&amp;"("&amp;Dashboard!$G$25&amp;")"</f>
        <v>Price ($)</v>
      </c>
      <c r="J7" s="72" t="s">
        <v>28</v>
      </c>
      <c r="K7" s="72" t="str">
        <f>"Price"&amp;" "&amp;"("&amp;Dashboard!$G$25&amp;")"</f>
        <v>Price ($)</v>
      </c>
      <c r="L7" s="72" t="s">
        <v>28</v>
      </c>
      <c r="M7" s="82" t="str">
        <f>"Price"&amp;" "&amp;"("&amp;Dashboard!$G$25&amp;")"</f>
        <v>Price ($)</v>
      </c>
      <c r="O7" s="106" t="s">
        <v>57</v>
      </c>
      <c r="P7" s="82" t="s">
        <v>39</v>
      </c>
    </row>
    <row r="8" spans="2:17" ht="18" customHeight="1" x14ac:dyDescent="0.25">
      <c r="B8" s="78" t="s">
        <v>35</v>
      </c>
      <c r="C8" s="76" t="s">
        <v>19</v>
      </c>
      <c r="D8" s="76">
        <v>1</v>
      </c>
      <c r="E8" s="77">
        <v>1</v>
      </c>
      <c r="F8" s="76">
        <v>1</v>
      </c>
      <c r="G8" s="77">
        <v>2</v>
      </c>
      <c r="H8" s="76">
        <v>1</v>
      </c>
      <c r="I8" s="77">
        <v>3</v>
      </c>
      <c r="J8" s="76">
        <v>1</v>
      </c>
      <c r="K8" s="77">
        <v>4</v>
      </c>
      <c r="L8" s="76">
        <v>1</v>
      </c>
      <c r="M8" s="77">
        <v>5</v>
      </c>
      <c r="O8" s="108" t="str">
        <f>IF(MIN(Calc!AC4:AG4)=0,"",(Dashboard!$G$25&amp;" "&amp;ROUND(MIN(Calc!AC4:AG4),2)&amp;" per 1 "&amp;$C8))</f>
        <v>$ 1 per 1 Kg</v>
      </c>
      <c r="P8" s="108" t="str">
        <f>IFERROR(IF(LEN(O8)&gt;0,INDEX(Calc!$AC$3:$AG$3,1,MATCH(MIN(Calc!$AC4:$AG4),Calc!$AC4:$AG4,0)),""),"")</f>
        <v>Amazon</v>
      </c>
      <c r="Q8" s="23"/>
    </row>
    <row r="9" spans="2:17" ht="18" customHeight="1" x14ac:dyDescent="0.25">
      <c r="B9" s="78" t="s">
        <v>36</v>
      </c>
      <c r="C9" s="76" t="s">
        <v>29</v>
      </c>
      <c r="D9" s="76">
        <v>1</v>
      </c>
      <c r="E9" s="77">
        <v>2</v>
      </c>
      <c r="F9" s="76">
        <v>1</v>
      </c>
      <c r="G9" s="77">
        <v>1</v>
      </c>
      <c r="H9" s="76">
        <v>1</v>
      </c>
      <c r="I9" s="77">
        <v>3</v>
      </c>
      <c r="J9" s="76">
        <v>1</v>
      </c>
      <c r="K9" s="77">
        <v>4</v>
      </c>
      <c r="L9" s="76">
        <v>1</v>
      </c>
      <c r="M9" s="77">
        <v>5</v>
      </c>
      <c r="O9" s="108" t="str">
        <f>IF(MIN(Calc!AC5:AG5)=0,"",(Dashboard!$G$25&amp;" "&amp;ROUND(MIN(Calc!AC5:AG5),2)&amp;" per 1 "&amp;$C9))</f>
        <v>$ 1 per 1 Bag</v>
      </c>
      <c r="P9" s="108" t="str">
        <f>IFERROR(IF(LEN(O9)&gt;0,INDEX(Calc!$AC$3:$AG$3,1,MATCH(MIN(Calc!$AC5:$AG5),Calc!$AC5:$AG5,0)),""),"")</f>
        <v>Carrefour</v>
      </c>
    </row>
    <row r="10" spans="2:17" ht="18" customHeight="1" x14ac:dyDescent="0.25">
      <c r="B10" s="78" t="s">
        <v>30</v>
      </c>
      <c r="C10" s="76" t="s">
        <v>15</v>
      </c>
      <c r="D10" s="76">
        <v>1</v>
      </c>
      <c r="E10" s="77">
        <v>2</v>
      </c>
      <c r="F10" s="76">
        <v>1</v>
      </c>
      <c r="G10" s="77">
        <v>2</v>
      </c>
      <c r="H10" s="76">
        <v>1</v>
      </c>
      <c r="I10" s="77">
        <v>1</v>
      </c>
      <c r="J10" s="76">
        <v>1</v>
      </c>
      <c r="K10" s="77">
        <v>4</v>
      </c>
      <c r="L10" s="76">
        <v>1</v>
      </c>
      <c r="M10" s="77">
        <v>5</v>
      </c>
      <c r="O10" s="108" t="str">
        <f>IF(MIN(Calc!AC6:AG6)=0,"",(Dashboard!$G$25&amp;" "&amp;ROUND(MIN(Calc!AC6:AG6),2)&amp;" per 1 "&amp;$C10))</f>
        <v>$ 1 per 1 Pcs</v>
      </c>
      <c r="P10" s="108" t="str">
        <f>IFERROR(IF(LEN(O10)&gt;0,INDEX(Calc!$AC$3:$AG$3,1,MATCH(MIN(Calc!$AC6:$AG6),Calc!$AC6:$AG6,0)),""),"")</f>
        <v>Metro</v>
      </c>
    </row>
    <row r="11" spans="2:17" ht="18" customHeight="1" x14ac:dyDescent="0.25">
      <c r="B11" s="78" t="s">
        <v>31</v>
      </c>
      <c r="C11" s="76" t="s">
        <v>15</v>
      </c>
      <c r="D11" s="76">
        <v>1</v>
      </c>
      <c r="E11" s="77">
        <v>2</v>
      </c>
      <c r="F11" s="76">
        <v>1</v>
      </c>
      <c r="G11" s="77">
        <v>2</v>
      </c>
      <c r="H11" s="76">
        <v>1</v>
      </c>
      <c r="I11" s="77">
        <v>3</v>
      </c>
      <c r="J11" s="76">
        <v>1</v>
      </c>
      <c r="K11" s="77">
        <v>1</v>
      </c>
      <c r="L11" s="76">
        <v>1</v>
      </c>
      <c r="M11" s="77">
        <v>5</v>
      </c>
      <c r="O11" s="108" t="str">
        <f>IF(MIN(Calc!AC7:AG7)=0,"",(Dashboard!$G$25&amp;" "&amp;ROUND(MIN(Calc!AC7:AG7),2)&amp;" per 1 "&amp;$C11))</f>
        <v>$ 1 per 1 Pcs</v>
      </c>
      <c r="P11" s="108" t="str">
        <f>IFERROR(IF(LEN(O11)&gt;0,INDEX(Calc!$AC$3:$AG$3,1,MATCH(MIN(Calc!$AC7:$AG7),Calc!$AC7:$AG7,0)),""),"")</f>
        <v>Tesco</v>
      </c>
    </row>
    <row r="12" spans="2:17" ht="18" customHeight="1" x14ac:dyDescent="0.25">
      <c r="B12" s="78" t="s">
        <v>32</v>
      </c>
      <c r="C12" s="76" t="s">
        <v>15</v>
      </c>
      <c r="D12" s="76">
        <v>1</v>
      </c>
      <c r="E12" s="77">
        <v>2</v>
      </c>
      <c r="F12" s="76">
        <v>1</v>
      </c>
      <c r="G12" s="77">
        <v>2</v>
      </c>
      <c r="H12" s="76">
        <v>1</v>
      </c>
      <c r="I12" s="77">
        <v>3</v>
      </c>
      <c r="J12" s="76">
        <v>1</v>
      </c>
      <c r="K12" s="77">
        <v>4</v>
      </c>
      <c r="L12" s="76">
        <v>1</v>
      </c>
      <c r="M12" s="77">
        <v>1</v>
      </c>
      <c r="O12" s="108" t="str">
        <f>IF(MIN(Calc!AC8:AG8)=0,"",(Dashboard!$G$25&amp;" "&amp;ROUND(MIN(Calc!AC8:AG8),2)&amp;" per 1 "&amp;$C12))</f>
        <v>$ 1 per 1 Pcs</v>
      </c>
      <c r="P12" s="108" t="str">
        <f>IFERROR(IF(LEN(O12)&gt;0,INDEX(Calc!$AC$3:$AG$3,1,MATCH(MIN(Calc!$AC8:$AG8),Calc!$AC8:$AG8,0)),""),"")</f>
        <v>Walmart</v>
      </c>
    </row>
    <row r="13" spans="2:17" ht="18" customHeight="1" x14ac:dyDescent="0.25">
      <c r="B13" s="78" t="s">
        <v>68</v>
      </c>
      <c r="C13" s="76" t="s">
        <v>18</v>
      </c>
      <c r="D13" s="76">
        <v>1</v>
      </c>
      <c r="E13" s="77">
        <v>1</v>
      </c>
      <c r="F13" s="76">
        <v>1</v>
      </c>
      <c r="G13" s="77">
        <v>2</v>
      </c>
      <c r="H13" s="76">
        <v>1</v>
      </c>
      <c r="I13" s="77">
        <v>3</v>
      </c>
      <c r="J13" s="76">
        <v>1</v>
      </c>
      <c r="K13" s="77">
        <v>4</v>
      </c>
      <c r="L13" s="76">
        <v>1</v>
      </c>
      <c r="M13" s="77">
        <v>5</v>
      </c>
      <c r="O13" s="108" t="str">
        <f>IF(MIN(Calc!AC9:AG9)=0,"",(Dashboard!$G$25&amp;" "&amp;ROUND(MIN(Calc!AC9:AG9),2)&amp;" per 1 "&amp;$C13))</f>
        <v>$ 1 per 1 Box</v>
      </c>
      <c r="P13" s="108" t="str">
        <f>IFERROR(IF(LEN(O13)&gt;0,INDEX(Calc!$AC$3:$AG$3,1,MATCH(MIN(Calc!$AC9:$AG9),Calc!$AC9:$AG9,0)),""),"")</f>
        <v>Amazon</v>
      </c>
    </row>
    <row r="14" spans="2:17" ht="18" customHeight="1" x14ac:dyDescent="0.25">
      <c r="B14" s="78" t="s">
        <v>69</v>
      </c>
      <c r="C14" s="76" t="s">
        <v>15</v>
      </c>
      <c r="D14" s="76">
        <v>1</v>
      </c>
      <c r="E14" s="77">
        <v>2</v>
      </c>
      <c r="F14" s="76">
        <v>1</v>
      </c>
      <c r="G14" s="77">
        <v>1</v>
      </c>
      <c r="H14" s="76">
        <v>1</v>
      </c>
      <c r="I14" s="77">
        <v>3</v>
      </c>
      <c r="J14" s="76">
        <v>1</v>
      </c>
      <c r="K14" s="77">
        <v>4</v>
      </c>
      <c r="L14" s="76">
        <v>1</v>
      </c>
      <c r="M14" s="77">
        <v>5</v>
      </c>
      <c r="O14" s="108" t="str">
        <f>IF(MIN(Calc!AC10:AG10)=0,"",(Dashboard!$G$25&amp;" "&amp;ROUND(MIN(Calc!AC10:AG10),2)&amp;" per 1 "&amp;$C14))</f>
        <v>$ 1 per 1 Pcs</v>
      </c>
      <c r="P14" s="108" t="str">
        <f>IFERROR(IF(LEN(O14)&gt;0,INDEX(Calc!$AC$3:$AG$3,1,MATCH(MIN(Calc!$AC10:$AG10),Calc!$AC10:$AG10,0)),""),"")</f>
        <v>Carrefour</v>
      </c>
    </row>
    <row r="15" spans="2:17" ht="18" customHeight="1" x14ac:dyDescent="0.25">
      <c r="B15" s="78"/>
      <c r="C15" s="76"/>
      <c r="D15" s="76"/>
      <c r="E15" s="77"/>
      <c r="F15" s="76"/>
      <c r="G15" s="77"/>
      <c r="H15" s="76"/>
      <c r="I15" s="77"/>
      <c r="J15" s="76"/>
      <c r="K15" s="77"/>
      <c r="L15" s="76"/>
      <c r="M15" s="77"/>
      <c r="O15" s="108" t="str">
        <f>IF(MIN(Calc!AC11:AG11)=0,"",(Dashboard!$G$25&amp;" "&amp;ROUND(MIN(Calc!AC11:AG11),2)&amp;" per 1 "&amp;$C15))</f>
        <v/>
      </c>
      <c r="P15" s="108" t="str">
        <f>IFERROR(IF(LEN(O15)&gt;0,INDEX(Calc!$AC$3:$AG$3,1,MATCH(MIN(Calc!$AC11:$AG11),Calc!$AC11:$AG11,0)),""),"")</f>
        <v/>
      </c>
    </row>
    <row r="16" spans="2:17" ht="18" customHeight="1" x14ac:dyDescent="0.25">
      <c r="B16" s="78"/>
      <c r="C16" s="76"/>
      <c r="D16" s="76"/>
      <c r="E16" s="77"/>
      <c r="F16" s="76"/>
      <c r="G16" s="77"/>
      <c r="H16" s="76"/>
      <c r="I16" s="77"/>
      <c r="J16" s="76"/>
      <c r="K16" s="77"/>
      <c r="L16" s="76"/>
      <c r="M16" s="77"/>
      <c r="O16" s="108" t="str">
        <f>IF(MIN(Calc!AC12:AG12)=0,"",(Dashboard!$G$25&amp;" "&amp;ROUND(MIN(Calc!AC12:AG12),2)&amp;" per 1 "&amp;$C16))</f>
        <v/>
      </c>
      <c r="P16" s="108" t="str">
        <f>IFERROR(IF(LEN(O16)&gt;0,INDEX(Calc!$AC$3:$AG$3,1,MATCH(MIN(Calc!$AC12:$AG12),Calc!$AC12:$AG12,0)),""),"")</f>
        <v/>
      </c>
    </row>
    <row r="17" spans="2:16" ht="18" customHeight="1" x14ac:dyDescent="0.25">
      <c r="B17" s="78"/>
      <c r="C17" s="76"/>
      <c r="D17" s="76"/>
      <c r="E17" s="77"/>
      <c r="F17" s="76"/>
      <c r="G17" s="77"/>
      <c r="H17" s="76"/>
      <c r="I17" s="77"/>
      <c r="J17" s="76"/>
      <c r="K17" s="77"/>
      <c r="L17" s="76"/>
      <c r="M17" s="77"/>
      <c r="O17" s="108" t="str">
        <f>IF(MIN(Calc!AC13:AG13)=0,"",(Dashboard!$G$25&amp;" "&amp;ROUND(MIN(Calc!AC13:AG13),2)&amp;" per 1 "&amp;$C17))</f>
        <v/>
      </c>
      <c r="P17" s="108" t="str">
        <f>IFERROR(IF(LEN(O17)&gt;0,INDEX(Calc!$AC$3:$AG$3,1,MATCH(MIN(Calc!$AC13:$AG13),Calc!$AC13:$AG13,0)),""),"")</f>
        <v/>
      </c>
    </row>
    <row r="18" spans="2:16" ht="18" customHeight="1" x14ac:dyDescent="0.25">
      <c r="B18" s="78"/>
      <c r="C18" s="76"/>
      <c r="D18" s="76"/>
      <c r="E18" s="77"/>
      <c r="F18" s="76"/>
      <c r="G18" s="77"/>
      <c r="H18" s="76"/>
      <c r="I18" s="77"/>
      <c r="J18" s="76"/>
      <c r="K18" s="77"/>
      <c r="L18" s="76"/>
      <c r="M18" s="77"/>
      <c r="O18" s="108" t="str">
        <f>IF(MIN(Calc!AC14:AG14)=0,"",(Dashboard!$G$25&amp;" "&amp;ROUND(MIN(Calc!AC14:AG14),2)&amp;" per 1 "&amp;$C18))</f>
        <v/>
      </c>
      <c r="P18" s="108" t="str">
        <f>IFERROR(IF(LEN(O18)&gt;0,INDEX(Calc!$AC$3:$AG$3,1,MATCH(MIN(Calc!$AC14:$AG14),Calc!$AC14:$AG14,0)),""),"")</f>
        <v/>
      </c>
    </row>
    <row r="19" spans="2:16" ht="18" customHeight="1" x14ac:dyDescent="0.25">
      <c r="B19" s="138"/>
      <c r="C19" s="139"/>
      <c r="D19" s="139"/>
      <c r="E19" s="140"/>
      <c r="F19" s="139"/>
      <c r="G19" s="140"/>
      <c r="H19" s="139"/>
      <c r="I19" s="140"/>
      <c r="J19" s="139"/>
      <c r="K19" s="140"/>
      <c r="L19" s="139"/>
      <c r="M19" s="140"/>
      <c r="O19" s="141"/>
      <c r="P19" s="141"/>
    </row>
    <row r="20" spans="2:16" ht="18" customHeight="1" x14ac:dyDescent="0.25">
      <c r="B20" s="138"/>
      <c r="C20" s="139"/>
      <c r="D20" s="139"/>
      <c r="E20" s="140"/>
      <c r="F20" s="139"/>
      <c r="G20" s="140"/>
      <c r="H20" s="139"/>
      <c r="I20" s="140"/>
      <c r="J20" s="139"/>
      <c r="K20" s="140"/>
      <c r="L20" s="139"/>
      <c r="M20" s="140"/>
      <c r="O20" s="141"/>
      <c r="P20" s="141"/>
    </row>
    <row r="21" spans="2:16" ht="18" customHeight="1" x14ac:dyDescent="0.25">
      <c r="B21" s="138"/>
      <c r="C21" s="139"/>
      <c r="D21" s="139"/>
      <c r="E21" s="140"/>
      <c r="F21" s="139"/>
      <c r="G21" s="140"/>
      <c r="H21" s="139"/>
      <c r="I21" s="140"/>
      <c r="J21" s="139"/>
      <c r="K21" s="140"/>
      <c r="L21" s="139"/>
      <c r="M21" s="140"/>
      <c r="O21" s="141"/>
      <c r="P21" s="141"/>
    </row>
    <row r="22" spans="2:16" ht="18" customHeight="1" x14ac:dyDescent="0.25">
      <c r="B22" s="138"/>
      <c r="C22" s="139"/>
      <c r="D22" s="139"/>
      <c r="E22" s="140"/>
      <c r="F22" s="139"/>
      <c r="G22" s="140"/>
      <c r="H22" s="139"/>
      <c r="I22" s="140"/>
      <c r="J22" s="139"/>
      <c r="K22" s="140"/>
      <c r="L22" s="139"/>
      <c r="M22" s="140"/>
      <c r="O22" s="141"/>
      <c r="P22" s="141"/>
    </row>
    <row r="23" spans="2:16" ht="18" customHeight="1" x14ac:dyDescent="0.25">
      <c r="B23" s="138"/>
      <c r="C23" s="139"/>
      <c r="D23" s="139"/>
      <c r="E23" s="140"/>
      <c r="F23" s="139"/>
      <c r="G23" s="140"/>
      <c r="H23" s="139"/>
      <c r="I23" s="140"/>
      <c r="J23" s="139"/>
      <c r="K23" s="140"/>
      <c r="L23" s="139"/>
      <c r="M23" s="140"/>
      <c r="O23" s="141"/>
      <c r="P23" s="141"/>
    </row>
    <row r="24" spans="2:16" ht="18" customHeight="1" x14ac:dyDescent="0.25">
      <c r="B24" s="138"/>
      <c r="C24" s="139"/>
      <c r="D24" s="139"/>
      <c r="E24" s="140"/>
      <c r="F24" s="139"/>
      <c r="G24" s="140"/>
      <c r="H24" s="139"/>
      <c r="I24" s="140"/>
      <c r="J24" s="139"/>
      <c r="K24" s="140"/>
      <c r="L24" s="139"/>
      <c r="M24" s="140"/>
      <c r="O24" s="141"/>
      <c r="P24" s="141"/>
    </row>
    <row r="25" spans="2:16" ht="18" customHeight="1" x14ac:dyDescent="0.25">
      <c r="B25" s="138"/>
      <c r="C25" s="139"/>
      <c r="D25" s="139"/>
      <c r="E25" s="140"/>
      <c r="F25" s="139"/>
      <c r="G25" s="140"/>
      <c r="H25" s="139"/>
      <c r="I25" s="140"/>
      <c r="J25" s="139"/>
      <c r="K25" s="140"/>
      <c r="L25" s="139"/>
      <c r="M25" s="140"/>
      <c r="O25" s="141"/>
      <c r="P25" s="141"/>
    </row>
    <row r="26" spans="2:16" ht="18" customHeight="1" x14ac:dyDescent="0.25">
      <c r="B26" s="138"/>
      <c r="C26" s="139"/>
      <c r="D26" s="139"/>
      <c r="E26" s="140"/>
      <c r="F26" s="139"/>
      <c r="G26" s="140"/>
      <c r="H26" s="139"/>
      <c r="I26" s="140"/>
      <c r="J26" s="139"/>
      <c r="K26" s="140"/>
      <c r="L26" s="139"/>
      <c r="M26" s="140"/>
      <c r="O26" s="141"/>
      <c r="P26" s="141"/>
    </row>
    <row r="27" spans="2:16" ht="18" customHeight="1" x14ac:dyDescent="0.25">
      <c r="B27" s="138"/>
      <c r="C27" s="139"/>
      <c r="D27" s="139"/>
      <c r="E27" s="140"/>
      <c r="F27" s="139"/>
      <c r="G27" s="140"/>
      <c r="H27" s="139"/>
      <c r="I27" s="140"/>
      <c r="J27" s="139"/>
      <c r="K27" s="140"/>
      <c r="L27" s="139"/>
      <c r="M27" s="140"/>
      <c r="O27" s="141"/>
      <c r="P27" s="141"/>
    </row>
    <row r="28" spans="2:16" ht="18" hidden="1" customHeight="1" outlineLevel="1" x14ac:dyDescent="0.25">
      <c r="B28" s="138"/>
      <c r="C28" s="139"/>
      <c r="D28" s="139"/>
      <c r="E28" s="140"/>
      <c r="F28" s="139"/>
      <c r="G28" s="140"/>
      <c r="H28" s="139"/>
      <c r="I28" s="140"/>
      <c r="J28" s="139"/>
      <c r="K28" s="140"/>
      <c r="L28" s="139"/>
      <c r="M28" s="140"/>
      <c r="O28" s="141"/>
      <c r="P28" s="141"/>
    </row>
    <row r="29" spans="2:16" ht="18" hidden="1" customHeight="1" outlineLevel="1" x14ac:dyDescent="0.25">
      <c r="B29" s="138"/>
      <c r="C29" s="139"/>
      <c r="D29" s="139"/>
      <c r="E29" s="140"/>
      <c r="F29" s="139"/>
      <c r="G29" s="140"/>
      <c r="H29" s="139"/>
      <c r="I29" s="140"/>
      <c r="J29" s="139"/>
      <c r="K29" s="140"/>
      <c r="L29" s="139"/>
      <c r="M29" s="140"/>
      <c r="O29" s="141"/>
      <c r="P29" s="141"/>
    </row>
    <row r="30" spans="2:16" ht="18" hidden="1" customHeight="1" outlineLevel="1" x14ac:dyDescent="0.25">
      <c r="B30" s="138"/>
      <c r="C30" s="139"/>
      <c r="D30" s="139"/>
      <c r="E30" s="140"/>
      <c r="F30" s="139"/>
      <c r="G30" s="140"/>
      <c r="H30" s="139"/>
      <c r="I30" s="140"/>
      <c r="J30" s="139"/>
      <c r="K30" s="140"/>
      <c r="L30" s="139"/>
      <c r="M30" s="140"/>
      <c r="O30" s="141"/>
      <c r="P30" s="141"/>
    </row>
    <row r="31" spans="2:16" ht="18" hidden="1" customHeight="1" outlineLevel="1" x14ac:dyDescent="0.25">
      <c r="B31" s="138"/>
      <c r="C31" s="139"/>
      <c r="D31" s="139"/>
      <c r="E31" s="140"/>
      <c r="F31" s="139"/>
      <c r="G31" s="140"/>
      <c r="H31" s="139"/>
      <c r="I31" s="140"/>
      <c r="J31" s="139"/>
      <c r="K31" s="140"/>
      <c r="L31" s="139"/>
      <c r="M31" s="140"/>
      <c r="O31" s="141"/>
      <c r="P31" s="141"/>
    </row>
    <row r="32" spans="2:16" ht="18" hidden="1" customHeight="1" outlineLevel="1" x14ac:dyDescent="0.25">
      <c r="B32" s="138"/>
      <c r="C32" s="139"/>
      <c r="D32" s="139"/>
      <c r="E32" s="140"/>
      <c r="F32" s="139"/>
      <c r="G32" s="140"/>
      <c r="H32" s="139"/>
      <c r="I32" s="140"/>
      <c r="J32" s="139"/>
      <c r="K32" s="140"/>
      <c r="L32" s="139"/>
      <c r="M32" s="140"/>
      <c r="O32" s="141"/>
      <c r="P32" s="141"/>
    </row>
    <row r="33" spans="2:16" ht="18" hidden="1" customHeight="1" outlineLevel="1" x14ac:dyDescent="0.25">
      <c r="B33" s="138"/>
      <c r="C33" s="139"/>
      <c r="D33" s="139"/>
      <c r="E33" s="142"/>
      <c r="F33" s="143"/>
      <c r="G33" s="142"/>
      <c r="H33" s="143"/>
      <c r="I33" s="142"/>
      <c r="J33" s="143"/>
      <c r="K33" s="142"/>
      <c r="L33" s="143"/>
      <c r="M33" s="142"/>
      <c r="O33" s="141"/>
      <c r="P33" s="141"/>
    </row>
    <row r="34" spans="2:16" ht="18" hidden="1" customHeight="1" outlineLevel="1" x14ac:dyDescent="0.25">
      <c r="B34" s="138"/>
      <c r="C34" s="139"/>
      <c r="D34" s="139"/>
      <c r="E34" s="142"/>
      <c r="F34" s="143"/>
      <c r="G34" s="142"/>
      <c r="H34" s="143"/>
      <c r="I34" s="142"/>
      <c r="J34" s="143"/>
      <c r="K34" s="142"/>
      <c r="L34" s="143"/>
      <c r="M34" s="142"/>
      <c r="O34" s="141"/>
      <c r="P34" s="141"/>
    </row>
    <row r="35" spans="2:16" ht="18" hidden="1" customHeight="1" outlineLevel="1" x14ac:dyDescent="0.25">
      <c r="B35" s="138"/>
      <c r="C35" s="139"/>
      <c r="D35" s="139"/>
      <c r="E35" s="142"/>
      <c r="F35" s="143"/>
      <c r="G35" s="142"/>
      <c r="H35" s="143"/>
      <c r="I35" s="142"/>
      <c r="J35" s="143"/>
      <c r="K35" s="142"/>
      <c r="L35" s="143"/>
      <c r="M35" s="142"/>
      <c r="O35" s="141"/>
      <c r="P35" s="141"/>
    </row>
    <row r="36" spans="2:16" ht="18" hidden="1" customHeight="1" outlineLevel="1" x14ac:dyDescent="0.25">
      <c r="B36" s="138"/>
      <c r="C36" s="139"/>
      <c r="D36" s="139"/>
      <c r="E36" s="142"/>
      <c r="F36" s="143"/>
      <c r="G36" s="142"/>
      <c r="H36" s="143"/>
      <c r="I36" s="142"/>
      <c r="J36" s="143"/>
      <c r="K36" s="142"/>
      <c r="L36" s="143"/>
      <c r="M36" s="142"/>
      <c r="O36" s="141"/>
      <c r="P36" s="141"/>
    </row>
    <row r="37" spans="2:16" ht="18" hidden="1" customHeight="1" outlineLevel="1" x14ac:dyDescent="0.25">
      <c r="B37" s="138"/>
      <c r="C37" s="139"/>
      <c r="D37" s="139"/>
      <c r="E37" s="142"/>
      <c r="F37" s="143"/>
      <c r="G37" s="142"/>
      <c r="H37" s="143"/>
      <c r="I37" s="142"/>
      <c r="J37" s="143"/>
      <c r="K37" s="142"/>
      <c r="L37" s="143"/>
      <c r="M37" s="142"/>
      <c r="O37" s="141"/>
      <c r="P37" s="141"/>
    </row>
    <row r="38" spans="2:16" ht="18" hidden="1" customHeight="1" outlineLevel="1" x14ac:dyDescent="0.25">
      <c r="B38" s="138"/>
      <c r="C38" s="139"/>
      <c r="D38" s="139"/>
      <c r="E38" s="142"/>
      <c r="F38" s="143"/>
      <c r="G38" s="142"/>
      <c r="H38" s="143"/>
      <c r="I38" s="142"/>
      <c r="J38" s="143"/>
      <c r="K38" s="142"/>
      <c r="L38" s="143"/>
      <c r="M38" s="142"/>
      <c r="O38" s="141"/>
      <c r="P38" s="141"/>
    </row>
    <row r="39" spans="2:16" ht="18" hidden="1" customHeight="1" outlineLevel="1" x14ac:dyDescent="0.25">
      <c r="B39" s="138"/>
      <c r="C39" s="139"/>
      <c r="D39" s="139"/>
      <c r="E39" s="142"/>
      <c r="F39" s="143"/>
      <c r="G39" s="142"/>
      <c r="H39" s="143"/>
      <c r="I39" s="142"/>
      <c r="J39" s="143"/>
      <c r="K39" s="142"/>
      <c r="L39" s="143"/>
      <c r="M39" s="142"/>
      <c r="O39" s="141"/>
      <c r="P39" s="141"/>
    </row>
    <row r="40" spans="2:16" ht="18" hidden="1" customHeight="1" outlineLevel="1" x14ac:dyDescent="0.25">
      <c r="B40" s="138"/>
      <c r="C40" s="139"/>
      <c r="D40" s="139"/>
      <c r="E40" s="142"/>
      <c r="F40" s="143"/>
      <c r="G40" s="142"/>
      <c r="H40" s="143"/>
      <c r="I40" s="142"/>
      <c r="J40" s="143"/>
      <c r="K40" s="142"/>
      <c r="L40" s="143"/>
      <c r="M40" s="142"/>
      <c r="O40" s="141"/>
      <c r="P40" s="141"/>
    </row>
    <row r="41" spans="2:16" ht="18" hidden="1" customHeight="1" outlineLevel="1" x14ac:dyDescent="0.25">
      <c r="B41" s="138"/>
      <c r="C41" s="139"/>
      <c r="D41" s="139"/>
      <c r="E41" s="142"/>
      <c r="F41" s="143"/>
      <c r="G41" s="142"/>
      <c r="H41" s="143"/>
      <c r="I41" s="142"/>
      <c r="J41" s="143"/>
      <c r="K41" s="142"/>
      <c r="L41" s="143"/>
      <c r="M41" s="142"/>
      <c r="O41" s="141"/>
      <c r="P41" s="141"/>
    </row>
    <row r="42" spans="2:16" ht="18" hidden="1" customHeight="1" outlineLevel="1" x14ac:dyDescent="0.25">
      <c r="B42" s="138"/>
      <c r="C42" s="139"/>
      <c r="D42" s="139"/>
      <c r="E42" s="142"/>
      <c r="F42" s="143"/>
      <c r="G42" s="142"/>
      <c r="H42" s="143"/>
      <c r="I42" s="142"/>
      <c r="J42" s="143"/>
      <c r="K42" s="142"/>
      <c r="L42" s="143"/>
      <c r="M42" s="142"/>
      <c r="O42" s="141"/>
      <c r="P42" s="141"/>
    </row>
    <row r="43" spans="2:16" ht="18" hidden="1" customHeight="1" outlineLevel="1" x14ac:dyDescent="0.25">
      <c r="B43" s="138"/>
      <c r="C43" s="139"/>
      <c r="D43" s="139"/>
      <c r="E43" s="142"/>
      <c r="F43" s="143"/>
      <c r="G43" s="142"/>
      <c r="H43" s="143"/>
      <c r="I43" s="142"/>
      <c r="J43" s="143"/>
      <c r="K43" s="142"/>
      <c r="L43" s="143"/>
      <c r="M43" s="142"/>
      <c r="O43" s="141"/>
      <c r="P43" s="141"/>
    </row>
    <row r="44" spans="2:16" ht="18" hidden="1" customHeight="1" outlineLevel="1" x14ac:dyDescent="0.25">
      <c r="B44" s="138"/>
      <c r="C44" s="139"/>
      <c r="D44" s="139"/>
      <c r="E44" s="142"/>
      <c r="F44" s="143"/>
      <c r="G44" s="142"/>
      <c r="H44" s="143"/>
      <c r="I44" s="142"/>
      <c r="J44" s="143"/>
      <c r="K44" s="142"/>
      <c r="L44" s="143"/>
      <c r="M44" s="142"/>
      <c r="O44" s="141"/>
      <c r="P44" s="141"/>
    </row>
    <row r="45" spans="2:16" ht="18" hidden="1" customHeight="1" outlineLevel="1" x14ac:dyDescent="0.25">
      <c r="B45" s="138"/>
      <c r="C45" s="139"/>
      <c r="D45" s="139"/>
      <c r="E45" s="142"/>
      <c r="F45" s="143"/>
      <c r="G45" s="142"/>
      <c r="H45" s="143"/>
      <c r="I45" s="142"/>
      <c r="J45" s="143"/>
      <c r="K45" s="142"/>
      <c r="L45" s="143"/>
      <c r="M45" s="142"/>
      <c r="O45" s="141"/>
      <c r="P45" s="141"/>
    </row>
    <row r="46" spans="2:16" ht="18" hidden="1" customHeight="1" outlineLevel="1" x14ac:dyDescent="0.25">
      <c r="B46" s="138"/>
      <c r="C46" s="139"/>
      <c r="D46" s="139"/>
      <c r="E46" s="142"/>
      <c r="F46" s="143"/>
      <c r="G46" s="142"/>
      <c r="H46" s="143"/>
      <c r="I46" s="142"/>
      <c r="J46" s="143"/>
      <c r="K46" s="142"/>
      <c r="L46" s="143"/>
      <c r="M46" s="142"/>
      <c r="O46" s="141"/>
      <c r="P46" s="141"/>
    </row>
    <row r="47" spans="2:16" ht="18" hidden="1" customHeight="1" outlineLevel="1" x14ac:dyDescent="0.25">
      <c r="B47" s="138"/>
      <c r="C47" s="139"/>
      <c r="D47" s="139"/>
      <c r="E47" s="142"/>
      <c r="F47" s="143"/>
      <c r="G47" s="142"/>
      <c r="H47" s="143"/>
      <c r="I47" s="142"/>
      <c r="J47" s="143"/>
      <c r="K47" s="142"/>
      <c r="L47" s="143"/>
      <c r="M47" s="142"/>
      <c r="O47" s="141"/>
      <c r="P47" s="141"/>
    </row>
    <row r="48" spans="2:16" ht="18" hidden="1" customHeight="1" outlineLevel="1" x14ac:dyDescent="0.25">
      <c r="B48" s="138"/>
      <c r="C48" s="139"/>
      <c r="D48" s="139"/>
      <c r="E48" s="142"/>
      <c r="F48" s="143"/>
      <c r="G48" s="142"/>
      <c r="H48" s="143"/>
      <c r="I48" s="142"/>
      <c r="J48" s="143"/>
      <c r="K48" s="142"/>
      <c r="L48" s="143"/>
      <c r="M48" s="142"/>
      <c r="O48" s="141"/>
      <c r="P48" s="141"/>
    </row>
    <row r="49" spans="2:16" ht="18" hidden="1" customHeight="1" outlineLevel="1" x14ac:dyDescent="0.25">
      <c r="B49" s="138"/>
      <c r="C49" s="139"/>
      <c r="D49" s="139"/>
      <c r="E49" s="142"/>
      <c r="F49" s="143"/>
      <c r="G49" s="142"/>
      <c r="H49" s="143"/>
      <c r="I49" s="142"/>
      <c r="J49" s="143"/>
      <c r="K49" s="142"/>
      <c r="L49" s="143"/>
      <c r="M49" s="142"/>
      <c r="O49" s="141"/>
      <c r="P49" s="141"/>
    </row>
    <row r="50" spans="2:16" ht="18" hidden="1" customHeight="1" outlineLevel="1" x14ac:dyDescent="0.25">
      <c r="B50" s="138"/>
      <c r="C50" s="139"/>
      <c r="D50" s="139"/>
      <c r="E50" s="142"/>
      <c r="F50" s="143"/>
      <c r="G50" s="142"/>
      <c r="H50" s="143"/>
      <c r="I50" s="142"/>
      <c r="J50" s="143"/>
      <c r="K50" s="142"/>
      <c r="L50" s="143"/>
      <c r="M50" s="142"/>
      <c r="O50" s="141"/>
      <c r="P50" s="141"/>
    </row>
    <row r="51" spans="2:16" ht="18" hidden="1" customHeight="1" outlineLevel="1" x14ac:dyDescent="0.25">
      <c r="B51" s="138"/>
      <c r="C51" s="139"/>
      <c r="D51" s="139"/>
      <c r="E51" s="142"/>
      <c r="F51" s="143"/>
      <c r="G51" s="142"/>
      <c r="H51" s="143"/>
      <c r="I51" s="142"/>
      <c r="J51" s="143"/>
      <c r="K51" s="142"/>
      <c r="L51" s="143"/>
      <c r="M51" s="142"/>
      <c r="O51" s="141"/>
      <c r="P51" s="141"/>
    </row>
    <row r="52" spans="2:16" ht="18" hidden="1" customHeight="1" outlineLevel="1" x14ac:dyDescent="0.25">
      <c r="B52" s="138"/>
      <c r="C52" s="139"/>
      <c r="D52" s="139"/>
      <c r="E52" s="142"/>
      <c r="F52" s="143"/>
      <c r="G52" s="142"/>
      <c r="H52" s="143"/>
      <c r="I52" s="142"/>
      <c r="J52" s="143"/>
      <c r="K52" s="142"/>
      <c r="L52" s="143"/>
      <c r="M52" s="142"/>
      <c r="O52" s="141"/>
      <c r="P52" s="141"/>
    </row>
    <row r="53" spans="2:16" ht="18" hidden="1" customHeight="1" outlineLevel="1" x14ac:dyDescent="0.25">
      <c r="B53" s="138"/>
      <c r="C53" s="139"/>
      <c r="D53" s="139"/>
      <c r="E53" s="142"/>
      <c r="F53" s="143"/>
      <c r="G53" s="142"/>
      <c r="H53" s="143"/>
      <c r="I53" s="142"/>
      <c r="J53" s="143"/>
      <c r="K53" s="142"/>
      <c r="L53" s="143"/>
      <c r="M53" s="142"/>
      <c r="O53" s="141"/>
      <c r="P53" s="141"/>
    </row>
    <row r="54" spans="2:16" ht="18" hidden="1" customHeight="1" outlineLevel="1" x14ac:dyDescent="0.25">
      <c r="B54" s="138"/>
      <c r="C54" s="139"/>
      <c r="D54" s="139"/>
      <c r="E54" s="142"/>
      <c r="F54" s="143"/>
      <c r="G54" s="142"/>
      <c r="H54" s="143"/>
      <c r="I54" s="142"/>
      <c r="J54" s="143"/>
      <c r="K54" s="142"/>
      <c r="L54" s="143"/>
      <c r="M54" s="142"/>
      <c r="O54" s="141"/>
      <c r="P54" s="141"/>
    </row>
    <row r="55" spans="2:16" ht="18" hidden="1" customHeight="1" outlineLevel="1" x14ac:dyDescent="0.25">
      <c r="B55" s="138"/>
      <c r="C55" s="139"/>
      <c r="D55" s="139"/>
      <c r="E55" s="142"/>
      <c r="F55" s="143"/>
      <c r="G55" s="142"/>
      <c r="H55" s="143"/>
      <c r="I55" s="142"/>
      <c r="J55" s="143"/>
      <c r="K55" s="142"/>
      <c r="L55" s="143"/>
      <c r="M55" s="142"/>
      <c r="O55" s="141"/>
      <c r="P55" s="141"/>
    </row>
    <row r="56" spans="2:16" ht="18" hidden="1" customHeight="1" outlineLevel="1" x14ac:dyDescent="0.25">
      <c r="B56" s="138"/>
      <c r="C56" s="139"/>
      <c r="D56" s="139"/>
      <c r="E56" s="142"/>
      <c r="F56" s="143"/>
      <c r="G56" s="142"/>
      <c r="H56" s="143"/>
      <c r="I56" s="142"/>
      <c r="J56" s="143"/>
      <c r="K56" s="142"/>
      <c r="L56" s="143"/>
      <c r="M56" s="142"/>
      <c r="O56" s="141"/>
      <c r="P56" s="141"/>
    </row>
    <row r="57" spans="2:16" ht="18" hidden="1" customHeight="1" outlineLevel="1" x14ac:dyDescent="0.25">
      <c r="B57" s="138"/>
      <c r="C57" s="139"/>
      <c r="D57" s="139"/>
      <c r="E57" s="142"/>
      <c r="F57" s="143"/>
      <c r="G57" s="142"/>
      <c r="H57" s="143"/>
      <c r="I57" s="142"/>
      <c r="J57" s="143"/>
      <c r="K57" s="142"/>
      <c r="L57" s="143"/>
      <c r="M57" s="142"/>
      <c r="O57" s="141"/>
      <c r="P57" s="141"/>
    </row>
    <row r="58" spans="2:16" ht="18" hidden="1" customHeight="1" outlineLevel="1" x14ac:dyDescent="0.25">
      <c r="B58" s="138"/>
      <c r="C58" s="139"/>
      <c r="D58" s="139"/>
      <c r="E58" s="142"/>
      <c r="F58" s="143"/>
      <c r="G58" s="142"/>
      <c r="H58" s="143"/>
      <c r="I58" s="142"/>
      <c r="J58" s="143"/>
      <c r="K58" s="142"/>
      <c r="L58" s="143"/>
      <c r="M58" s="142"/>
      <c r="O58" s="141"/>
      <c r="P58" s="141"/>
    </row>
    <row r="59" spans="2:16" ht="18" hidden="1" customHeight="1" outlineLevel="1" x14ac:dyDescent="0.25">
      <c r="B59" s="138"/>
      <c r="C59" s="139"/>
      <c r="D59" s="139"/>
      <c r="E59" s="142"/>
      <c r="F59" s="143"/>
      <c r="G59" s="142"/>
      <c r="H59" s="143"/>
      <c r="I59" s="142"/>
      <c r="J59" s="143"/>
      <c r="K59" s="142"/>
      <c r="L59" s="143"/>
      <c r="M59" s="142"/>
      <c r="O59" s="141"/>
      <c r="P59" s="141"/>
    </row>
    <row r="60" spans="2:16" ht="18" hidden="1" customHeight="1" outlineLevel="1" x14ac:dyDescent="0.25">
      <c r="B60" s="138"/>
      <c r="C60" s="139"/>
      <c r="D60" s="139"/>
      <c r="E60" s="142"/>
      <c r="F60" s="143"/>
      <c r="G60" s="142"/>
      <c r="H60" s="143"/>
      <c r="I60" s="142"/>
      <c r="J60" s="143"/>
      <c r="K60" s="142"/>
      <c r="L60" s="143"/>
      <c r="M60" s="142"/>
      <c r="O60" s="141"/>
      <c r="P60" s="141"/>
    </row>
    <row r="61" spans="2:16" ht="18" hidden="1" customHeight="1" outlineLevel="1" x14ac:dyDescent="0.25">
      <c r="B61" s="138"/>
      <c r="C61" s="139"/>
      <c r="D61" s="139"/>
      <c r="E61" s="142"/>
      <c r="F61" s="143"/>
      <c r="G61" s="142"/>
      <c r="H61" s="143"/>
      <c r="I61" s="142"/>
      <c r="J61" s="143"/>
      <c r="K61" s="142"/>
      <c r="L61" s="143"/>
      <c r="M61" s="142"/>
      <c r="O61" s="141"/>
      <c r="P61" s="141"/>
    </row>
    <row r="62" spans="2:16" ht="18" hidden="1" customHeight="1" outlineLevel="1" x14ac:dyDescent="0.25">
      <c r="B62" s="138"/>
      <c r="C62" s="139"/>
      <c r="D62" s="139"/>
      <c r="E62" s="142"/>
      <c r="F62" s="143"/>
      <c r="G62" s="142"/>
      <c r="H62" s="143"/>
      <c r="I62" s="142"/>
      <c r="J62" s="143"/>
      <c r="K62" s="142"/>
      <c r="L62" s="143"/>
      <c r="M62" s="142"/>
      <c r="O62" s="141"/>
      <c r="P62" s="141"/>
    </row>
    <row r="63" spans="2:16" ht="18" hidden="1" customHeight="1" outlineLevel="1" x14ac:dyDescent="0.25">
      <c r="B63" s="138"/>
      <c r="C63" s="139"/>
      <c r="D63" s="139"/>
      <c r="E63" s="142"/>
      <c r="F63" s="143"/>
      <c r="G63" s="142"/>
      <c r="H63" s="143"/>
      <c r="I63" s="142"/>
      <c r="J63" s="143"/>
      <c r="K63" s="142"/>
      <c r="L63" s="143"/>
      <c r="M63" s="142"/>
      <c r="O63" s="141"/>
      <c r="P63" s="141"/>
    </row>
    <row r="64" spans="2:16" ht="18" hidden="1" customHeight="1" outlineLevel="1" x14ac:dyDescent="0.25">
      <c r="B64" s="138"/>
      <c r="C64" s="139"/>
      <c r="D64" s="139"/>
      <c r="E64" s="142"/>
      <c r="F64" s="143"/>
      <c r="G64" s="142"/>
      <c r="H64" s="143"/>
      <c r="I64" s="142"/>
      <c r="J64" s="143"/>
      <c r="K64" s="142"/>
      <c r="L64" s="143"/>
      <c r="M64" s="142"/>
      <c r="O64" s="141"/>
      <c r="P64" s="141"/>
    </row>
    <row r="65" spans="2:16" ht="18" hidden="1" customHeight="1" outlineLevel="1" x14ac:dyDescent="0.25">
      <c r="B65" s="138"/>
      <c r="C65" s="139"/>
      <c r="D65" s="139"/>
      <c r="E65" s="142"/>
      <c r="F65" s="143"/>
      <c r="G65" s="142"/>
      <c r="H65" s="143"/>
      <c r="I65" s="142"/>
      <c r="J65" s="143"/>
      <c r="K65" s="142"/>
      <c r="L65" s="143"/>
      <c r="M65" s="142"/>
      <c r="O65" s="141"/>
      <c r="P65" s="141"/>
    </row>
    <row r="66" spans="2:16" ht="18" hidden="1" customHeight="1" outlineLevel="1" x14ac:dyDescent="0.25">
      <c r="B66" s="138"/>
      <c r="C66" s="139"/>
      <c r="D66" s="139"/>
      <c r="E66" s="142"/>
      <c r="F66" s="143"/>
      <c r="G66" s="142"/>
      <c r="H66" s="143"/>
      <c r="I66" s="142"/>
      <c r="J66" s="143"/>
      <c r="K66" s="142"/>
      <c r="L66" s="143"/>
      <c r="M66" s="142"/>
      <c r="O66" s="141"/>
      <c r="P66" s="141"/>
    </row>
    <row r="67" spans="2:16" ht="18" hidden="1" customHeight="1" outlineLevel="1" x14ac:dyDescent="0.25">
      <c r="B67" s="138"/>
      <c r="C67" s="139"/>
      <c r="D67" s="139"/>
      <c r="E67" s="142"/>
      <c r="F67" s="143"/>
      <c r="G67" s="142"/>
      <c r="H67" s="143"/>
      <c r="I67" s="142"/>
      <c r="J67" s="143"/>
      <c r="K67" s="142"/>
      <c r="L67" s="143"/>
      <c r="M67" s="142"/>
      <c r="O67" s="141"/>
      <c r="P67" s="141"/>
    </row>
    <row r="68" spans="2:16" ht="18" hidden="1" customHeight="1" outlineLevel="1" x14ac:dyDescent="0.25">
      <c r="B68" s="138"/>
      <c r="C68" s="139"/>
      <c r="D68" s="139"/>
      <c r="E68" s="142"/>
      <c r="F68" s="143"/>
      <c r="G68" s="142"/>
      <c r="H68" s="143"/>
      <c r="I68" s="142"/>
      <c r="J68" s="143"/>
      <c r="K68" s="142"/>
      <c r="L68" s="143"/>
      <c r="M68" s="142"/>
      <c r="O68" s="141"/>
      <c r="P68" s="141"/>
    </row>
    <row r="69" spans="2:16" ht="18" hidden="1" customHeight="1" outlineLevel="1" x14ac:dyDescent="0.25">
      <c r="B69" s="138"/>
      <c r="C69" s="139"/>
      <c r="D69" s="139"/>
      <c r="E69" s="142"/>
      <c r="F69" s="143"/>
      <c r="G69" s="142"/>
      <c r="H69" s="143"/>
      <c r="I69" s="142"/>
      <c r="J69" s="143"/>
      <c r="K69" s="142"/>
      <c r="L69" s="143"/>
      <c r="M69" s="142"/>
      <c r="O69" s="141"/>
      <c r="P69" s="141"/>
    </row>
    <row r="70" spans="2:16" ht="18" hidden="1" customHeight="1" outlineLevel="1" x14ac:dyDescent="0.25">
      <c r="B70" s="138"/>
      <c r="C70" s="139"/>
      <c r="D70" s="139"/>
      <c r="E70" s="142"/>
      <c r="F70" s="143"/>
      <c r="G70" s="142"/>
      <c r="H70" s="143"/>
      <c r="I70" s="142"/>
      <c r="J70" s="143"/>
      <c r="K70" s="142"/>
      <c r="L70" s="143"/>
      <c r="M70" s="142"/>
      <c r="O70" s="141"/>
      <c r="P70" s="141"/>
    </row>
    <row r="71" spans="2:16" ht="18" hidden="1" customHeight="1" outlineLevel="1" x14ac:dyDescent="0.25">
      <c r="B71" s="138"/>
      <c r="C71" s="139"/>
      <c r="D71" s="139"/>
      <c r="E71" s="142"/>
      <c r="F71" s="143"/>
      <c r="G71" s="142"/>
      <c r="H71" s="143"/>
      <c r="I71" s="142"/>
      <c r="J71" s="143"/>
      <c r="K71" s="142"/>
      <c r="L71" s="143"/>
      <c r="M71" s="142"/>
      <c r="O71" s="141"/>
      <c r="P71" s="141"/>
    </row>
    <row r="72" spans="2:16" ht="18" hidden="1" customHeight="1" outlineLevel="1" x14ac:dyDescent="0.25">
      <c r="B72" s="138"/>
      <c r="C72" s="139"/>
      <c r="D72" s="139"/>
      <c r="E72" s="142"/>
      <c r="F72" s="143"/>
      <c r="G72" s="142"/>
      <c r="H72" s="143"/>
      <c r="I72" s="142"/>
      <c r="J72" s="143"/>
      <c r="K72" s="142"/>
      <c r="L72" s="143"/>
      <c r="M72" s="142"/>
      <c r="O72" s="141"/>
      <c r="P72" s="141"/>
    </row>
    <row r="73" spans="2:16" ht="18" hidden="1" customHeight="1" outlineLevel="1" x14ac:dyDescent="0.25">
      <c r="B73" s="138"/>
      <c r="C73" s="139"/>
      <c r="D73" s="139"/>
      <c r="E73" s="142"/>
      <c r="F73" s="143"/>
      <c r="G73" s="142"/>
      <c r="H73" s="143"/>
      <c r="I73" s="142"/>
      <c r="J73" s="143"/>
      <c r="K73" s="142"/>
      <c r="L73" s="143"/>
      <c r="M73" s="142"/>
      <c r="O73" s="141"/>
      <c r="P73" s="141"/>
    </row>
    <row r="74" spans="2:16" ht="18" hidden="1" customHeight="1" outlineLevel="1" x14ac:dyDescent="0.25">
      <c r="B74" s="138"/>
      <c r="C74" s="139"/>
      <c r="D74" s="139"/>
      <c r="E74" s="142"/>
      <c r="F74" s="143"/>
      <c r="G74" s="142"/>
      <c r="H74" s="143"/>
      <c r="I74" s="142"/>
      <c r="J74" s="143"/>
      <c r="K74" s="142"/>
      <c r="L74" s="143"/>
      <c r="M74" s="142"/>
      <c r="O74" s="141"/>
      <c r="P74" s="141"/>
    </row>
    <row r="75" spans="2:16" ht="18" hidden="1" customHeight="1" outlineLevel="1" x14ac:dyDescent="0.25">
      <c r="B75" s="138"/>
      <c r="C75" s="139"/>
      <c r="D75" s="139"/>
      <c r="E75" s="142"/>
      <c r="F75" s="143"/>
      <c r="G75" s="142"/>
      <c r="H75" s="143"/>
      <c r="I75" s="142"/>
      <c r="J75" s="143"/>
      <c r="K75" s="142"/>
      <c r="L75" s="143"/>
      <c r="M75" s="142"/>
      <c r="O75" s="141"/>
      <c r="P75" s="141"/>
    </row>
    <row r="76" spans="2:16" ht="18" hidden="1" customHeight="1" outlineLevel="1" x14ac:dyDescent="0.25">
      <c r="B76" s="138"/>
      <c r="C76" s="139"/>
      <c r="D76" s="139"/>
      <c r="E76" s="142"/>
      <c r="F76" s="143"/>
      <c r="G76" s="142"/>
      <c r="H76" s="143"/>
      <c r="I76" s="142"/>
      <c r="J76" s="143"/>
      <c r="K76" s="142"/>
      <c r="L76" s="143"/>
      <c r="M76" s="142"/>
      <c r="O76" s="141"/>
      <c r="P76" s="141"/>
    </row>
    <row r="77" spans="2:16" ht="18" hidden="1" customHeight="1" outlineLevel="1" x14ac:dyDescent="0.25">
      <c r="B77" s="138"/>
      <c r="C77" s="139"/>
      <c r="D77" s="139"/>
      <c r="E77" s="142"/>
      <c r="F77" s="143"/>
      <c r="G77" s="142"/>
      <c r="H77" s="143"/>
      <c r="I77" s="142"/>
      <c r="J77" s="143"/>
      <c r="K77" s="142"/>
      <c r="L77" s="143"/>
      <c r="M77" s="142"/>
      <c r="O77" s="141"/>
      <c r="P77" s="141"/>
    </row>
    <row r="78" spans="2:16" ht="18" hidden="1" customHeight="1" outlineLevel="1" x14ac:dyDescent="0.25">
      <c r="B78" s="138"/>
      <c r="C78" s="139"/>
      <c r="D78" s="139"/>
      <c r="E78" s="142"/>
      <c r="F78" s="143"/>
      <c r="G78" s="142"/>
      <c r="H78" s="143"/>
      <c r="I78" s="142"/>
      <c r="J78" s="143"/>
      <c r="K78" s="142"/>
      <c r="L78" s="143"/>
      <c r="M78" s="142"/>
      <c r="O78" s="141"/>
      <c r="P78" s="141"/>
    </row>
    <row r="79" spans="2:16" ht="18" hidden="1" customHeight="1" outlineLevel="1" x14ac:dyDescent="0.25">
      <c r="B79" s="138"/>
      <c r="C79" s="139"/>
      <c r="D79" s="139"/>
      <c r="E79" s="142"/>
      <c r="F79" s="143"/>
      <c r="G79" s="142"/>
      <c r="H79" s="143"/>
      <c r="I79" s="142"/>
      <c r="J79" s="143"/>
      <c r="K79" s="142"/>
      <c r="L79" s="143"/>
      <c r="M79" s="142"/>
      <c r="O79" s="141"/>
      <c r="P79" s="141"/>
    </row>
    <row r="80" spans="2:16" ht="18" hidden="1" customHeight="1" outlineLevel="1" x14ac:dyDescent="0.25">
      <c r="B80" s="138"/>
      <c r="C80" s="139"/>
      <c r="D80" s="139"/>
      <c r="E80" s="142"/>
      <c r="F80" s="143"/>
      <c r="G80" s="142"/>
      <c r="H80" s="143"/>
      <c r="I80" s="142"/>
      <c r="J80" s="143"/>
      <c r="K80" s="142"/>
      <c r="L80" s="143"/>
      <c r="M80" s="142"/>
      <c r="O80" s="141"/>
      <c r="P80" s="141"/>
    </row>
    <row r="81" spans="2:16" ht="18" hidden="1" customHeight="1" outlineLevel="1" x14ac:dyDescent="0.25">
      <c r="B81" s="138"/>
      <c r="C81" s="139"/>
      <c r="D81" s="139"/>
      <c r="E81" s="142"/>
      <c r="F81" s="143"/>
      <c r="G81" s="142"/>
      <c r="H81" s="143"/>
      <c r="I81" s="142"/>
      <c r="J81" s="143"/>
      <c r="K81" s="142"/>
      <c r="L81" s="143"/>
      <c r="M81" s="142"/>
      <c r="O81" s="141"/>
      <c r="P81" s="141"/>
    </row>
    <row r="82" spans="2:16" ht="18" hidden="1" customHeight="1" outlineLevel="1" x14ac:dyDescent="0.25">
      <c r="B82" s="138"/>
      <c r="C82" s="139"/>
      <c r="D82" s="139"/>
      <c r="E82" s="142"/>
      <c r="F82" s="143"/>
      <c r="G82" s="142"/>
      <c r="H82" s="143"/>
      <c r="I82" s="142"/>
      <c r="J82" s="143"/>
      <c r="K82" s="142"/>
      <c r="L82" s="143"/>
      <c r="M82" s="142"/>
      <c r="O82" s="141"/>
      <c r="P82" s="141"/>
    </row>
    <row r="83" spans="2:16" ht="18" hidden="1" customHeight="1" outlineLevel="1" x14ac:dyDescent="0.25">
      <c r="B83" s="138"/>
      <c r="C83" s="139"/>
      <c r="D83" s="139"/>
      <c r="E83" s="142"/>
      <c r="F83" s="143"/>
      <c r="G83" s="142"/>
      <c r="H83" s="143"/>
      <c r="I83" s="142"/>
      <c r="J83" s="143"/>
      <c r="K83" s="142"/>
      <c r="L83" s="143"/>
      <c r="M83" s="142"/>
      <c r="O83" s="141"/>
      <c r="P83" s="141"/>
    </row>
    <row r="84" spans="2:16" ht="18" hidden="1" customHeight="1" outlineLevel="1" x14ac:dyDescent="0.25">
      <c r="B84" s="138"/>
      <c r="C84" s="139"/>
      <c r="D84" s="139"/>
      <c r="E84" s="142"/>
      <c r="F84" s="143"/>
      <c r="G84" s="142"/>
      <c r="H84" s="143"/>
      <c r="I84" s="142"/>
      <c r="J84" s="143"/>
      <c r="K84" s="142"/>
      <c r="L84" s="143"/>
      <c r="M84" s="142"/>
      <c r="O84" s="141"/>
      <c r="P84" s="141"/>
    </row>
    <row r="85" spans="2:16" ht="18" hidden="1" customHeight="1" outlineLevel="1" x14ac:dyDescent="0.25">
      <c r="B85" s="138"/>
      <c r="C85" s="139"/>
      <c r="D85" s="139"/>
      <c r="E85" s="142"/>
      <c r="F85" s="143"/>
      <c r="G85" s="142"/>
      <c r="H85" s="143"/>
      <c r="I85" s="142"/>
      <c r="J85" s="143"/>
      <c r="K85" s="142"/>
      <c r="L85" s="143"/>
      <c r="M85" s="142"/>
      <c r="O85" s="141"/>
      <c r="P85" s="141"/>
    </row>
    <row r="86" spans="2:16" ht="18" hidden="1" customHeight="1" outlineLevel="1" x14ac:dyDescent="0.25">
      <c r="B86" s="138"/>
      <c r="C86" s="139"/>
      <c r="D86" s="139"/>
      <c r="E86" s="142"/>
      <c r="F86" s="143"/>
      <c r="G86" s="142"/>
      <c r="H86" s="143"/>
      <c r="I86" s="142"/>
      <c r="J86" s="143"/>
      <c r="K86" s="142"/>
      <c r="L86" s="143"/>
      <c r="M86" s="142"/>
      <c r="O86" s="141"/>
      <c r="P86" s="141"/>
    </row>
    <row r="87" spans="2:16" ht="18" hidden="1" customHeight="1" outlineLevel="1" x14ac:dyDescent="0.25">
      <c r="B87" s="138"/>
      <c r="C87" s="139"/>
      <c r="D87" s="139"/>
      <c r="E87" s="142"/>
      <c r="F87" s="143"/>
      <c r="G87" s="142"/>
      <c r="H87" s="143"/>
      <c r="I87" s="142"/>
      <c r="J87" s="143"/>
      <c r="K87" s="142"/>
      <c r="L87" s="143"/>
      <c r="M87" s="142"/>
      <c r="O87" s="141"/>
      <c r="P87" s="141"/>
    </row>
    <row r="88" spans="2:16" ht="18" hidden="1" customHeight="1" outlineLevel="1" x14ac:dyDescent="0.25">
      <c r="B88" s="138"/>
      <c r="C88" s="139"/>
      <c r="D88" s="139"/>
      <c r="E88" s="142"/>
      <c r="F88" s="143"/>
      <c r="G88" s="142"/>
      <c r="H88" s="143"/>
      <c r="I88" s="142"/>
      <c r="J88" s="143"/>
      <c r="K88" s="142"/>
      <c r="L88" s="143"/>
      <c r="M88" s="142"/>
      <c r="O88" s="141"/>
      <c r="P88" s="141"/>
    </row>
    <row r="89" spans="2:16" ht="18" hidden="1" customHeight="1" outlineLevel="1" x14ac:dyDescent="0.25">
      <c r="B89" s="138"/>
      <c r="C89" s="139"/>
      <c r="D89" s="139"/>
      <c r="E89" s="142"/>
      <c r="F89" s="143"/>
      <c r="G89" s="142"/>
      <c r="H89" s="143"/>
      <c r="I89" s="142"/>
      <c r="J89" s="143"/>
      <c r="K89" s="142"/>
      <c r="L89" s="143"/>
      <c r="M89" s="142"/>
      <c r="O89" s="141"/>
      <c r="P89" s="141"/>
    </row>
    <row r="90" spans="2:16" ht="18" hidden="1" customHeight="1" outlineLevel="1" x14ac:dyDescent="0.25">
      <c r="B90" s="138"/>
      <c r="C90" s="139"/>
      <c r="D90" s="139"/>
      <c r="E90" s="142"/>
      <c r="F90" s="143"/>
      <c r="G90" s="142"/>
      <c r="H90" s="143"/>
      <c r="I90" s="142"/>
      <c r="J90" s="143"/>
      <c r="K90" s="142"/>
      <c r="L90" s="143"/>
      <c r="M90" s="142"/>
      <c r="O90" s="141"/>
      <c r="P90" s="141"/>
    </row>
    <row r="91" spans="2:16" ht="18" hidden="1" customHeight="1" outlineLevel="1" x14ac:dyDescent="0.25">
      <c r="B91" s="138"/>
      <c r="C91" s="139"/>
      <c r="D91" s="139"/>
      <c r="E91" s="142"/>
      <c r="F91" s="143"/>
      <c r="G91" s="142"/>
      <c r="H91" s="143"/>
      <c r="I91" s="142"/>
      <c r="J91" s="143"/>
      <c r="K91" s="142"/>
      <c r="L91" s="143"/>
      <c r="M91" s="142"/>
      <c r="O91" s="141"/>
      <c r="P91" s="141"/>
    </row>
    <row r="92" spans="2:16" ht="18" hidden="1" customHeight="1" outlineLevel="1" x14ac:dyDescent="0.25">
      <c r="B92" s="138"/>
      <c r="C92" s="139"/>
      <c r="D92" s="139"/>
      <c r="E92" s="142"/>
      <c r="F92" s="143"/>
      <c r="G92" s="142"/>
      <c r="H92" s="143"/>
      <c r="I92" s="142"/>
      <c r="J92" s="143"/>
      <c r="K92" s="142"/>
      <c r="L92" s="143"/>
      <c r="M92" s="142"/>
      <c r="O92" s="141"/>
      <c r="P92" s="141"/>
    </row>
    <row r="93" spans="2:16" ht="18" hidden="1" customHeight="1" outlineLevel="1" x14ac:dyDescent="0.25">
      <c r="B93" s="138"/>
      <c r="C93" s="139"/>
      <c r="D93" s="139"/>
      <c r="E93" s="142"/>
      <c r="F93" s="143"/>
      <c r="G93" s="142"/>
      <c r="H93" s="143"/>
      <c r="I93" s="142"/>
      <c r="J93" s="143"/>
      <c r="K93" s="142"/>
      <c r="L93" s="143"/>
      <c r="M93" s="142"/>
      <c r="O93" s="141"/>
      <c r="P93" s="141"/>
    </row>
    <row r="94" spans="2:16" ht="18" hidden="1" customHeight="1" outlineLevel="1" x14ac:dyDescent="0.25">
      <c r="B94" s="138"/>
      <c r="C94" s="139"/>
      <c r="D94" s="139"/>
      <c r="E94" s="142"/>
      <c r="F94" s="143"/>
      <c r="G94" s="142"/>
      <c r="H94" s="143"/>
      <c r="I94" s="142"/>
      <c r="J94" s="143"/>
      <c r="K94" s="142"/>
      <c r="L94" s="143"/>
      <c r="M94" s="142"/>
      <c r="O94" s="141"/>
      <c r="P94" s="141"/>
    </row>
    <row r="95" spans="2:16" ht="18" hidden="1" customHeight="1" outlineLevel="1" x14ac:dyDescent="0.25">
      <c r="B95" s="138"/>
      <c r="C95" s="139"/>
      <c r="D95" s="139"/>
      <c r="E95" s="142"/>
      <c r="F95" s="143"/>
      <c r="G95" s="142"/>
      <c r="H95" s="143"/>
      <c r="I95" s="142"/>
      <c r="J95" s="143"/>
      <c r="K95" s="142"/>
      <c r="L95" s="143"/>
      <c r="M95" s="142"/>
      <c r="O95" s="141"/>
      <c r="P95" s="141"/>
    </row>
    <row r="96" spans="2:16" ht="18" hidden="1" customHeight="1" outlineLevel="1" x14ac:dyDescent="0.25">
      <c r="B96" s="138"/>
      <c r="C96" s="139"/>
      <c r="D96" s="139"/>
      <c r="E96" s="142"/>
      <c r="F96" s="143"/>
      <c r="G96" s="142"/>
      <c r="H96" s="143"/>
      <c r="I96" s="142"/>
      <c r="J96" s="143"/>
      <c r="K96" s="142"/>
      <c r="L96" s="143"/>
      <c r="M96" s="142"/>
      <c r="O96" s="141"/>
      <c r="P96" s="141"/>
    </row>
    <row r="97" spans="2:16" ht="18" hidden="1" customHeight="1" outlineLevel="1" x14ac:dyDescent="0.25">
      <c r="B97" s="138"/>
      <c r="C97" s="139"/>
      <c r="D97" s="139"/>
      <c r="E97" s="142"/>
      <c r="F97" s="143"/>
      <c r="G97" s="142"/>
      <c r="H97" s="143"/>
      <c r="I97" s="142"/>
      <c r="J97" s="143"/>
      <c r="K97" s="142"/>
      <c r="L97" s="143"/>
      <c r="M97" s="142"/>
      <c r="O97" s="141"/>
      <c r="P97" s="141"/>
    </row>
    <row r="98" spans="2:16" ht="18" hidden="1" customHeight="1" outlineLevel="1" x14ac:dyDescent="0.25">
      <c r="B98" s="138"/>
      <c r="C98" s="139"/>
      <c r="D98" s="139"/>
      <c r="E98" s="142"/>
      <c r="F98" s="143"/>
      <c r="G98" s="142"/>
      <c r="H98" s="143"/>
      <c r="I98" s="142"/>
      <c r="J98" s="143"/>
      <c r="K98" s="142"/>
      <c r="L98" s="143"/>
      <c r="M98" s="142"/>
      <c r="O98" s="141"/>
      <c r="P98" s="141"/>
    </row>
    <row r="99" spans="2:16" ht="18" hidden="1" customHeight="1" outlineLevel="1" x14ac:dyDescent="0.25">
      <c r="B99" s="138"/>
      <c r="C99" s="139"/>
      <c r="D99" s="139"/>
      <c r="E99" s="142"/>
      <c r="F99" s="143"/>
      <c r="G99" s="142"/>
      <c r="H99" s="143"/>
      <c r="I99" s="142"/>
      <c r="J99" s="143"/>
      <c r="K99" s="142"/>
      <c r="L99" s="143"/>
      <c r="M99" s="142"/>
      <c r="O99" s="141"/>
      <c r="P99" s="141"/>
    </row>
    <row r="100" spans="2:16" ht="18" hidden="1" customHeight="1" outlineLevel="1" x14ac:dyDescent="0.25">
      <c r="B100" s="138"/>
      <c r="C100" s="139"/>
      <c r="D100" s="139"/>
      <c r="E100" s="142"/>
      <c r="F100" s="143"/>
      <c r="G100" s="142"/>
      <c r="H100" s="143"/>
      <c r="I100" s="142"/>
      <c r="J100" s="143"/>
      <c r="K100" s="142"/>
      <c r="L100" s="143"/>
      <c r="M100" s="142"/>
      <c r="O100" s="141"/>
      <c r="P100" s="141"/>
    </row>
    <row r="101" spans="2:16" ht="18" hidden="1" customHeight="1" outlineLevel="1" x14ac:dyDescent="0.25">
      <c r="B101" s="138"/>
      <c r="C101" s="139"/>
      <c r="D101" s="139"/>
      <c r="E101" s="142"/>
      <c r="F101" s="143"/>
      <c r="G101" s="142"/>
      <c r="H101" s="143"/>
      <c r="I101" s="142"/>
      <c r="J101" s="143"/>
      <c r="K101" s="142"/>
      <c r="L101" s="143"/>
      <c r="M101" s="142"/>
      <c r="O101" s="141"/>
      <c r="P101" s="141"/>
    </row>
    <row r="102" spans="2:16" ht="18" hidden="1" customHeight="1" outlineLevel="1" x14ac:dyDescent="0.25">
      <c r="B102" s="138"/>
      <c r="C102" s="139"/>
      <c r="D102" s="139"/>
      <c r="E102" s="142"/>
      <c r="F102" s="143"/>
      <c r="G102" s="142"/>
      <c r="H102" s="143"/>
      <c r="I102" s="142"/>
      <c r="J102" s="143"/>
      <c r="K102" s="142"/>
      <c r="L102" s="143"/>
      <c r="M102" s="142"/>
      <c r="O102" s="141"/>
      <c r="P102" s="141"/>
    </row>
    <row r="103" spans="2:16" ht="18" hidden="1" customHeight="1" outlineLevel="1" x14ac:dyDescent="0.25">
      <c r="B103" s="138"/>
      <c r="C103" s="139"/>
      <c r="D103" s="139"/>
      <c r="E103" s="142"/>
      <c r="F103" s="143"/>
      <c r="G103" s="142"/>
      <c r="H103" s="143"/>
      <c r="I103" s="142"/>
      <c r="J103" s="143"/>
      <c r="K103" s="142"/>
      <c r="L103" s="143"/>
      <c r="M103" s="142"/>
      <c r="O103" s="141"/>
      <c r="P103" s="141"/>
    </row>
    <row r="104" spans="2:16" ht="18" hidden="1" customHeight="1" outlineLevel="1" x14ac:dyDescent="0.25">
      <c r="B104" s="138"/>
      <c r="C104" s="139"/>
      <c r="D104" s="139"/>
      <c r="E104" s="142"/>
      <c r="F104" s="143"/>
      <c r="G104" s="142"/>
      <c r="H104" s="143"/>
      <c r="I104" s="142"/>
      <c r="J104" s="143"/>
      <c r="K104" s="142"/>
      <c r="L104" s="143"/>
      <c r="M104" s="142"/>
      <c r="O104" s="141"/>
      <c r="P104" s="141"/>
    </row>
    <row r="105" spans="2:16" ht="18" hidden="1" customHeight="1" outlineLevel="1" x14ac:dyDescent="0.25">
      <c r="B105" s="138"/>
      <c r="C105" s="139"/>
      <c r="D105" s="139"/>
      <c r="E105" s="142"/>
      <c r="F105" s="143"/>
      <c r="G105" s="142"/>
      <c r="H105" s="143"/>
      <c r="I105" s="142"/>
      <c r="J105" s="143"/>
      <c r="K105" s="142"/>
      <c r="L105" s="143"/>
      <c r="M105" s="142"/>
      <c r="O105" s="141"/>
      <c r="P105" s="141"/>
    </row>
    <row r="106" spans="2:16" ht="18" hidden="1" customHeight="1" outlineLevel="1" x14ac:dyDescent="0.25">
      <c r="B106" s="138"/>
      <c r="C106" s="139"/>
      <c r="D106" s="139"/>
      <c r="E106" s="142"/>
      <c r="F106" s="143"/>
      <c r="G106" s="142"/>
      <c r="H106" s="143"/>
      <c r="I106" s="142"/>
      <c r="J106" s="143"/>
      <c r="K106" s="142"/>
      <c r="L106" s="143"/>
      <c r="M106" s="142"/>
      <c r="O106" s="141"/>
      <c r="P106" s="141"/>
    </row>
    <row r="107" spans="2:16" ht="18" hidden="1" customHeight="1" outlineLevel="1" x14ac:dyDescent="0.25">
      <c r="B107" s="138"/>
      <c r="C107" s="139"/>
      <c r="D107" s="139"/>
      <c r="E107" s="142"/>
      <c r="F107" s="143"/>
      <c r="G107" s="142"/>
      <c r="H107" s="143"/>
      <c r="I107" s="142"/>
      <c r="J107" s="143"/>
      <c r="K107" s="142"/>
      <c r="L107" s="143"/>
      <c r="M107" s="142"/>
      <c r="O107" s="141"/>
      <c r="P107" s="141"/>
    </row>
    <row r="108" spans="2:16" ht="18" hidden="1" customHeight="1" outlineLevel="1" x14ac:dyDescent="0.25">
      <c r="B108" s="138"/>
      <c r="C108" s="139"/>
      <c r="D108" s="139"/>
      <c r="E108" s="142"/>
      <c r="F108" s="143"/>
      <c r="G108" s="142"/>
      <c r="H108" s="143"/>
      <c r="I108" s="142"/>
      <c r="J108" s="143"/>
      <c r="K108" s="142"/>
      <c r="L108" s="143"/>
      <c r="M108" s="142"/>
      <c r="O108" s="141"/>
      <c r="P108" s="141"/>
    </row>
    <row r="109" spans="2:16" ht="18" hidden="1" customHeight="1" outlineLevel="1" x14ac:dyDescent="0.25">
      <c r="B109" s="138"/>
      <c r="C109" s="139"/>
      <c r="D109" s="139"/>
      <c r="E109" s="142"/>
      <c r="F109" s="143"/>
      <c r="G109" s="142"/>
      <c r="H109" s="143"/>
      <c r="I109" s="142"/>
      <c r="J109" s="143"/>
      <c r="K109" s="142"/>
      <c r="L109" s="143"/>
      <c r="M109" s="142"/>
      <c r="O109" s="141"/>
      <c r="P109" s="141"/>
    </row>
    <row r="110" spans="2:16" ht="18" hidden="1" customHeight="1" outlineLevel="1" x14ac:dyDescent="0.25">
      <c r="B110" s="138"/>
      <c r="C110" s="139"/>
      <c r="D110" s="139"/>
      <c r="E110" s="142"/>
      <c r="F110" s="143"/>
      <c r="G110" s="142"/>
      <c r="H110" s="143"/>
      <c r="I110" s="142"/>
      <c r="J110" s="143"/>
      <c r="K110" s="142"/>
      <c r="L110" s="143"/>
      <c r="M110" s="142"/>
      <c r="O110" s="141"/>
      <c r="P110" s="141"/>
    </row>
    <row r="111" spans="2:16" ht="18" hidden="1" customHeight="1" outlineLevel="1" x14ac:dyDescent="0.25">
      <c r="B111" s="138"/>
      <c r="C111" s="139"/>
      <c r="D111" s="139"/>
      <c r="E111" s="142"/>
      <c r="F111" s="143"/>
      <c r="G111" s="142"/>
      <c r="H111" s="143"/>
      <c r="I111" s="142"/>
      <c r="J111" s="143"/>
      <c r="K111" s="142"/>
      <c r="L111" s="143"/>
      <c r="M111" s="142"/>
      <c r="O111" s="141"/>
      <c r="P111" s="141"/>
    </row>
    <row r="112" spans="2:16" ht="18" hidden="1" customHeight="1" outlineLevel="1" x14ac:dyDescent="0.25">
      <c r="B112" s="138"/>
      <c r="C112" s="139"/>
      <c r="D112" s="139"/>
      <c r="E112" s="142"/>
      <c r="F112" s="143"/>
      <c r="G112" s="142"/>
      <c r="H112" s="143"/>
      <c r="I112" s="142"/>
      <c r="J112" s="143"/>
      <c r="K112" s="142"/>
      <c r="L112" s="143"/>
      <c r="M112" s="142"/>
      <c r="O112" s="141"/>
      <c r="P112" s="141"/>
    </row>
    <row r="113" spans="2:16" ht="18" hidden="1" customHeight="1" outlineLevel="1" x14ac:dyDescent="0.25">
      <c r="B113" s="138"/>
      <c r="C113" s="139"/>
      <c r="D113" s="139"/>
      <c r="E113" s="142"/>
      <c r="F113" s="143"/>
      <c r="G113" s="142"/>
      <c r="H113" s="143"/>
      <c r="I113" s="142"/>
      <c r="J113" s="143"/>
      <c r="K113" s="142"/>
      <c r="L113" s="143"/>
      <c r="M113" s="142"/>
      <c r="O113" s="141"/>
      <c r="P113" s="141"/>
    </row>
    <row r="114" spans="2:16" ht="18" hidden="1" customHeight="1" outlineLevel="1" x14ac:dyDescent="0.25">
      <c r="B114" s="138"/>
      <c r="C114" s="139"/>
      <c r="D114" s="139"/>
      <c r="E114" s="142"/>
      <c r="F114" s="143"/>
      <c r="G114" s="142"/>
      <c r="H114" s="143"/>
      <c r="I114" s="142"/>
      <c r="J114" s="143"/>
      <c r="K114" s="142"/>
      <c r="L114" s="143"/>
      <c r="M114" s="142"/>
      <c r="O114" s="141"/>
      <c r="P114" s="141"/>
    </row>
    <row r="115" spans="2:16" ht="18" hidden="1" customHeight="1" outlineLevel="1" x14ac:dyDescent="0.25">
      <c r="B115" s="138"/>
      <c r="C115" s="139"/>
      <c r="D115" s="139"/>
      <c r="E115" s="142"/>
      <c r="F115" s="143"/>
      <c r="G115" s="142"/>
      <c r="H115" s="143"/>
      <c r="I115" s="142"/>
      <c r="J115" s="143"/>
      <c r="K115" s="142"/>
      <c r="L115" s="143"/>
      <c r="M115" s="142"/>
      <c r="O115" s="141"/>
      <c r="P115" s="141"/>
    </row>
    <row r="116" spans="2:16" ht="18" hidden="1" customHeight="1" outlineLevel="1" x14ac:dyDescent="0.25">
      <c r="B116" s="138"/>
      <c r="C116" s="139"/>
      <c r="D116" s="139"/>
      <c r="E116" s="142"/>
      <c r="F116" s="143"/>
      <c r="G116" s="142"/>
      <c r="H116" s="143"/>
      <c r="I116" s="142"/>
      <c r="J116" s="143"/>
      <c r="K116" s="142"/>
      <c r="L116" s="143"/>
      <c r="M116" s="142"/>
      <c r="O116" s="141"/>
      <c r="P116" s="141"/>
    </row>
    <row r="117" spans="2:16" ht="18" hidden="1" customHeight="1" outlineLevel="1" x14ac:dyDescent="0.25">
      <c r="B117" s="138"/>
      <c r="C117" s="139"/>
      <c r="D117" s="139"/>
      <c r="E117" s="142"/>
      <c r="F117" s="143"/>
      <c r="G117" s="142"/>
      <c r="H117" s="143"/>
      <c r="I117" s="142"/>
      <c r="J117" s="143"/>
      <c r="K117" s="142"/>
      <c r="L117" s="143"/>
      <c r="M117" s="142"/>
      <c r="O117" s="141"/>
      <c r="P117" s="141"/>
    </row>
    <row r="118" spans="2:16" ht="18" hidden="1" customHeight="1" outlineLevel="1" x14ac:dyDescent="0.25">
      <c r="B118" s="138"/>
      <c r="C118" s="139"/>
      <c r="D118" s="139"/>
      <c r="E118" s="142"/>
      <c r="F118" s="143"/>
      <c r="G118" s="142"/>
      <c r="H118" s="143"/>
      <c r="I118" s="142"/>
      <c r="J118" s="143"/>
      <c r="K118" s="142"/>
      <c r="L118" s="143"/>
      <c r="M118" s="142"/>
      <c r="O118" s="141"/>
      <c r="P118" s="141"/>
    </row>
    <row r="119" spans="2:16" ht="18" hidden="1" customHeight="1" outlineLevel="1" x14ac:dyDescent="0.25">
      <c r="B119" s="138"/>
      <c r="C119" s="139"/>
      <c r="D119" s="139"/>
      <c r="E119" s="142"/>
      <c r="F119" s="143"/>
      <c r="G119" s="142"/>
      <c r="H119" s="143"/>
      <c r="I119" s="142"/>
      <c r="J119" s="143"/>
      <c r="K119" s="142"/>
      <c r="L119" s="143"/>
      <c r="M119" s="142"/>
      <c r="O119" s="141"/>
      <c r="P119" s="141"/>
    </row>
    <row r="120" spans="2:16" ht="18" hidden="1" customHeight="1" outlineLevel="1" x14ac:dyDescent="0.25">
      <c r="B120" s="138"/>
      <c r="C120" s="139"/>
      <c r="D120" s="139"/>
      <c r="E120" s="142"/>
      <c r="F120" s="143"/>
      <c r="G120" s="142"/>
      <c r="H120" s="143"/>
      <c r="I120" s="142"/>
      <c r="J120" s="143"/>
      <c r="K120" s="142"/>
      <c r="L120" s="143"/>
      <c r="M120" s="142"/>
      <c r="O120" s="141"/>
      <c r="P120" s="141"/>
    </row>
    <row r="121" spans="2:16" ht="18" hidden="1" customHeight="1" outlineLevel="1" x14ac:dyDescent="0.25">
      <c r="B121" s="138"/>
      <c r="C121" s="139"/>
      <c r="D121" s="139"/>
      <c r="E121" s="142"/>
      <c r="F121" s="143"/>
      <c r="G121" s="142"/>
      <c r="H121" s="143"/>
      <c r="I121" s="142"/>
      <c r="J121" s="143"/>
      <c r="K121" s="142"/>
      <c r="L121" s="143"/>
      <c r="M121" s="142"/>
      <c r="O121" s="141"/>
      <c r="P121" s="141"/>
    </row>
    <row r="122" spans="2:16" ht="18" hidden="1" customHeight="1" outlineLevel="1" x14ac:dyDescent="0.25">
      <c r="B122" s="138"/>
      <c r="C122" s="139"/>
      <c r="D122" s="139"/>
      <c r="E122" s="142"/>
      <c r="F122" s="143"/>
      <c r="G122" s="142"/>
      <c r="H122" s="143"/>
      <c r="I122" s="142"/>
      <c r="J122" s="143"/>
      <c r="K122" s="142"/>
      <c r="L122" s="143"/>
      <c r="M122" s="142"/>
      <c r="O122" s="141"/>
      <c r="P122" s="141"/>
    </row>
    <row r="123" spans="2:16" ht="18" hidden="1" customHeight="1" outlineLevel="1" x14ac:dyDescent="0.25">
      <c r="B123" s="138"/>
      <c r="C123" s="139"/>
      <c r="D123" s="139"/>
      <c r="E123" s="142"/>
      <c r="F123" s="143"/>
      <c r="G123" s="142"/>
      <c r="H123" s="143"/>
      <c r="I123" s="142"/>
      <c r="J123" s="143"/>
      <c r="K123" s="142"/>
      <c r="L123" s="143"/>
      <c r="M123" s="142"/>
      <c r="O123" s="141"/>
      <c r="P123" s="141"/>
    </row>
    <row r="124" spans="2:16" ht="18" hidden="1" customHeight="1" outlineLevel="1" x14ac:dyDescent="0.25">
      <c r="B124" s="138"/>
      <c r="C124" s="139"/>
      <c r="D124" s="139"/>
      <c r="E124" s="142"/>
      <c r="F124" s="143"/>
      <c r="G124" s="142"/>
      <c r="H124" s="143"/>
      <c r="I124" s="142"/>
      <c r="J124" s="143"/>
      <c r="K124" s="142"/>
      <c r="L124" s="143"/>
      <c r="M124" s="142"/>
      <c r="O124" s="141"/>
      <c r="P124" s="141"/>
    </row>
    <row r="125" spans="2:16" ht="18" hidden="1" customHeight="1" outlineLevel="1" x14ac:dyDescent="0.25">
      <c r="B125" s="138"/>
      <c r="C125" s="139"/>
      <c r="D125" s="139"/>
      <c r="E125" s="142"/>
      <c r="F125" s="143"/>
      <c r="G125" s="142"/>
      <c r="H125" s="143"/>
      <c r="I125" s="142"/>
      <c r="J125" s="143"/>
      <c r="K125" s="142"/>
      <c r="L125" s="143"/>
      <c r="M125" s="142"/>
      <c r="O125" s="141"/>
      <c r="P125" s="141"/>
    </row>
    <row r="126" spans="2:16" ht="18" hidden="1" customHeight="1" outlineLevel="1" x14ac:dyDescent="0.25">
      <c r="B126" s="138"/>
      <c r="C126" s="139"/>
      <c r="D126" s="139"/>
      <c r="E126" s="142"/>
      <c r="F126" s="143"/>
      <c r="G126" s="142"/>
      <c r="H126" s="143"/>
      <c r="I126" s="142"/>
      <c r="J126" s="143"/>
      <c r="K126" s="142"/>
      <c r="L126" s="143"/>
      <c r="M126" s="142"/>
      <c r="O126" s="141"/>
      <c r="P126" s="141"/>
    </row>
    <row r="127" spans="2:16" ht="18" hidden="1" customHeight="1" outlineLevel="1" x14ac:dyDescent="0.25">
      <c r="B127" s="138"/>
      <c r="C127" s="139"/>
      <c r="D127" s="139"/>
      <c r="E127" s="142"/>
      <c r="F127" s="143"/>
      <c r="G127" s="142"/>
      <c r="H127" s="143"/>
      <c r="I127" s="142"/>
      <c r="J127" s="143"/>
      <c r="K127" s="142"/>
      <c r="L127" s="143"/>
      <c r="M127" s="142"/>
      <c r="O127" s="141"/>
      <c r="P127" s="141"/>
    </row>
    <row r="128" spans="2:16" ht="18" hidden="1" customHeight="1" outlineLevel="1" x14ac:dyDescent="0.25">
      <c r="B128" s="138"/>
      <c r="C128" s="139"/>
      <c r="D128" s="139"/>
      <c r="E128" s="142"/>
      <c r="F128" s="143"/>
      <c r="G128" s="142"/>
      <c r="H128" s="143"/>
      <c r="I128" s="142"/>
      <c r="J128" s="143"/>
      <c r="K128" s="142"/>
      <c r="L128" s="143"/>
      <c r="M128" s="142"/>
      <c r="O128" s="141"/>
      <c r="P128" s="141"/>
    </row>
    <row r="129" spans="2:16" ht="18" hidden="1" customHeight="1" outlineLevel="1" x14ac:dyDescent="0.25">
      <c r="B129" s="138"/>
      <c r="C129" s="139"/>
      <c r="D129" s="139"/>
      <c r="E129" s="142"/>
      <c r="F129" s="143"/>
      <c r="G129" s="142"/>
      <c r="H129" s="143"/>
      <c r="I129" s="142"/>
      <c r="J129" s="143"/>
      <c r="K129" s="142"/>
      <c r="L129" s="143"/>
      <c r="M129" s="142"/>
      <c r="O129" s="141"/>
      <c r="P129" s="141"/>
    </row>
    <row r="130" spans="2:16" ht="18" hidden="1" customHeight="1" outlineLevel="1" x14ac:dyDescent="0.25">
      <c r="B130" s="138"/>
      <c r="C130" s="139"/>
      <c r="D130" s="139"/>
      <c r="E130" s="142"/>
      <c r="F130" s="143"/>
      <c r="G130" s="142"/>
      <c r="H130" s="143"/>
      <c r="I130" s="142"/>
      <c r="J130" s="143"/>
      <c r="K130" s="142"/>
      <c r="L130" s="143"/>
      <c r="M130" s="142"/>
      <c r="O130" s="141"/>
      <c r="P130" s="141"/>
    </row>
    <row r="131" spans="2:16" ht="18" hidden="1" customHeight="1" outlineLevel="1" x14ac:dyDescent="0.25">
      <c r="B131" s="138"/>
      <c r="C131" s="139"/>
      <c r="D131" s="139"/>
      <c r="E131" s="142"/>
      <c r="F131" s="143"/>
      <c r="G131" s="142"/>
      <c r="H131" s="143"/>
      <c r="I131" s="142"/>
      <c r="J131" s="143"/>
      <c r="K131" s="142"/>
      <c r="L131" s="143"/>
      <c r="M131" s="142"/>
      <c r="O131" s="141"/>
      <c r="P131" s="141"/>
    </row>
    <row r="132" spans="2:16" ht="18" hidden="1" customHeight="1" outlineLevel="1" x14ac:dyDescent="0.25">
      <c r="B132" s="138"/>
      <c r="C132" s="139"/>
      <c r="D132" s="139"/>
      <c r="E132" s="142"/>
      <c r="F132" s="143"/>
      <c r="G132" s="142"/>
      <c r="H132" s="143"/>
      <c r="I132" s="142"/>
      <c r="J132" s="143"/>
      <c r="K132" s="142"/>
      <c r="L132" s="143"/>
      <c r="M132" s="142"/>
      <c r="O132" s="141"/>
      <c r="P132" s="141"/>
    </row>
    <row r="133" spans="2:16" ht="18" hidden="1" customHeight="1" outlineLevel="1" x14ac:dyDescent="0.25">
      <c r="B133" s="138"/>
      <c r="C133" s="139"/>
      <c r="D133" s="139"/>
      <c r="E133" s="142"/>
      <c r="F133" s="143"/>
      <c r="G133" s="142"/>
      <c r="H133" s="143"/>
      <c r="I133" s="142"/>
      <c r="J133" s="143"/>
      <c r="K133" s="142"/>
      <c r="L133" s="143"/>
      <c r="M133" s="142"/>
      <c r="O133" s="141"/>
      <c r="P133" s="141"/>
    </row>
    <row r="134" spans="2:16" ht="18" hidden="1" customHeight="1" outlineLevel="1" x14ac:dyDescent="0.25">
      <c r="B134" s="138"/>
      <c r="C134" s="139"/>
      <c r="D134" s="139"/>
      <c r="E134" s="142"/>
      <c r="F134" s="143"/>
      <c r="G134" s="142"/>
      <c r="H134" s="143"/>
      <c r="I134" s="142"/>
      <c r="J134" s="143"/>
      <c r="K134" s="142"/>
      <c r="L134" s="143"/>
      <c r="M134" s="142"/>
      <c r="O134" s="141"/>
      <c r="P134" s="141"/>
    </row>
    <row r="135" spans="2:16" ht="18" hidden="1" customHeight="1" outlineLevel="1" x14ac:dyDescent="0.25">
      <c r="B135" s="138"/>
      <c r="C135" s="139"/>
      <c r="D135" s="139"/>
      <c r="E135" s="142"/>
      <c r="F135" s="143"/>
      <c r="G135" s="142"/>
      <c r="H135" s="143"/>
      <c r="I135" s="142"/>
      <c r="J135" s="143"/>
      <c r="K135" s="142"/>
      <c r="L135" s="143"/>
      <c r="M135" s="142"/>
      <c r="O135" s="141"/>
      <c r="P135" s="141"/>
    </row>
    <row r="136" spans="2:16" ht="18" hidden="1" customHeight="1" outlineLevel="1" x14ac:dyDescent="0.25">
      <c r="B136" s="138"/>
      <c r="C136" s="139"/>
      <c r="D136" s="139"/>
      <c r="E136" s="142"/>
      <c r="F136" s="143"/>
      <c r="G136" s="142"/>
      <c r="H136" s="143"/>
      <c r="I136" s="142"/>
      <c r="J136" s="143"/>
      <c r="K136" s="142"/>
      <c r="L136" s="143"/>
      <c r="M136" s="142"/>
      <c r="O136" s="141"/>
      <c r="P136" s="141"/>
    </row>
    <row r="137" spans="2:16" ht="18" hidden="1" customHeight="1" outlineLevel="1" x14ac:dyDescent="0.25">
      <c r="B137" s="138"/>
      <c r="C137" s="139"/>
      <c r="D137" s="139"/>
      <c r="E137" s="142"/>
      <c r="F137" s="143"/>
      <c r="G137" s="142"/>
      <c r="H137" s="143"/>
      <c r="I137" s="142"/>
      <c r="J137" s="143"/>
      <c r="K137" s="142"/>
      <c r="L137" s="143"/>
      <c r="M137" s="142"/>
      <c r="O137" s="141"/>
      <c r="P137" s="141"/>
    </row>
    <row r="138" spans="2:16" ht="18" hidden="1" customHeight="1" outlineLevel="1" x14ac:dyDescent="0.25">
      <c r="B138" s="138"/>
      <c r="C138" s="139"/>
      <c r="D138" s="139"/>
      <c r="E138" s="142"/>
      <c r="F138" s="143"/>
      <c r="G138" s="142"/>
      <c r="H138" s="143"/>
      <c r="I138" s="142"/>
      <c r="J138" s="143"/>
      <c r="K138" s="142"/>
      <c r="L138" s="143"/>
      <c r="M138" s="142"/>
      <c r="O138" s="141"/>
      <c r="P138" s="141"/>
    </row>
    <row r="139" spans="2:16" ht="18" hidden="1" customHeight="1" outlineLevel="1" x14ac:dyDescent="0.25">
      <c r="B139" s="138"/>
      <c r="C139" s="139"/>
      <c r="D139" s="139"/>
      <c r="E139" s="142"/>
      <c r="F139" s="143"/>
      <c r="G139" s="142"/>
      <c r="H139" s="143"/>
      <c r="I139" s="142"/>
      <c r="J139" s="143"/>
      <c r="K139" s="142"/>
      <c r="L139" s="143"/>
      <c r="M139" s="142"/>
      <c r="O139" s="141"/>
      <c r="P139" s="141"/>
    </row>
    <row r="140" spans="2:16" ht="18" hidden="1" customHeight="1" outlineLevel="1" x14ac:dyDescent="0.25">
      <c r="B140" s="138"/>
      <c r="C140" s="139"/>
      <c r="D140" s="139"/>
      <c r="E140" s="142"/>
      <c r="F140" s="143"/>
      <c r="G140" s="142"/>
      <c r="H140" s="143"/>
      <c r="I140" s="142"/>
      <c r="J140" s="143"/>
      <c r="K140" s="142"/>
      <c r="L140" s="143"/>
      <c r="M140" s="142"/>
      <c r="O140" s="141"/>
      <c r="P140" s="141"/>
    </row>
    <row r="141" spans="2:16" ht="18" hidden="1" customHeight="1" outlineLevel="1" x14ac:dyDescent="0.25">
      <c r="B141" s="138"/>
      <c r="C141" s="139"/>
      <c r="D141" s="139"/>
      <c r="E141" s="142"/>
      <c r="F141" s="143"/>
      <c r="G141" s="142"/>
      <c r="H141" s="143"/>
      <c r="I141" s="142"/>
      <c r="J141" s="143"/>
      <c r="K141" s="142"/>
      <c r="L141" s="143"/>
      <c r="M141" s="142"/>
      <c r="O141" s="141"/>
      <c r="P141" s="141"/>
    </row>
    <row r="142" spans="2:16" ht="18" hidden="1" customHeight="1" outlineLevel="1" x14ac:dyDescent="0.25">
      <c r="B142" s="138"/>
      <c r="C142" s="139"/>
      <c r="D142" s="139"/>
      <c r="E142" s="142"/>
      <c r="F142" s="143"/>
      <c r="G142" s="142"/>
      <c r="H142" s="143"/>
      <c r="I142" s="142"/>
      <c r="J142" s="143"/>
      <c r="K142" s="142"/>
      <c r="L142" s="143"/>
      <c r="M142" s="142"/>
      <c r="O142" s="141"/>
      <c r="P142" s="141"/>
    </row>
    <row r="143" spans="2:16" ht="18" hidden="1" customHeight="1" outlineLevel="1" x14ac:dyDescent="0.25">
      <c r="B143" s="138"/>
      <c r="C143" s="139"/>
      <c r="D143" s="139"/>
      <c r="E143" s="142"/>
      <c r="F143" s="143"/>
      <c r="G143" s="142"/>
      <c r="H143" s="143"/>
      <c r="I143" s="142"/>
      <c r="J143" s="143"/>
      <c r="K143" s="142"/>
      <c r="L143" s="143"/>
      <c r="M143" s="142"/>
      <c r="O143" s="141"/>
      <c r="P143" s="141"/>
    </row>
    <row r="144" spans="2:16" ht="18" hidden="1" customHeight="1" outlineLevel="1" x14ac:dyDescent="0.25">
      <c r="B144" s="138"/>
      <c r="C144" s="139"/>
      <c r="D144" s="139"/>
      <c r="E144" s="142"/>
      <c r="F144" s="143"/>
      <c r="G144" s="142"/>
      <c r="H144" s="143"/>
      <c r="I144" s="142"/>
      <c r="J144" s="143"/>
      <c r="K144" s="142"/>
      <c r="L144" s="143"/>
      <c r="M144" s="142"/>
      <c r="O144" s="141"/>
      <c r="P144" s="141"/>
    </row>
    <row r="145" spans="2:16" ht="18" hidden="1" customHeight="1" outlineLevel="1" x14ac:dyDescent="0.25">
      <c r="B145" s="138"/>
      <c r="C145" s="139"/>
      <c r="D145" s="139"/>
      <c r="E145" s="142"/>
      <c r="F145" s="143"/>
      <c r="G145" s="142"/>
      <c r="H145" s="143"/>
      <c r="I145" s="142"/>
      <c r="J145" s="143"/>
      <c r="K145" s="142"/>
      <c r="L145" s="143"/>
      <c r="M145" s="142"/>
      <c r="O145" s="141"/>
      <c r="P145" s="141"/>
    </row>
    <row r="146" spans="2:16" ht="18" hidden="1" customHeight="1" outlineLevel="1" x14ac:dyDescent="0.25">
      <c r="B146" s="138"/>
      <c r="C146" s="139"/>
      <c r="D146" s="139"/>
      <c r="E146" s="142"/>
      <c r="F146" s="143"/>
      <c r="G146" s="142"/>
      <c r="H146" s="143"/>
      <c r="I146" s="142"/>
      <c r="J146" s="143"/>
      <c r="K146" s="142"/>
      <c r="L146" s="143"/>
      <c r="M146" s="142"/>
      <c r="O146" s="141"/>
      <c r="P146" s="141"/>
    </row>
    <row r="147" spans="2:16" ht="18" hidden="1" customHeight="1" outlineLevel="1" x14ac:dyDescent="0.25">
      <c r="B147" s="138"/>
      <c r="C147" s="139"/>
      <c r="D147" s="139"/>
      <c r="E147" s="142"/>
      <c r="F147" s="143"/>
      <c r="G147" s="142"/>
      <c r="H147" s="143"/>
      <c r="I147" s="142"/>
      <c r="J147" s="143"/>
      <c r="K147" s="142"/>
      <c r="L147" s="143"/>
      <c r="M147" s="142"/>
      <c r="O147" s="141"/>
      <c r="P147" s="141"/>
    </row>
    <row r="148" spans="2:16" ht="18" hidden="1" customHeight="1" outlineLevel="1" x14ac:dyDescent="0.25">
      <c r="B148" s="138"/>
      <c r="C148" s="139"/>
      <c r="D148" s="139"/>
      <c r="E148" s="142"/>
      <c r="F148" s="143"/>
      <c r="G148" s="142"/>
      <c r="H148" s="143"/>
      <c r="I148" s="142"/>
      <c r="J148" s="143"/>
      <c r="K148" s="142"/>
      <c r="L148" s="143"/>
      <c r="M148" s="142"/>
      <c r="O148" s="141"/>
      <c r="P148" s="141"/>
    </row>
    <row r="149" spans="2:16" ht="18" hidden="1" customHeight="1" outlineLevel="1" x14ac:dyDescent="0.25">
      <c r="B149" s="138"/>
      <c r="C149" s="139"/>
      <c r="D149" s="139"/>
      <c r="E149" s="142"/>
      <c r="F149" s="143"/>
      <c r="G149" s="142"/>
      <c r="H149" s="143"/>
      <c r="I149" s="142"/>
      <c r="J149" s="143"/>
      <c r="K149" s="142"/>
      <c r="L149" s="143"/>
      <c r="M149" s="142"/>
      <c r="O149" s="141"/>
      <c r="P149" s="141"/>
    </row>
    <row r="150" spans="2:16" ht="18" hidden="1" customHeight="1" outlineLevel="1" x14ac:dyDescent="0.25">
      <c r="B150" s="138"/>
      <c r="C150" s="139"/>
      <c r="D150" s="139"/>
      <c r="E150" s="142"/>
      <c r="F150" s="143"/>
      <c r="G150" s="142"/>
      <c r="H150" s="143"/>
      <c r="I150" s="142"/>
      <c r="J150" s="143"/>
      <c r="K150" s="142"/>
      <c r="L150" s="143"/>
      <c r="M150" s="142"/>
      <c r="O150" s="141"/>
      <c r="P150" s="141"/>
    </row>
    <row r="151" spans="2:16" ht="18" hidden="1" customHeight="1" outlineLevel="1" x14ac:dyDescent="0.25">
      <c r="B151" s="138"/>
      <c r="C151" s="139"/>
      <c r="D151" s="139"/>
      <c r="E151" s="142"/>
      <c r="F151" s="143"/>
      <c r="G151" s="142"/>
      <c r="H151" s="143"/>
      <c r="I151" s="142"/>
      <c r="J151" s="143"/>
      <c r="K151" s="142"/>
      <c r="L151" s="143"/>
      <c r="M151" s="142"/>
      <c r="O151" s="141"/>
      <c r="P151" s="141"/>
    </row>
    <row r="152" spans="2:16" ht="18" hidden="1" customHeight="1" outlineLevel="1" x14ac:dyDescent="0.25">
      <c r="B152" s="138"/>
      <c r="C152" s="139"/>
      <c r="D152" s="139"/>
      <c r="E152" s="142"/>
      <c r="F152" s="143"/>
      <c r="G152" s="142"/>
      <c r="H152" s="143"/>
      <c r="I152" s="142"/>
      <c r="J152" s="143"/>
      <c r="K152" s="142"/>
      <c r="L152" s="143"/>
      <c r="M152" s="142"/>
      <c r="O152" s="141"/>
      <c r="P152" s="141"/>
    </row>
    <row r="153" spans="2:16" ht="18" hidden="1" customHeight="1" outlineLevel="1" x14ac:dyDescent="0.25">
      <c r="B153" s="138"/>
      <c r="C153" s="139"/>
      <c r="D153" s="139"/>
      <c r="E153" s="142"/>
      <c r="F153" s="143"/>
      <c r="G153" s="142"/>
      <c r="H153" s="143"/>
      <c r="I153" s="142"/>
      <c r="J153" s="143"/>
      <c r="K153" s="142"/>
      <c r="L153" s="143"/>
      <c r="M153" s="142"/>
      <c r="O153" s="141"/>
      <c r="P153" s="141"/>
    </row>
    <row r="154" spans="2:16" ht="18" hidden="1" customHeight="1" outlineLevel="1" x14ac:dyDescent="0.25">
      <c r="B154" s="138"/>
      <c r="C154" s="139"/>
      <c r="D154" s="139"/>
      <c r="E154" s="142"/>
      <c r="F154" s="143"/>
      <c r="G154" s="142"/>
      <c r="H154" s="143"/>
      <c r="I154" s="142"/>
      <c r="J154" s="143"/>
      <c r="K154" s="142"/>
      <c r="L154" s="143"/>
      <c r="M154" s="142"/>
      <c r="O154" s="141"/>
      <c r="P154" s="141"/>
    </row>
    <row r="155" spans="2:16" ht="18" hidden="1" customHeight="1" outlineLevel="1" x14ac:dyDescent="0.25">
      <c r="B155" s="138"/>
      <c r="C155" s="139"/>
      <c r="D155" s="139"/>
      <c r="E155" s="142"/>
      <c r="F155" s="143"/>
      <c r="G155" s="142"/>
      <c r="H155" s="143"/>
      <c r="I155" s="142"/>
      <c r="J155" s="143"/>
      <c r="K155" s="142"/>
      <c r="L155" s="143"/>
      <c r="M155" s="142"/>
      <c r="O155" s="141"/>
      <c r="P155" s="141"/>
    </row>
    <row r="156" spans="2:16" ht="18" hidden="1" customHeight="1" outlineLevel="1" x14ac:dyDescent="0.25">
      <c r="B156" s="138"/>
      <c r="C156" s="139"/>
      <c r="D156" s="139"/>
      <c r="E156" s="142"/>
      <c r="F156" s="143"/>
      <c r="G156" s="142"/>
      <c r="H156" s="143"/>
      <c r="I156" s="142"/>
      <c r="J156" s="143"/>
      <c r="K156" s="142"/>
      <c r="L156" s="143"/>
      <c r="M156" s="142"/>
      <c r="O156" s="141"/>
      <c r="P156" s="141"/>
    </row>
    <row r="157" spans="2:16" ht="18" hidden="1" customHeight="1" outlineLevel="1" x14ac:dyDescent="0.25">
      <c r="B157" s="138"/>
      <c r="C157" s="139"/>
      <c r="D157" s="139"/>
      <c r="E157" s="142"/>
      <c r="F157" s="143"/>
      <c r="G157" s="142"/>
      <c r="H157" s="143"/>
      <c r="I157" s="142"/>
      <c r="J157" s="143"/>
      <c r="K157" s="142"/>
      <c r="L157" s="143"/>
      <c r="M157" s="142"/>
      <c r="O157" s="141"/>
      <c r="P157" s="141"/>
    </row>
    <row r="158" spans="2:16" ht="18" hidden="1" customHeight="1" outlineLevel="1" x14ac:dyDescent="0.25">
      <c r="B158" s="138"/>
      <c r="C158" s="139"/>
      <c r="D158" s="139"/>
      <c r="E158" s="142"/>
      <c r="F158" s="143"/>
      <c r="G158" s="142"/>
      <c r="H158" s="143"/>
      <c r="I158" s="142"/>
      <c r="J158" s="143"/>
      <c r="K158" s="142"/>
      <c r="L158" s="143"/>
      <c r="M158" s="142"/>
      <c r="O158" s="141"/>
      <c r="P158" s="141"/>
    </row>
    <row r="159" spans="2:16" ht="18" hidden="1" customHeight="1" outlineLevel="1" x14ac:dyDescent="0.25">
      <c r="B159" s="138"/>
      <c r="C159" s="139"/>
      <c r="D159" s="139"/>
      <c r="E159" s="142"/>
      <c r="F159" s="143"/>
      <c r="G159" s="142"/>
      <c r="H159" s="143"/>
      <c r="I159" s="142"/>
      <c r="J159" s="143"/>
      <c r="K159" s="142"/>
      <c r="L159" s="143"/>
      <c r="M159" s="142"/>
      <c r="O159" s="141"/>
      <c r="P159" s="141"/>
    </row>
    <row r="160" spans="2:16" ht="18" hidden="1" customHeight="1" outlineLevel="1" x14ac:dyDescent="0.25">
      <c r="B160" s="138"/>
      <c r="C160" s="139"/>
      <c r="D160" s="139"/>
      <c r="E160" s="142"/>
      <c r="F160" s="143"/>
      <c r="G160" s="142"/>
      <c r="H160" s="143"/>
      <c r="I160" s="142"/>
      <c r="J160" s="143"/>
      <c r="K160" s="142"/>
      <c r="L160" s="143"/>
      <c r="M160" s="142"/>
      <c r="O160" s="141"/>
      <c r="P160" s="141"/>
    </row>
    <row r="161" spans="2:16" ht="18" hidden="1" customHeight="1" outlineLevel="1" x14ac:dyDescent="0.25">
      <c r="B161" s="138"/>
      <c r="C161" s="139"/>
      <c r="D161" s="139"/>
      <c r="E161" s="142"/>
      <c r="F161" s="143"/>
      <c r="G161" s="142"/>
      <c r="H161" s="143"/>
      <c r="I161" s="142"/>
      <c r="J161" s="143"/>
      <c r="K161" s="142"/>
      <c r="L161" s="143"/>
      <c r="M161" s="142"/>
      <c r="O161" s="141"/>
      <c r="P161" s="141"/>
    </row>
    <row r="162" spans="2:16" ht="18" hidden="1" customHeight="1" outlineLevel="1" x14ac:dyDescent="0.25">
      <c r="B162" s="138"/>
      <c r="C162" s="139"/>
      <c r="D162" s="139"/>
      <c r="E162" s="142"/>
      <c r="F162" s="143"/>
      <c r="G162" s="142"/>
      <c r="H162" s="143"/>
      <c r="I162" s="142"/>
      <c r="J162" s="143"/>
      <c r="K162" s="142"/>
      <c r="L162" s="143"/>
      <c r="M162" s="142"/>
      <c r="O162" s="141"/>
      <c r="P162" s="141"/>
    </row>
    <row r="163" spans="2:16" ht="18" hidden="1" customHeight="1" outlineLevel="1" x14ac:dyDescent="0.25">
      <c r="B163" s="138"/>
      <c r="C163" s="139"/>
      <c r="D163" s="139"/>
      <c r="E163" s="142"/>
      <c r="F163" s="143"/>
      <c r="G163" s="142"/>
      <c r="H163" s="143"/>
      <c r="I163" s="142"/>
      <c r="J163" s="143"/>
      <c r="K163" s="142"/>
      <c r="L163" s="143"/>
      <c r="M163" s="142"/>
      <c r="O163" s="141"/>
      <c r="P163" s="141"/>
    </row>
    <row r="164" spans="2:16" ht="18" hidden="1" customHeight="1" outlineLevel="1" x14ac:dyDescent="0.25">
      <c r="B164" s="138"/>
      <c r="C164" s="139"/>
      <c r="D164" s="139"/>
      <c r="E164" s="142"/>
      <c r="F164" s="143"/>
      <c r="G164" s="142"/>
      <c r="H164" s="143"/>
      <c r="I164" s="142"/>
      <c r="J164" s="143"/>
      <c r="K164" s="142"/>
      <c r="L164" s="143"/>
      <c r="M164" s="142"/>
      <c r="O164" s="141"/>
      <c r="P164" s="141"/>
    </row>
    <row r="165" spans="2:16" ht="18" hidden="1" customHeight="1" outlineLevel="1" x14ac:dyDescent="0.25">
      <c r="B165" s="138"/>
      <c r="C165" s="139"/>
      <c r="D165" s="139"/>
      <c r="E165" s="142"/>
      <c r="F165" s="143"/>
      <c r="G165" s="142"/>
      <c r="H165" s="143"/>
      <c r="I165" s="142"/>
      <c r="J165" s="143"/>
      <c r="K165" s="142"/>
      <c r="L165" s="143"/>
      <c r="M165" s="142"/>
      <c r="O165" s="141"/>
      <c r="P165" s="141"/>
    </row>
    <row r="166" spans="2:16" ht="18" hidden="1" customHeight="1" outlineLevel="1" x14ac:dyDescent="0.25">
      <c r="B166" s="138"/>
      <c r="C166" s="139"/>
      <c r="D166" s="139"/>
      <c r="E166" s="142"/>
      <c r="F166" s="143"/>
      <c r="G166" s="142"/>
      <c r="H166" s="143"/>
      <c r="I166" s="142"/>
      <c r="J166" s="143"/>
      <c r="K166" s="142"/>
      <c r="L166" s="143"/>
      <c r="M166" s="142"/>
      <c r="O166" s="141"/>
      <c r="P166" s="141"/>
    </row>
    <row r="167" spans="2:16" ht="18" hidden="1" customHeight="1" outlineLevel="1" x14ac:dyDescent="0.25">
      <c r="B167" s="138"/>
      <c r="C167" s="139"/>
      <c r="D167" s="139"/>
      <c r="E167" s="142"/>
      <c r="F167" s="143"/>
      <c r="G167" s="142"/>
      <c r="H167" s="143"/>
      <c r="I167" s="142"/>
      <c r="J167" s="143"/>
      <c r="K167" s="142"/>
      <c r="L167" s="143"/>
      <c r="M167" s="142"/>
      <c r="O167" s="141"/>
      <c r="P167" s="141"/>
    </row>
    <row r="168" spans="2:16" ht="18" hidden="1" customHeight="1" outlineLevel="1" x14ac:dyDescent="0.25">
      <c r="B168" s="138"/>
      <c r="C168" s="139"/>
      <c r="D168" s="139"/>
      <c r="E168" s="142"/>
      <c r="F168" s="143"/>
      <c r="G168" s="142"/>
      <c r="H168" s="143"/>
      <c r="I168" s="142"/>
      <c r="J168" s="143"/>
      <c r="K168" s="142"/>
      <c r="L168" s="143"/>
      <c r="M168" s="142"/>
      <c r="O168" s="141"/>
      <c r="P168" s="141"/>
    </row>
    <row r="169" spans="2:16" ht="18" hidden="1" customHeight="1" outlineLevel="1" x14ac:dyDescent="0.25">
      <c r="B169" s="138"/>
      <c r="C169" s="139"/>
      <c r="D169" s="139"/>
      <c r="E169" s="142"/>
      <c r="F169" s="143"/>
      <c r="G169" s="142"/>
      <c r="H169" s="143"/>
      <c r="I169" s="142"/>
      <c r="J169" s="143"/>
      <c r="K169" s="142"/>
      <c r="L169" s="143"/>
      <c r="M169" s="142"/>
      <c r="O169" s="141"/>
      <c r="P169" s="141"/>
    </row>
    <row r="170" spans="2:16" ht="18" hidden="1" customHeight="1" outlineLevel="1" x14ac:dyDescent="0.25">
      <c r="B170" s="138"/>
      <c r="C170" s="139"/>
      <c r="D170" s="139"/>
      <c r="E170" s="142"/>
      <c r="F170" s="143"/>
      <c r="G170" s="142"/>
      <c r="H170" s="143"/>
      <c r="I170" s="142"/>
      <c r="J170" s="143"/>
      <c r="K170" s="142"/>
      <c r="L170" s="143"/>
      <c r="M170" s="142"/>
      <c r="O170" s="141"/>
      <c r="P170" s="141"/>
    </row>
    <row r="171" spans="2:16" ht="18" hidden="1" customHeight="1" outlineLevel="1" x14ac:dyDescent="0.25">
      <c r="B171" s="138"/>
      <c r="C171" s="139"/>
      <c r="D171" s="139"/>
      <c r="E171" s="142"/>
      <c r="F171" s="143"/>
      <c r="G171" s="142"/>
      <c r="H171" s="143"/>
      <c r="I171" s="142"/>
      <c r="J171" s="143"/>
      <c r="K171" s="142"/>
      <c r="L171" s="143"/>
      <c r="M171" s="142"/>
      <c r="O171" s="141"/>
      <c r="P171" s="141"/>
    </row>
    <row r="172" spans="2:16" ht="18" hidden="1" customHeight="1" outlineLevel="1" x14ac:dyDescent="0.25">
      <c r="B172" s="138"/>
      <c r="C172" s="139"/>
      <c r="D172" s="139"/>
      <c r="E172" s="142"/>
      <c r="F172" s="143"/>
      <c r="G172" s="142"/>
      <c r="H172" s="143"/>
      <c r="I172" s="142"/>
      <c r="J172" s="143"/>
      <c r="K172" s="142"/>
      <c r="L172" s="143"/>
      <c r="M172" s="142"/>
      <c r="O172" s="141"/>
      <c r="P172" s="141"/>
    </row>
    <row r="173" spans="2:16" ht="18" hidden="1" customHeight="1" outlineLevel="1" x14ac:dyDescent="0.25">
      <c r="B173" s="138"/>
      <c r="C173" s="139"/>
      <c r="D173" s="139"/>
      <c r="E173" s="142"/>
      <c r="F173" s="143"/>
      <c r="G173" s="142"/>
      <c r="H173" s="143"/>
      <c r="I173" s="142"/>
      <c r="J173" s="143"/>
      <c r="K173" s="142"/>
      <c r="L173" s="143"/>
      <c r="M173" s="142"/>
      <c r="O173" s="141"/>
      <c r="P173" s="141"/>
    </row>
    <row r="174" spans="2:16" ht="18" hidden="1" customHeight="1" outlineLevel="1" x14ac:dyDescent="0.25">
      <c r="B174" s="138"/>
      <c r="C174" s="139"/>
      <c r="D174" s="139"/>
      <c r="E174" s="142"/>
      <c r="F174" s="143"/>
      <c r="G174" s="142"/>
      <c r="H174" s="143"/>
      <c r="I174" s="142"/>
      <c r="J174" s="143"/>
      <c r="K174" s="142"/>
      <c r="L174" s="143"/>
      <c r="M174" s="142"/>
      <c r="O174" s="141"/>
      <c r="P174" s="141"/>
    </row>
    <row r="175" spans="2:16" ht="18" hidden="1" customHeight="1" outlineLevel="1" x14ac:dyDescent="0.25">
      <c r="B175" s="138"/>
      <c r="C175" s="139"/>
      <c r="D175" s="139"/>
      <c r="E175" s="142"/>
      <c r="F175" s="143"/>
      <c r="G175" s="142"/>
      <c r="H175" s="143"/>
      <c r="I175" s="142"/>
      <c r="J175" s="143"/>
      <c r="K175" s="142"/>
      <c r="L175" s="143"/>
      <c r="M175" s="142"/>
      <c r="O175" s="141"/>
      <c r="P175" s="141"/>
    </row>
    <row r="176" spans="2:16" ht="18" hidden="1" customHeight="1" outlineLevel="1" x14ac:dyDescent="0.25">
      <c r="B176" s="138"/>
      <c r="C176" s="139"/>
      <c r="D176" s="139"/>
      <c r="E176" s="142"/>
      <c r="F176" s="143"/>
      <c r="G176" s="142"/>
      <c r="H176" s="143"/>
      <c r="I176" s="142"/>
      <c r="J176" s="143"/>
      <c r="K176" s="142"/>
      <c r="L176" s="143"/>
      <c r="M176" s="142"/>
      <c r="O176" s="141"/>
      <c r="P176" s="141"/>
    </row>
    <row r="177" spans="2:16" ht="18" hidden="1" customHeight="1" outlineLevel="1" x14ac:dyDescent="0.25">
      <c r="B177" s="138"/>
      <c r="C177" s="139"/>
      <c r="D177" s="139"/>
      <c r="E177" s="142"/>
      <c r="F177" s="143"/>
      <c r="G177" s="142"/>
      <c r="H177" s="143"/>
      <c r="I177" s="142"/>
      <c r="J177" s="143"/>
      <c r="K177" s="142"/>
      <c r="L177" s="143"/>
      <c r="M177" s="142"/>
      <c r="O177" s="141"/>
      <c r="P177" s="141"/>
    </row>
    <row r="178" spans="2:16" ht="18" hidden="1" customHeight="1" outlineLevel="1" x14ac:dyDescent="0.25">
      <c r="B178" s="138"/>
      <c r="C178" s="139"/>
      <c r="D178" s="139"/>
      <c r="E178" s="142"/>
      <c r="F178" s="143"/>
      <c r="G178" s="142"/>
      <c r="H178" s="143"/>
      <c r="I178" s="142"/>
      <c r="J178" s="143"/>
      <c r="K178" s="142"/>
      <c r="L178" s="143"/>
      <c r="M178" s="142"/>
      <c r="O178" s="141"/>
      <c r="P178" s="141"/>
    </row>
    <row r="179" spans="2:16" ht="18" hidden="1" customHeight="1" outlineLevel="1" x14ac:dyDescent="0.25">
      <c r="B179" s="138"/>
      <c r="C179" s="139"/>
      <c r="D179" s="139"/>
      <c r="E179" s="142"/>
      <c r="F179" s="143"/>
      <c r="G179" s="142"/>
      <c r="H179" s="143"/>
      <c r="I179" s="142"/>
      <c r="J179" s="143"/>
      <c r="K179" s="142"/>
      <c r="L179" s="143"/>
      <c r="M179" s="142"/>
      <c r="O179" s="141"/>
      <c r="P179" s="141"/>
    </row>
    <row r="180" spans="2:16" ht="18" hidden="1" customHeight="1" outlineLevel="1" x14ac:dyDescent="0.25">
      <c r="B180" s="138"/>
      <c r="C180" s="139"/>
      <c r="D180" s="139"/>
      <c r="E180" s="142"/>
      <c r="F180" s="143"/>
      <c r="G180" s="142"/>
      <c r="H180" s="143"/>
      <c r="I180" s="142"/>
      <c r="J180" s="143"/>
      <c r="K180" s="142"/>
      <c r="L180" s="143"/>
      <c r="M180" s="142"/>
      <c r="O180" s="141"/>
      <c r="P180" s="141"/>
    </row>
    <row r="181" spans="2:16" ht="18" hidden="1" customHeight="1" outlineLevel="1" x14ac:dyDescent="0.25">
      <c r="B181" s="138"/>
      <c r="C181" s="139"/>
      <c r="D181" s="139"/>
      <c r="E181" s="142"/>
      <c r="F181" s="143"/>
      <c r="G181" s="142"/>
      <c r="H181" s="143"/>
      <c r="I181" s="142"/>
      <c r="J181" s="143"/>
      <c r="K181" s="142"/>
      <c r="L181" s="143"/>
      <c r="M181" s="142"/>
      <c r="O181" s="141"/>
      <c r="P181" s="141"/>
    </row>
    <row r="182" spans="2:16" ht="18" hidden="1" customHeight="1" outlineLevel="1" x14ac:dyDescent="0.25">
      <c r="B182" s="138"/>
      <c r="C182" s="139"/>
      <c r="D182" s="139"/>
      <c r="E182" s="142"/>
      <c r="F182" s="143"/>
      <c r="G182" s="142"/>
      <c r="H182" s="143"/>
      <c r="I182" s="142"/>
      <c r="J182" s="143"/>
      <c r="K182" s="142"/>
      <c r="L182" s="143"/>
      <c r="M182" s="142"/>
      <c r="O182" s="141"/>
      <c r="P182" s="141"/>
    </row>
    <row r="183" spans="2:16" ht="18" hidden="1" customHeight="1" outlineLevel="1" x14ac:dyDescent="0.25">
      <c r="B183" s="138"/>
      <c r="C183" s="139"/>
      <c r="D183" s="139"/>
      <c r="E183" s="142"/>
      <c r="F183" s="143"/>
      <c r="G183" s="142"/>
      <c r="H183" s="143"/>
      <c r="I183" s="142"/>
      <c r="J183" s="143"/>
      <c r="K183" s="142"/>
      <c r="L183" s="143"/>
      <c r="M183" s="142"/>
      <c r="O183" s="141"/>
      <c r="P183" s="141"/>
    </row>
    <row r="184" spans="2:16" ht="18" hidden="1" customHeight="1" outlineLevel="1" x14ac:dyDescent="0.25">
      <c r="B184" s="138"/>
      <c r="C184" s="139"/>
      <c r="D184" s="139"/>
      <c r="E184" s="142"/>
      <c r="F184" s="143"/>
      <c r="G184" s="142"/>
      <c r="H184" s="143"/>
      <c r="I184" s="142"/>
      <c r="J184" s="143"/>
      <c r="K184" s="142"/>
      <c r="L184" s="143"/>
      <c r="M184" s="142"/>
      <c r="O184" s="141"/>
      <c r="P184" s="141"/>
    </row>
    <row r="185" spans="2:16" ht="18" hidden="1" customHeight="1" outlineLevel="1" x14ac:dyDescent="0.25">
      <c r="B185" s="138"/>
      <c r="C185" s="139"/>
      <c r="D185" s="139"/>
      <c r="E185" s="142"/>
      <c r="F185" s="143"/>
      <c r="G185" s="142"/>
      <c r="H185" s="143"/>
      <c r="I185" s="142"/>
      <c r="J185" s="143"/>
      <c r="K185" s="142"/>
      <c r="L185" s="143"/>
      <c r="M185" s="142"/>
      <c r="O185" s="141"/>
      <c r="P185" s="141"/>
    </row>
    <row r="186" spans="2:16" ht="18" hidden="1" customHeight="1" outlineLevel="1" x14ac:dyDescent="0.25">
      <c r="B186" s="138"/>
      <c r="C186" s="139"/>
      <c r="D186" s="139"/>
      <c r="E186" s="142"/>
      <c r="F186" s="143"/>
      <c r="G186" s="142"/>
      <c r="H186" s="143"/>
      <c r="I186" s="142"/>
      <c r="J186" s="143"/>
      <c r="K186" s="142"/>
      <c r="L186" s="143"/>
      <c r="M186" s="142"/>
      <c r="O186" s="141"/>
      <c r="P186" s="141"/>
    </row>
    <row r="187" spans="2:16" ht="18" hidden="1" customHeight="1" outlineLevel="1" x14ac:dyDescent="0.25">
      <c r="B187" s="138"/>
      <c r="C187" s="139"/>
      <c r="D187" s="139"/>
      <c r="E187" s="142"/>
      <c r="F187" s="143"/>
      <c r="G187" s="142"/>
      <c r="H187" s="143"/>
      <c r="I187" s="142"/>
      <c r="J187" s="143"/>
      <c r="K187" s="142"/>
      <c r="L187" s="143"/>
      <c r="M187" s="142"/>
      <c r="O187" s="141"/>
      <c r="P187" s="141"/>
    </row>
    <row r="188" spans="2:16" ht="18" hidden="1" customHeight="1" outlineLevel="1" x14ac:dyDescent="0.25">
      <c r="B188" s="138"/>
      <c r="C188" s="139"/>
      <c r="D188" s="139"/>
      <c r="E188" s="142"/>
      <c r="F188" s="143"/>
      <c r="G188" s="142"/>
      <c r="H188" s="143"/>
      <c r="I188" s="142"/>
      <c r="J188" s="143"/>
      <c r="K188" s="142"/>
      <c r="L188" s="143"/>
      <c r="M188" s="142"/>
      <c r="O188" s="141"/>
      <c r="P188" s="141"/>
    </row>
    <row r="189" spans="2:16" ht="18" hidden="1" customHeight="1" outlineLevel="1" x14ac:dyDescent="0.25">
      <c r="B189" s="138"/>
      <c r="C189" s="139"/>
      <c r="D189" s="139"/>
      <c r="E189" s="142"/>
      <c r="F189" s="143"/>
      <c r="G189" s="142"/>
      <c r="H189" s="143"/>
      <c r="I189" s="142"/>
      <c r="J189" s="143"/>
      <c r="K189" s="142"/>
      <c r="L189" s="143"/>
      <c r="M189" s="142"/>
      <c r="O189" s="141"/>
      <c r="P189" s="141"/>
    </row>
    <row r="190" spans="2:16" ht="18" hidden="1" customHeight="1" outlineLevel="1" x14ac:dyDescent="0.25">
      <c r="B190" s="138"/>
      <c r="C190" s="139"/>
      <c r="D190" s="139"/>
      <c r="E190" s="142"/>
      <c r="F190" s="143"/>
      <c r="G190" s="142"/>
      <c r="H190" s="143"/>
      <c r="I190" s="142"/>
      <c r="J190" s="143"/>
      <c r="K190" s="142"/>
      <c r="L190" s="143"/>
      <c r="M190" s="142"/>
      <c r="O190" s="141"/>
      <c r="P190" s="141"/>
    </row>
    <row r="191" spans="2:16" ht="18" hidden="1" customHeight="1" outlineLevel="1" x14ac:dyDescent="0.25">
      <c r="B191" s="138"/>
      <c r="C191" s="139"/>
      <c r="D191" s="139"/>
      <c r="E191" s="142"/>
      <c r="F191" s="143"/>
      <c r="G191" s="142"/>
      <c r="H191" s="143"/>
      <c r="I191" s="142"/>
      <c r="J191" s="143"/>
      <c r="K191" s="142"/>
      <c r="L191" s="143"/>
      <c r="M191" s="142"/>
      <c r="O191" s="141"/>
      <c r="P191" s="141"/>
    </row>
    <row r="192" spans="2:16" ht="18" hidden="1" customHeight="1" outlineLevel="1" x14ac:dyDescent="0.25">
      <c r="B192" s="138"/>
      <c r="C192" s="139"/>
      <c r="D192" s="139"/>
      <c r="E192" s="142"/>
      <c r="F192" s="143"/>
      <c r="G192" s="142"/>
      <c r="H192" s="143"/>
      <c r="I192" s="142"/>
      <c r="J192" s="143"/>
      <c r="K192" s="142"/>
      <c r="L192" s="143"/>
      <c r="M192" s="142"/>
      <c r="O192" s="141"/>
      <c r="P192" s="141"/>
    </row>
    <row r="193" spans="2:16" ht="18" hidden="1" customHeight="1" outlineLevel="1" x14ac:dyDescent="0.25">
      <c r="B193" s="138"/>
      <c r="C193" s="139"/>
      <c r="D193" s="139"/>
      <c r="E193" s="142"/>
      <c r="F193" s="143"/>
      <c r="G193" s="142"/>
      <c r="H193" s="143"/>
      <c r="I193" s="142"/>
      <c r="J193" s="143"/>
      <c r="K193" s="142"/>
      <c r="L193" s="143"/>
      <c r="M193" s="142"/>
      <c r="O193" s="141"/>
      <c r="P193" s="141"/>
    </row>
    <row r="194" spans="2:16" ht="18" hidden="1" customHeight="1" outlineLevel="1" x14ac:dyDescent="0.25">
      <c r="B194" s="138"/>
      <c r="C194" s="139"/>
      <c r="D194" s="139"/>
      <c r="E194" s="142"/>
      <c r="F194" s="143"/>
      <c r="G194" s="142"/>
      <c r="H194" s="143"/>
      <c r="I194" s="142"/>
      <c r="J194" s="143"/>
      <c r="K194" s="142"/>
      <c r="L194" s="143"/>
      <c r="M194" s="142"/>
      <c r="O194" s="141"/>
      <c r="P194" s="141"/>
    </row>
    <row r="195" spans="2:16" ht="18" hidden="1" customHeight="1" outlineLevel="1" x14ac:dyDescent="0.25">
      <c r="B195" s="138"/>
      <c r="C195" s="139"/>
      <c r="D195" s="139"/>
      <c r="E195" s="142"/>
      <c r="F195" s="143"/>
      <c r="G195" s="142"/>
      <c r="H195" s="143"/>
      <c r="I195" s="142"/>
      <c r="J195" s="143"/>
      <c r="K195" s="142"/>
      <c r="L195" s="143"/>
      <c r="M195" s="142"/>
      <c r="O195" s="141"/>
      <c r="P195" s="141"/>
    </row>
    <row r="196" spans="2:16" ht="18" hidden="1" customHeight="1" outlineLevel="1" x14ac:dyDescent="0.25">
      <c r="B196" s="138"/>
      <c r="C196" s="139"/>
      <c r="D196" s="139"/>
      <c r="E196" s="142"/>
      <c r="F196" s="143"/>
      <c r="G196" s="142"/>
      <c r="H196" s="143"/>
      <c r="I196" s="142"/>
      <c r="J196" s="143"/>
      <c r="K196" s="142"/>
      <c r="L196" s="143"/>
      <c r="M196" s="142"/>
      <c r="O196" s="141"/>
      <c r="P196" s="141"/>
    </row>
    <row r="197" spans="2:16" ht="18" hidden="1" customHeight="1" outlineLevel="1" x14ac:dyDescent="0.25">
      <c r="B197" s="138"/>
      <c r="C197" s="139"/>
      <c r="D197" s="139"/>
      <c r="E197" s="142"/>
      <c r="F197" s="143"/>
      <c r="G197" s="142"/>
      <c r="H197" s="143"/>
      <c r="I197" s="142"/>
      <c r="J197" s="143"/>
      <c r="K197" s="142"/>
      <c r="L197" s="143"/>
      <c r="M197" s="142"/>
      <c r="O197" s="141"/>
      <c r="P197" s="141"/>
    </row>
    <row r="198" spans="2:16" ht="18" hidden="1" customHeight="1" outlineLevel="1" x14ac:dyDescent="0.25">
      <c r="B198" s="138"/>
      <c r="C198" s="139"/>
      <c r="D198" s="139"/>
      <c r="E198" s="142"/>
      <c r="F198" s="143"/>
      <c r="G198" s="142"/>
      <c r="H198" s="143"/>
      <c r="I198" s="142"/>
      <c r="J198" s="143"/>
      <c r="K198" s="142"/>
      <c r="L198" s="143"/>
      <c r="M198" s="142"/>
      <c r="O198" s="141"/>
      <c r="P198" s="141"/>
    </row>
    <row r="199" spans="2:16" ht="18" hidden="1" customHeight="1" outlineLevel="1" x14ac:dyDescent="0.25">
      <c r="B199" s="138"/>
      <c r="C199" s="139"/>
      <c r="D199" s="139"/>
      <c r="E199" s="142"/>
      <c r="F199" s="143"/>
      <c r="G199" s="142"/>
      <c r="H199" s="143"/>
      <c r="I199" s="142"/>
      <c r="J199" s="143"/>
      <c r="K199" s="142"/>
      <c r="L199" s="143"/>
      <c r="M199" s="142"/>
      <c r="O199" s="141"/>
      <c r="P199" s="141"/>
    </row>
    <row r="200" spans="2:16" ht="18" hidden="1" customHeight="1" outlineLevel="1" x14ac:dyDescent="0.25">
      <c r="B200" s="138"/>
      <c r="C200" s="139"/>
      <c r="D200" s="139"/>
      <c r="E200" s="142"/>
      <c r="F200" s="143"/>
      <c r="G200" s="142"/>
      <c r="H200" s="143"/>
      <c r="I200" s="142"/>
      <c r="J200" s="143"/>
      <c r="K200" s="142"/>
      <c r="L200" s="143"/>
      <c r="M200" s="142"/>
      <c r="O200" s="141"/>
      <c r="P200" s="141"/>
    </row>
    <row r="201" spans="2:16" ht="18" hidden="1" customHeight="1" outlineLevel="1" x14ac:dyDescent="0.25">
      <c r="B201" s="138"/>
      <c r="C201" s="139"/>
      <c r="D201" s="139"/>
      <c r="E201" s="142"/>
      <c r="F201" s="143"/>
      <c r="G201" s="142"/>
      <c r="H201" s="143"/>
      <c r="I201" s="142"/>
      <c r="J201" s="143"/>
      <c r="K201" s="142"/>
      <c r="L201" s="143"/>
      <c r="M201" s="142"/>
      <c r="O201" s="141"/>
      <c r="P201" s="141"/>
    </row>
    <row r="202" spans="2:16" ht="18" hidden="1" customHeight="1" outlineLevel="1" x14ac:dyDescent="0.25">
      <c r="B202" s="138"/>
      <c r="C202" s="139"/>
      <c r="D202" s="139"/>
      <c r="E202" s="142"/>
      <c r="F202" s="143"/>
      <c r="G202" s="142"/>
      <c r="H202" s="143"/>
      <c r="I202" s="142"/>
      <c r="J202" s="143"/>
      <c r="K202" s="142"/>
      <c r="L202" s="143"/>
      <c r="M202" s="142"/>
      <c r="O202" s="141"/>
      <c r="P202" s="141"/>
    </row>
    <row r="203" spans="2:16" ht="18" hidden="1" customHeight="1" outlineLevel="1" x14ac:dyDescent="0.25">
      <c r="B203" s="138"/>
      <c r="C203" s="139"/>
      <c r="D203" s="139"/>
      <c r="E203" s="142"/>
      <c r="F203" s="143"/>
      <c r="G203" s="142"/>
      <c r="H203" s="143"/>
      <c r="I203" s="142"/>
      <c r="J203" s="143"/>
      <c r="K203" s="142"/>
      <c r="L203" s="143"/>
      <c r="M203" s="142"/>
      <c r="O203" s="141"/>
      <c r="P203" s="141"/>
    </row>
    <row r="204" spans="2:16" ht="18" hidden="1" customHeight="1" outlineLevel="1" x14ac:dyDescent="0.25">
      <c r="B204" s="138"/>
      <c r="C204" s="139"/>
      <c r="D204" s="139"/>
      <c r="E204" s="142"/>
      <c r="F204" s="143"/>
      <c r="G204" s="142"/>
      <c r="H204" s="143"/>
      <c r="I204" s="142"/>
      <c r="J204" s="143"/>
      <c r="K204" s="142"/>
      <c r="L204" s="143"/>
      <c r="M204" s="142"/>
      <c r="O204" s="141"/>
      <c r="P204" s="141"/>
    </row>
    <row r="205" spans="2:16" ht="18" hidden="1" customHeight="1" outlineLevel="1" x14ac:dyDescent="0.25">
      <c r="B205" s="138"/>
      <c r="C205" s="139"/>
      <c r="D205" s="139"/>
      <c r="E205" s="142"/>
      <c r="F205" s="143"/>
      <c r="G205" s="142"/>
      <c r="H205" s="143"/>
      <c r="I205" s="142"/>
      <c r="J205" s="143"/>
      <c r="K205" s="142"/>
      <c r="L205" s="143"/>
      <c r="M205" s="142"/>
      <c r="O205" s="141"/>
      <c r="P205" s="141"/>
    </row>
    <row r="206" spans="2:16" ht="18" hidden="1" customHeight="1" outlineLevel="1" x14ac:dyDescent="0.25">
      <c r="B206" s="138"/>
      <c r="C206" s="139"/>
      <c r="D206" s="139"/>
      <c r="E206" s="142"/>
      <c r="F206" s="143"/>
      <c r="G206" s="142"/>
      <c r="H206" s="143"/>
      <c r="I206" s="142"/>
      <c r="J206" s="143"/>
      <c r="K206" s="142"/>
      <c r="L206" s="143"/>
      <c r="M206" s="142"/>
      <c r="O206" s="141"/>
      <c r="P206" s="141"/>
    </row>
    <row r="207" spans="2:16" ht="18" hidden="1" customHeight="1" outlineLevel="1" x14ac:dyDescent="0.25">
      <c r="B207" s="138"/>
      <c r="C207" s="139"/>
      <c r="D207" s="139"/>
      <c r="E207" s="142"/>
      <c r="F207" s="143"/>
      <c r="G207" s="142"/>
      <c r="H207" s="143"/>
      <c r="I207" s="142"/>
      <c r="J207" s="143"/>
      <c r="K207" s="142"/>
      <c r="L207" s="143"/>
      <c r="M207" s="142"/>
      <c r="O207" s="141"/>
      <c r="P207" s="141"/>
    </row>
    <row r="208" spans="2:16" ht="18" hidden="1" customHeight="1" outlineLevel="1" x14ac:dyDescent="0.25">
      <c r="B208" s="138"/>
      <c r="C208" s="139"/>
      <c r="D208" s="139"/>
      <c r="E208" s="142"/>
      <c r="F208" s="143"/>
      <c r="G208" s="142"/>
      <c r="H208" s="143"/>
      <c r="I208" s="142"/>
      <c r="J208" s="143"/>
      <c r="K208" s="142"/>
      <c r="L208" s="143"/>
      <c r="M208" s="142"/>
      <c r="O208" s="141"/>
      <c r="P208" s="141"/>
    </row>
    <row r="209" spans="2:16" ht="18" hidden="1" customHeight="1" outlineLevel="1" x14ac:dyDescent="0.25">
      <c r="B209" s="138"/>
      <c r="C209" s="139"/>
      <c r="D209" s="139"/>
      <c r="E209" s="142"/>
      <c r="F209" s="143"/>
      <c r="G209" s="142"/>
      <c r="H209" s="143"/>
      <c r="I209" s="142"/>
      <c r="J209" s="143"/>
      <c r="K209" s="142"/>
      <c r="L209" s="143"/>
      <c r="M209" s="142"/>
      <c r="O209" s="141"/>
      <c r="P209" s="141"/>
    </row>
    <row r="210" spans="2:16" ht="18" hidden="1" customHeight="1" outlineLevel="1" x14ac:dyDescent="0.25">
      <c r="B210" s="138"/>
      <c r="C210" s="139"/>
      <c r="D210" s="139"/>
      <c r="E210" s="142"/>
      <c r="F210" s="143"/>
      <c r="G210" s="142"/>
      <c r="H210" s="143"/>
      <c r="I210" s="142"/>
      <c r="J210" s="143"/>
      <c r="K210" s="142"/>
      <c r="L210" s="143"/>
      <c r="M210" s="142"/>
      <c r="O210" s="141"/>
      <c r="P210" s="141"/>
    </row>
    <row r="211" spans="2:16" ht="18" hidden="1" customHeight="1" outlineLevel="1" x14ac:dyDescent="0.25">
      <c r="B211" s="138"/>
      <c r="C211" s="139"/>
      <c r="D211" s="139"/>
      <c r="E211" s="142"/>
      <c r="F211" s="143"/>
      <c r="G211" s="142"/>
      <c r="H211" s="143"/>
      <c r="I211" s="142"/>
      <c r="J211" s="143"/>
      <c r="K211" s="142"/>
      <c r="L211" s="143"/>
      <c r="M211" s="142"/>
      <c r="O211" s="141"/>
      <c r="P211" s="141"/>
    </row>
    <row r="212" spans="2:16" ht="18" hidden="1" customHeight="1" outlineLevel="1" x14ac:dyDescent="0.25">
      <c r="B212" s="138"/>
      <c r="C212" s="139"/>
      <c r="D212" s="139"/>
      <c r="E212" s="142"/>
      <c r="F212" s="143"/>
      <c r="G212" s="142"/>
      <c r="H212" s="143"/>
      <c r="I212" s="142"/>
      <c r="J212" s="143"/>
      <c r="K212" s="142"/>
      <c r="L212" s="143"/>
      <c r="M212" s="142"/>
      <c r="O212" s="141"/>
      <c r="P212" s="141"/>
    </row>
    <row r="213" spans="2:16" ht="18" hidden="1" customHeight="1" outlineLevel="1" x14ac:dyDescent="0.25">
      <c r="B213" s="138"/>
      <c r="C213" s="139"/>
      <c r="D213" s="139"/>
      <c r="E213" s="142"/>
      <c r="F213" s="143"/>
      <c r="G213" s="142"/>
      <c r="H213" s="143"/>
      <c r="I213" s="142"/>
      <c r="J213" s="143"/>
      <c r="K213" s="142"/>
      <c r="L213" s="143"/>
      <c r="M213" s="142"/>
      <c r="O213" s="141"/>
      <c r="P213" s="141"/>
    </row>
    <row r="214" spans="2:16" ht="18" hidden="1" customHeight="1" outlineLevel="1" x14ac:dyDescent="0.25">
      <c r="B214" s="138"/>
      <c r="C214" s="139"/>
      <c r="D214" s="139"/>
      <c r="E214" s="142"/>
      <c r="F214" s="143"/>
      <c r="G214" s="142"/>
      <c r="H214" s="143"/>
      <c r="I214" s="142"/>
      <c r="J214" s="143"/>
      <c r="K214" s="142"/>
      <c r="L214" s="143"/>
      <c r="M214" s="142"/>
      <c r="O214" s="141"/>
      <c r="P214" s="141"/>
    </row>
    <row r="215" spans="2:16" ht="18" hidden="1" customHeight="1" outlineLevel="1" x14ac:dyDescent="0.25">
      <c r="B215" s="138"/>
      <c r="C215" s="139"/>
      <c r="D215" s="139"/>
      <c r="E215" s="142"/>
      <c r="F215" s="143"/>
      <c r="G215" s="142"/>
      <c r="H215" s="143"/>
      <c r="I215" s="142"/>
      <c r="J215" s="143"/>
      <c r="K215" s="142"/>
      <c r="L215" s="143"/>
      <c r="M215" s="142"/>
      <c r="O215" s="141"/>
      <c r="P215" s="141"/>
    </row>
    <row r="216" spans="2:16" ht="18" hidden="1" customHeight="1" outlineLevel="1" x14ac:dyDescent="0.25">
      <c r="B216" s="138"/>
      <c r="C216" s="139"/>
      <c r="D216" s="139"/>
      <c r="E216" s="142"/>
      <c r="F216" s="143"/>
      <c r="G216" s="142"/>
      <c r="H216" s="143"/>
      <c r="I216" s="142"/>
      <c r="J216" s="143"/>
      <c r="K216" s="142"/>
      <c r="L216" s="143"/>
      <c r="M216" s="142"/>
      <c r="O216" s="141"/>
      <c r="P216" s="141"/>
    </row>
    <row r="217" spans="2:16" ht="18" hidden="1" customHeight="1" outlineLevel="1" x14ac:dyDescent="0.25">
      <c r="B217" s="138"/>
      <c r="C217" s="139"/>
      <c r="D217" s="139"/>
      <c r="E217" s="142"/>
      <c r="F217" s="143"/>
      <c r="G217" s="142"/>
      <c r="H217" s="143"/>
      <c r="I217" s="142"/>
      <c r="J217" s="143"/>
      <c r="K217" s="142"/>
      <c r="L217" s="143"/>
      <c r="M217" s="142"/>
      <c r="O217" s="141"/>
      <c r="P217" s="141"/>
    </row>
    <row r="218" spans="2:16" ht="18" hidden="1" customHeight="1" outlineLevel="1" x14ac:dyDescent="0.25">
      <c r="B218" s="138"/>
      <c r="C218" s="139"/>
      <c r="D218" s="139"/>
      <c r="E218" s="142"/>
      <c r="F218" s="143"/>
      <c r="G218" s="142"/>
      <c r="H218" s="143"/>
      <c r="I218" s="142"/>
      <c r="J218" s="143"/>
      <c r="K218" s="142"/>
      <c r="L218" s="143"/>
      <c r="M218" s="142"/>
      <c r="O218" s="141"/>
      <c r="P218" s="141"/>
    </row>
    <row r="219" spans="2:16" ht="18" hidden="1" customHeight="1" outlineLevel="1" x14ac:dyDescent="0.25">
      <c r="B219" s="138"/>
      <c r="C219" s="139"/>
      <c r="D219" s="139"/>
      <c r="E219" s="142"/>
      <c r="F219" s="143"/>
      <c r="G219" s="142"/>
      <c r="H219" s="143"/>
      <c r="I219" s="142"/>
      <c r="J219" s="143"/>
      <c r="K219" s="142"/>
      <c r="L219" s="143"/>
      <c r="M219" s="142"/>
      <c r="O219" s="141"/>
      <c r="P219" s="141"/>
    </row>
    <row r="220" spans="2:16" ht="18" hidden="1" customHeight="1" outlineLevel="1" x14ac:dyDescent="0.25">
      <c r="B220" s="138"/>
      <c r="C220" s="139"/>
      <c r="D220" s="139"/>
      <c r="E220" s="142"/>
      <c r="F220" s="143"/>
      <c r="G220" s="142"/>
      <c r="H220" s="143"/>
      <c r="I220" s="142"/>
      <c r="J220" s="143"/>
      <c r="K220" s="142"/>
      <c r="L220" s="143"/>
      <c r="M220" s="142"/>
      <c r="O220" s="141"/>
      <c r="P220" s="141"/>
    </row>
    <row r="221" spans="2:16" ht="18" hidden="1" customHeight="1" outlineLevel="1" x14ac:dyDescent="0.25">
      <c r="B221" s="138"/>
      <c r="C221" s="139"/>
      <c r="D221" s="139"/>
      <c r="E221" s="142"/>
      <c r="F221" s="143"/>
      <c r="G221" s="142"/>
      <c r="H221" s="143"/>
      <c r="I221" s="142"/>
      <c r="J221" s="143"/>
      <c r="K221" s="142"/>
      <c r="L221" s="143"/>
      <c r="M221" s="142"/>
      <c r="O221" s="141"/>
      <c r="P221" s="141"/>
    </row>
    <row r="222" spans="2:16" ht="18" hidden="1" customHeight="1" outlineLevel="1" x14ac:dyDescent="0.25">
      <c r="B222" s="138"/>
      <c r="C222" s="139"/>
      <c r="D222" s="139"/>
      <c r="E222" s="142"/>
      <c r="F222" s="143"/>
      <c r="G222" s="142"/>
      <c r="H222" s="143"/>
      <c r="I222" s="142"/>
      <c r="J222" s="143"/>
      <c r="K222" s="142"/>
      <c r="L222" s="143"/>
      <c r="M222" s="142"/>
      <c r="O222" s="141"/>
      <c r="P222" s="141"/>
    </row>
    <row r="223" spans="2:16" ht="18" hidden="1" customHeight="1" outlineLevel="1" x14ac:dyDescent="0.25">
      <c r="B223" s="138"/>
      <c r="C223" s="139"/>
      <c r="D223" s="139"/>
      <c r="E223" s="142"/>
      <c r="F223" s="143"/>
      <c r="G223" s="142"/>
      <c r="H223" s="143"/>
      <c r="I223" s="142"/>
      <c r="J223" s="143"/>
      <c r="K223" s="142"/>
      <c r="L223" s="143"/>
      <c r="M223" s="142"/>
      <c r="O223" s="141"/>
      <c r="P223" s="141"/>
    </row>
    <row r="224" spans="2:16" ht="18" hidden="1" customHeight="1" outlineLevel="1" x14ac:dyDescent="0.25">
      <c r="B224" s="138"/>
      <c r="C224" s="139"/>
      <c r="D224" s="139"/>
      <c r="E224" s="142"/>
      <c r="F224" s="143"/>
      <c r="G224" s="142"/>
      <c r="H224" s="143"/>
      <c r="I224" s="142"/>
      <c r="J224" s="143"/>
      <c r="K224" s="142"/>
      <c r="L224" s="143"/>
      <c r="M224" s="142"/>
      <c r="O224" s="141"/>
      <c r="P224" s="141"/>
    </row>
    <row r="225" spans="2:16" ht="18" hidden="1" customHeight="1" outlineLevel="1" x14ac:dyDescent="0.25">
      <c r="B225" s="138"/>
      <c r="C225" s="139"/>
      <c r="D225" s="139"/>
      <c r="E225" s="142"/>
      <c r="F225" s="143"/>
      <c r="G225" s="142"/>
      <c r="H225" s="143"/>
      <c r="I225" s="142"/>
      <c r="J225" s="143"/>
      <c r="K225" s="142"/>
      <c r="L225" s="143"/>
      <c r="M225" s="142"/>
      <c r="O225" s="141"/>
      <c r="P225" s="141"/>
    </row>
    <row r="226" spans="2:16" ht="18" hidden="1" customHeight="1" outlineLevel="1" x14ac:dyDescent="0.25">
      <c r="B226" s="138"/>
      <c r="C226" s="139"/>
      <c r="D226" s="139"/>
      <c r="E226" s="142"/>
      <c r="F226" s="143"/>
      <c r="G226" s="142"/>
      <c r="H226" s="143"/>
      <c r="I226" s="142"/>
      <c r="J226" s="143"/>
      <c r="K226" s="142"/>
      <c r="L226" s="143"/>
      <c r="M226" s="142"/>
      <c r="O226" s="141"/>
      <c r="P226" s="141"/>
    </row>
    <row r="227" spans="2:16" ht="18" hidden="1" customHeight="1" outlineLevel="1" x14ac:dyDescent="0.25">
      <c r="B227" s="138"/>
      <c r="C227" s="139"/>
      <c r="D227" s="139"/>
      <c r="E227" s="142"/>
      <c r="F227" s="143"/>
      <c r="G227" s="142"/>
      <c r="H227" s="143"/>
      <c r="I227" s="142"/>
      <c r="J227" s="143"/>
      <c r="K227" s="142"/>
      <c r="L227" s="143"/>
      <c r="M227" s="142"/>
      <c r="O227" s="141"/>
      <c r="P227" s="141"/>
    </row>
    <row r="228" spans="2:16" ht="18" hidden="1" customHeight="1" outlineLevel="1" x14ac:dyDescent="0.25">
      <c r="B228" s="138"/>
      <c r="C228" s="139"/>
      <c r="D228" s="139"/>
      <c r="E228" s="142"/>
      <c r="F228" s="143"/>
      <c r="G228" s="142"/>
      <c r="H228" s="143"/>
      <c r="I228" s="142"/>
      <c r="J228" s="143"/>
      <c r="K228" s="142"/>
      <c r="L228" s="143"/>
      <c r="M228" s="142"/>
      <c r="O228" s="141"/>
      <c r="P228" s="141"/>
    </row>
    <row r="229" spans="2:16" ht="18" hidden="1" customHeight="1" outlineLevel="1" x14ac:dyDescent="0.25">
      <c r="B229" s="138"/>
      <c r="C229" s="139"/>
      <c r="D229" s="139"/>
      <c r="E229" s="142"/>
      <c r="F229" s="143"/>
      <c r="G229" s="142"/>
      <c r="H229" s="143"/>
      <c r="I229" s="142"/>
      <c r="J229" s="143"/>
      <c r="K229" s="142"/>
      <c r="L229" s="143"/>
      <c r="M229" s="142"/>
      <c r="O229" s="141"/>
      <c r="P229" s="141"/>
    </row>
    <row r="230" spans="2:16" ht="18" hidden="1" customHeight="1" outlineLevel="1" x14ac:dyDescent="0.25">
      <c r="B230" s="138"/>
      <c r="C230" s="139"/>
      <c r="D230" s="139"/>
      <c r="E230" s="142"/>
      <c r="F230" s="143"/>
      <c r="G230" s="142"/>
      <c r="H230" s="143"/>
      <c r="I230" s="142"/>
      <c r="J230" s="143"/>
      <c r="K230" s="142"/>
      <c r="L230" s="143"/>
      <c r="M230" s="142"/>
      <c r="O230" s="141"/>
      <c r="P230" s="141"/>
    </row>
    <row r="231" spans="2:16" ht="18" hidden="1" customHeight="1" outlineLevel="1" x14ac:dyDescent="0.25">
      <c r="B231" s="138"/>
      <c r="C231" s="139"/>
      <c r="D231" s="139"/>
      <c r="E231" s="142"/>
      <c r="F231" s="143"/>
      <c r="G231" s="142"/>
      <c r="H231" s="143"/>
      <c r="I231" s="142"/>
      <c r="J231" s="143"/>
      <c r="K231" s="142"/>
      <c r="L231" s="143"/>
      <c r="M231" s="142"/>
      <c r="O231" s="141"/>
      <c r="P231" s="141"/>
    </row>
    <row r="232" spans="2:16" ht="18" hidden="1" customHeight="1" outlineLevel="1" x14ac:dyDescent="0.25">
      <c r="B232" s="138"/>
      <c r="C232" s="139"/>
      <c r="D232" s="139"/>
      <c r="E232" s="142"/>
      <c r="F232" s="143"/>
      <c r="G232" s="142"/>
      <c r="H232" s="143"/>
      <c r="I232" s="142"/>
      <c r="J232" s="143"/>
      <c r="K232" s="142"/>
      <c r="L232" s="143"/>
      <c r="M232" s="142"/>
      <c r="O232" s="141"/>
      <c r="P232" s="141"/>
    </row>
    <row r="233" spans="2:16" ht="18" hidden="1" customHeight="1" outlineLevel="1" x14ac:dyDescent="0.25">
      <c r="B233" s="138"/>
      <c r="C233" s="139"/>
      <c r="D233" s="139"/>
      <c r="E233" s="142"/>
      <c r="F233" s="143"/>
      <c r="G233" s="142"/>
      <c r="H233" s="143"/>
      <c r="I233" s="142"/>
      <c r="J233" s="143"/>
      <c r="K233" s="142"/>
      <c r="L233" s="143"/>
      <c r="M233" s="142"/>
      <c r="O233" s="141"/>
      <c r="P233" s="141"/>
    </row>
    <row r="234" spans="2:16" ht="18" hidden="1" customHeight="1" outlineLevel="1" x14ac:dyDescent="0.25">
      <c r="B234" s="138"/>
      <c r="C234" s="139"/>
      <c r="D234" s="139"/>
      <c r="E234" s="142"/>
      <c r="F234" s="143"/>
      <c r="G234" s="142"/>
      <c r="H234" s="143"/>
      <c r="I234" s="142"/>
      <c r="J234" s="143"/>
      <c r="K234" s="142"/>
      <c r="L234" s="143"/>
      <c r="M234" s="142"/>
      <c r="O234" s="141"/>
      <c r="P234" s="141"/>
    </row>
    <row r="235" spans="2:16" ht="18" hidden="1" customHeight="1" outlineLevel="1" x14ac:dyDescent="0.25">
      <c r="B235" s="138"/>
      <c r="C235" s="139"/>
      <c r="D235" s="139"/>
      <c r="E235" s="142"/>
      <c r="F235" s="143"/>
      <c r="G235" s="142"/>
      <c r="H235" s="143"/>
      <c r="I235" s="142"/>
      <c r="J235" s="143"/>
      <c r="K235" s="142"/>
      <c r="L235" s="143"/>
      <c r="M235" s="142"/>
      <c r="O235" s="141"/>
      <c r="P235" s="141"/>
    </row>
    <row r="236" spans="2:16" ht="18" hidden="1" customHeight="1" outlineLevel="1" x14ac:dyDescent="0.25">
      <c r="B236" s="138"/>
      <c r="C236" s="139"/>
      <c r="D236" s="139"/>
      <c r="E236" s="142"/>
      <c r="F236" s="143"/>
      <c r="G236" s="142"/>
      <c r="H236" s="143"/>
      <c r="I236" s="142"/>
      <c r="J236" s="143"/>
      <c r="K236" s="142"/>
      <c r="L236" s="143"/>
      <c r="M236" s="142"/>
      <c r="O236" s="141"/>
      <c r="P236" s="141"/>
    </row>
    <row r="237" spans="2:16" ht="18" hidden="1" customHeight="1" outlineLevel="1" x14ac:dyDescent="0.25">
      <c r="B237" s="138"/>
      <c r="C237" s="139"/>
      <c r="D237" s="139"/>
      <c r="E237" s="142"/>
      <c r="F237" s="143"/>
      <c r="G237" s="142"/>
      <c r="H237" s="143"/>
      <c r="I237" s="142"/>
      <c r="J237" s="143"/>
      <c r="K237" s="142"/>
      <c r="L237" s="143"/>
      <c r="M237" s="142"/>
      <c r="O237" s="141"/>
      <c r="P237" s="141"/>
    </row>
    <row r="238" spans="2:16" ht="18" hidden="1" customHeight="1" outlineLevel="1" x14ac:dyDescent="0.25">
      <c r="B238" s="138"/>
      <c r="C238" s="139"/>
      <c r="D238" s="139"/>
      <c r="E238" s="142"/>
      <c r="F238" s="143"/>
      <c r="G238" s="142"/>
      <c r="H238" s="143"/>
      <c r="I238" s="142"/>
      <c r="J238" s="143"/>
      <c r="K238" s="142"/>
      <c r="L238" s="143"/>
      <c r="M238" s="142"/>
      <c r="O238" s="141"/>
      <c r="P238" s="141"/>
    </row>
    <row r="239" spans="2:16" ht="18" hidden="1" customHeight="1" outlineLevel="1" x14ac:dyDescent="0.25">
      <c r="B239" s="138"/>
      <c r="C239" s="139"/>
      <c r="D239" s="139"/>
      <c r="E239" s="142"/>
      <c r="F239" s="143"/>
      <c r="G239" s="142"/>
      <c r="H239" s="143"/>
      <c r="I239" s="142"/>
      <c r="J239" s="143"/>
      <c r="K239" s="142"/>
      <c r="L239" s="143"/>
      <c r="M239" s="142"/>
      <c r="O239" s="141"/>
      <c r="P239" s="141"/>
    </row>
    <row r="240" spans="2:16" ht="18" hidden="1" customHeight="1" outlineLevel="1" x14ac:dyDescent="0.25">
      <c r="B240" s="138"/>
      <c r="C240" s="139"/>
      <c r="D240" s="139"/>
      <c r="E240" s="142"/>
      <c r="F240" s="143"/>
      <c r="G240" s="142"/>
      <c r="H240" s="143"/>
      <c r="I240" s="142"/>
      <c r="J240" s="143"/>
      <c r="K240" s="142"/>
      <c r="L240" s="143"/>
      <c r="M240" s="142"/>
      <c r="O240" s="141"/>
      <c r="P240" s="141"/>
    </row>
    <row r="241" spans="2:16" ht="18" hidden="1" customHeight="1" outlineLevel="1" x14ac:dyDescent="0.25">
      <c r="B241" s="138"/>
      <c r="C241" s="139"/>
      <c r="D241" s="139"/>
      <c r="E241" s="142"/>
      <c r="F241" s="143"/>
      <c r="G241" s="142"/>
      <c r="H241" s="143"/>
      <c r="I241" s="142"/>
      <c r="J241" s="143"/>
      <c r="K241" s="142"/>
      <c r="L241" s="143"/>
      <c r="M241" s="142"/>
      <c r="O241" s="141"/>
      <c r="P241" s="141"/>
    </row>
    <row r="242" spans="2:16" ht="18" hidden="1" customHeight="1" outlineLevel="1" x14ac:dyDescent="0.25">
      <c r="B242" s="138"/>
      <c r="C242" s="139"/>
      <c r="D242" s="139"/>
      <c r="E242" s="142"/>
      <c r="F242" s="143"/>
      <c r="G242" s="142"/>
      <c r="H242" s="143"/>
      <c r="I242" s="142"/>
      <c r="J242" s="143"/>
      <c r="K242" s="142"/>
      <c r="L242" s="143"/>
      <c r="M242" s="142"/>
      <c r="O242" s="141"/>
      <c r="P242" s="141"/>
    </row>
    <row r="243" spans="2:16" ht="18" hidden="1" customHeight="1" outlineLevel="1" x14ac:dyDescent="0.25">
      <c r="B243" s="138"/>
      <c r="C243" s="139"/>
      <c r="D243" s="139"/>
      <c r="E243" s="142"/>
      <c r="F243" s="143"/>
      <c r="G243" s="142"/>
      <c r="H243" s="143"/>
      <c r="I243" s="142"/>
      <c r="J243" s="143"/>
      <c r="K243" s="142"/>
      <c r="L243" s="143"/>
      <c r="M243" s="142"/>
      <c r="O243" s="141"/>
      <c r="P243" s="141"/>
    </row>
    <row r="244" spans="2:16" ht="18" hidden="1" customHeight="1" outlineLevel="1" x14ac:dyDescent="0.25">
      <c r="B244" s="138"/>
      <c r="C244" s="139"/>
      <c r="D244" s="139"/>
      <c r="E244" s="142"/>
      <c r="F244" s="143"/>
      <c r="G244" s="142"/>
      <c r="H244" s="143"/>
      <c r="I244" s="142"/>
      <c r="J244" s="143"/>
      <c r="K244" s="142"/>
      <c r="L244" s="143"/>
      <c r="M244" s="142"/>
      <c r="O244" s="141"/>
      <c r="P244" s="141"/>
    </row>
    <row r="245" spans="2:16" ht="18" hidden="1" customHeight="1" outlineLevel="1" x14ac:dyDescent="0.25">
      <c r="B245" s="138"/>
      <c r="C245" s="139"/>
      <c r="D245" s="139"/>
      <c r="E245" s="142"/>
      <c r="F245" s="143"/>
      <c r="G245" s="142"/>
      <c r="H245" s="143"/>
      <c r="I245" s="142"/>
      <c r="J245" s="143"/>
      <c r="K245" s="142"/>
      <c r="L245" s="143"/>
      <c r="M245" s="142"/>
      <c r="O245" s="141"/>
      <c r="P245" s="141"/>
    </row>
    <row r="246" spans="2:16" ht="18" hidden="1" customHeight="1" outlineLevel="1" x14ac:dyDescent="0.25">
      <c r="B246" s="138"/>
      <c r="C246" s="139"/>
      <c r="D246" s="139"/>
      <c r="E246" s="142"/>
      <c r="F246" s="143"/>
      <c r="G246" s="142"/>
      <c r="H246" s="143"/>
      <c r="I246" s="142"/>
      <c r="J246" s="143"/>
      <c r="K246" s="142"/>
      <c r="L246" s="143"/>
      <c r="M246" s="142"/>
      <c r="O246" s="141"/>
      <c r="P246" s="141"/>
    </row>
    <row r="247" spans="2:16" ht="18" hidden="1" customHeight="1" outlineLevel="1" x14ac:dyDescent="0.25">
      <c r="B247" s="138"/>
      <c r="C247" s="139"/>
      <c r="D247" s="139"/>
      <c r="E247" s="142"/>
      <c r="F247" s="143"/>
      <c r="G247" s="142"/>
      <c r="H247" s="143"/>
      <c r="I247" s="142"/>
      <c r="J247" s="143"/>
      <c r="K247" s="142"/>
      <c r="L247" s="143"/>
      <c r="M247" s="142"/>
      <c r="O247" s="141"/>
      <c r="P247" s="141"/>
    </row>
    <row r="248" spans="2:16" ht="18" hidden="1" customHeight="1" outlineLevel="1" x14ac:dyDescent="0.25">
      <c r="B248" s="138"/>
      <c r="C248" s="139"/>
      <c r="D248" s="139"/>
      <c r="E248" s="142"/>
      <c r="F248" s="143"/>
      <c r="G248" s="142"/>
      <c r="H248" s="143"/>
      <c r="I248" s="142"/>
      <c r="J248" s="143"/>
      <c r="K248" s="142"/>
      <c r="L248" s="143"/>
      <c r="M248" s="142"/>
      <c r="O248" s="141"/>
      <c r="P248" s="141"/>
    </row>
    <row r="249" spans="2:16" ht="18" hidden="1" customHeight="1" outlineLevel="1" x14ac:dyDescent="0.25">
      <c r="B249" s="138"/>
      <c r="C249" s="139"/>
      <c r="D249" s="139"/>
      <c r="E249" s="142"/>
      <c r="F249" s="143"/>
      <c r="G249" s="142"/>
      <c r="H249" s="143"/>
      <c r="I249" s="142"/>
      <c r="J249" s="143"/>
      <c r="K249" s="142"/>
      <c r="L249" s="143"/>
      <c r="M249" s="142"/>
      <c r="O249" s="141"/>
      <c r="P249" s="141"/>
    </row>
    <row r="250" spans="2:16" ht="18" hidden="1" customHeight="1" outlineLevel="1" x14ac:dyDescent="0.25">
      <c r="B250" s="138"/>
      <c r="C250" s="139"/>
      <c r="D250" s="139"/>
      <c r="E250" s="142"/>
      <c r="F250" s="143"/>
      <c r="G250" s="142"/>
      <c r="H250" s="143"/>
      <c r="I250" s="142"/>
      <c r="J250" s="143"/>
      <c r="K250" s="142"/>
      <c r="L250" s="143"/>
      <c r="M250" s="142"/>
      <c r="O250" s="141"/>
      <c r="P250" s="141"/>
    </row>
    <row r="251" spans="2:16" ht="18" hidden="1" customHeight="1" outlineLevel="1" x14ac:dyDescent="0.25">
      <c r="B251" s="138"/>
      <c r="C251" s="139"/>
      <c r="D251" s="139"/>
      <c r="E251" s="142"/>
      <c r="F251" s="143"/>
      <c r="G251" s="142"/>
      <c r="H251" s="143"/>
      <c r="I251" s="142"/>
      <c r="J251" s="143"/>
      <c r="K251" s="142"/>
      <c r="L251" s="143"/>
      <c r="M251" s="142"/>
      <c r="O251" s="141"/>
      <c r="P251" s="141"/>
    </row>
    <row r="252" spans="2:16" ht="18" hidden="1" customHeight="1" outlineLevel="1" x14ac:dyDescent="0.25">
      <c r="B252" s="138"/>
      <c r="C252" s="139"/>
      <c r="D252" s="139"/>
      <c r="E252" s="142"/>
      <c r="F252" s="143"/>
      <c r="G252" s="142"/>
      <c r="H252" s="143"/>
      <c r="I252" s="142"/>
      <c r="J252" s="143"/>
      <c r="K252" s="142"/>
      <c r="L252" s="143"/>
      <c r="M252" s="142"/>
      <c r="O252" s="141"/>
      <c r="P252" s="141"/>
    </row>
    <row r="253" spans="2:16" ht="18" hidden="1" customHeight="1" outlineLevel="1" x14ac:dyDescent="0.25">
      <c r="B253" s="138"/>
      <c r="C253" s="139"/>
      <c r="D253" s="139"/>
      <c r="E253" s="142"/>
      <c r="F253" s="143"/>
      <c r="G253" s="142"/>
      <c r="H253" s="143"/>
      <c r="I253" s="142"/>
      <c r="J253" s="143"/>
      <c r="K253" s="142"/>
      <c r="L253" s="143"/>
      <c r="M253" s="142"/>
      <c r="O253" s="141"/>
      <c r="P253" s="141"/>
    </row>
    <row r="254" spans="2:16" ht="18" hidden="1" customHeight="1" outlineLevel="1" x14ac:dyDescent="0.25">
      <c r="B254" s="138"/>
      <c r="C254" s="139"/>
      <c r="D254" s="139"/>
      <c r="E254" s="142"/>
      <c r="F254" s="143"/>
      <c r="G254" s="142"/>
      <c r="H254" s="143"/>
      <c r="I254" s="142"/>
      <c r="J254" s="143"/>
      <c r="K254" s="142"/>
      <c r="L254" s="143"/>
      <c r="M254" s="142"/>
      <c r="O254" s="141"/>
      <c r="P254" s="141"/>
    </row>
    <row r="255" spans="2:16" ht="18" hidden="1" customHeight="1" outlineLevel="1" x14ac:dyDescent="0.25">
      <c r="B255" s="138"/>
      <c r="C255" s="139"/>
      <c r="D255" s="139"/>
      <c r="E255" s="142"/>
      <c r="F255" s="143"/>
      <c r="G255" s="142"/>
      <c r="H255" s="143"/>
      <c r="I255" s="142"/>
      <c r="J255" s="143"/>
      <c r="K255" s="142"/>
      <c r="L255" s="143"/>
      <c r="M255" s="142"/>
      <c r="O255" s="141"/>
      <c r="P255" s="141"/>
    </row>
    <row r="256" spans="2:16" ht="18" hidden="1" customHeight="1" outlineLevel="1" x14ac:dyDescent="0.25">
      <c r="B256" s="138"/>
      <c r="C256" s="139"/>
      <c r="D256" s="139"/>
      <c r="E256" s="142"/>
      <c r="F256" s="143"/>
      <c r="G256" s="142"/>
      <c r="H256" s="143"/>
      <c r="I256" s="142"/>
      <c r="J256" s="143"/>
      <c r="K256" s="142"/>
      <c r="L256" s="143"/>
      <c r="M256" s="142"/>
      <c r="O256" s="141"/>
      <c r="P256" s="141"/>
    </row>
    <row r="257" spans="2:16" ht="18" hidden="1" customHeight="1" outlineLevel="1" x14ac:dyDescent="0.25">
      <c r="B257" s="138"/>
      <c r="C257" s="139"/>
      <c r="D257" s="139"/>
      <c r="E257" s="142"/>
      <c r="F257" s="143"/>
      <c r="G257" s="142"/>
      <c r="H257" s="143"/>
      <c r="I257" s="142"/>
      <c r="J257" s="143"/>
      <c r="K257" s="142"/>
      <c r="L257" s="143"/>
      <c r="M257" s="142"/>
      <c r="O257" s="141"/>
      <c r="P257" s="141"/>
    </row>
    <row r="258" spans="2:16" ht="18" hidden="1" customHeight="1" outlineLevel="1" x14ac:dyDescent="0.25">
      <c r="B258" s="138"/>
      <c r="C258" s="139"/>
      <c r="D258" s="139"/>
      <c r="E258" s="142"/>
      <c r="F258" s="143"/>
      <c r="G258" s="142"/>
      <c r="H258" s="143"/>
      <c r="I258" s="142"/>
      <c r="J258" s="143"/>
      <c r="K258" s="142"/>
      <c r="L258" s="143"/>
      <c r="M258" s="142"/>
      <c r="O258" s="141"/>
      <c r="P258" s="141"/>
    </row>
    <row r="259" spans="2:16" ht="18" hidden="1" customHeight="1" outlineLevel="1" x14ac:dyDescent="0.25">
      <c r="B259" s="138"/>
      <c r="C259" s="139"/>
      <c r="D259" s="139"/>
      <c r="E259" s="142"/>
      <c r="F259" s="143"/>
      <c r="G259" s="142"/>
      <c r="H259" s="143"/>
      <c r="I259" s="142"/>
      <c r="J259" s="143"/>
      <c r="K259" s="142"/>
      <c r="L259" s="143"/>
      <c r="M259" s="142"/>
      <c r="O259" s="141"/>
      <c r="P259" s="141"/>
    </row>
    <row r="260" spans="2:16" ht="18" hidden="1" customHeight="1" outlineLevel="1" x14ac:dyDescent="0.25">
      <c r="B260" s="138"/>
      <c r="C260" s="139"/>
      <c r="D260" s="139"/>
      <c r="E260" s="142"/>
      <c r="F260" s="143"/>
      <c r="G260" s="142"/>
      <c r="H260" s="143"/>
      <c r="I260" s="142"/>
      <c r="J260" s="143"/>
      <c r="K260" s="142"/>
      <c r="L260" s="143"/>
      <c r="M260" s="142"/>
      <c r="O260" s="141"/>
      <c r="P260" s="141"/>
    </row>
    <row r="261" spans="2:16" ht="18" hidden="1" customHeight="1" outlineLevel="1" x14ac:dyDescent="0.25">
      <c r="B261" s="138"/>
      <c r="C261" s="139"/>
      <c r="D261" s="139"/>
      <c r="E261" s="142"/>
      <c r="F261" s="143"/>
      <c r="G261" s="142"/>
      <c r="H261" s="143"/>
      <c r="I261" s="142"/>
      <c r="J261" s="143"/>
      <c r="K261" s="142"/>
      <c r="L261" s="143"/>
      <c r="M261" s="142"/>
      <c r="O261" s="141"/>
      <c r="P261" s="141"/>
    </row>
    <row r="262" spans="2:16" ht="18" hidden="1" customHeight="1" outlineLevel="1" x14ac:dyDescent="0.25">
      <c r="B262" s="138"/>
      <c r="C262" s="139"/>
      <c r="D262" s="139"/>
      <c r="E262" s="142"/>
      <c r="F262" s="143"/>
      <c r="G262" s="142"/>
      <c r="H262" s="143"/>
      <c r="I262" s="142"/>
      <c r="J262" s="143"/>
      <c r="K262" s="142"/>
      <c r="L262" s="143"/>
      <c r="M262" s="142"/>
      <c r="O262" s="141"/>
      <c r="P262" s="141"/>
    </row>
    <row r="263" spans="2:16" ht="18" hidden="1" customHeight="1" outlineLevel="1" x14ac:dyDescent="0.25">
      <c r="B263" s="138"/>
      <c r="C263" s="139"/>
      <c r="D263" s="139"/>
      <c r="E263" s="142"/>
      <c r="F263" s="143"/>
      <c r="G263" s="142"/>
      <c r="H263" s="143"/>
      <c r="I263" s="142"/>
      <c r="J263" s="143"/>
      <c r="K263" s="142"/>
      <c r="L263" s="143"/>
      <c r="M263" s="142"/>
      <c r="O263" s="141"/>
      <c r="P263" s="141"/>
    </row>
    <row r="264" spans="2:16" ht="18" hidden="1" customHeight="1" outlineLevel="1" x14ac:dyDescent="0.25">
      <c r="B264" s="138"/>
      <c r="C264" s="139"/>
      <c r="D264" s="139"/>
      <c r="E264" s="142"/>
      <c r="F264" s="143"/>
      <c r="G264" s="142"/>
      <c r="H264" s="143"/>
      <c r="I264" s="142"/>
      <c r="J264" s="143"/>
      <c r="K264" s="142"/>
      <c r="L264" s="143"/>
      <c r="M264" s="142"/>
      <c r="O264" s="141"/>
      <c r="P264" s="141"/>
    </row>
    <row r="265" spans="2:16" ht="18" hidden="1" customHeight="1" outlineLevel="1" x14ac:dyDescent="0.25">
      <c r="B265" s="138"/>
      <c r="C265" s="139"/>
      <c r="D265" s="139"/>
      <c r="E265" s="142"/>
      <c r="F265" s="143"/>
      <c r="G265" s="142"/>
      <c r="H265" s="143"/>
      <c r="I265" s="142"/>
      <c r="J265" s="143"/>
      <c r="K265" s="142"/>
      <c r="L265" s="143"/>
      <c r="M265" s="142"/>
      <c r="O265" s="141"/>
      <c r="P265" s="141"/>
    </row>
    <row r="266" spans="2:16" ht="18" hidden="1" customHeight="1" outlineLevel="1" x14ac:dyDescent="0.25">
      <c r="B266" s="138"/>
      <c r="C266" s="139"/>
      <c r="D266" s="139"/>
      <c r="E266" s="142"/>
      <c r="F266" s="143"/>
      <c r="G266" s="142"/>
      <c r="H266" s="143"/>
      <c r="I266" s="142"/>
      <c r="J266" s="143"/>
      <c r="K266" s="142"/>
      <c r="L266" s="143"/>
      <c r="M266" s="142"/>
      <c r="O266" s="141"/>
      <c r="P266" s="141"/>
    </row>
    <row r="267" spans="2:16" ht="18" hidden="1" customHeight="1" outlineLevel="1" x14ac:dyDescent="0.25">
      <c r="B267" s="138"/>
      <c r="C267" s="139"/>
      <c r="D267" s="139"/>
      <c r="E267" s="142"/>
      <c r="F267" s="143"/>
      <c r="G267" s="142"/>
      <c r="H267" s="143"/>
      <c r="I267" s="142"/>
      <c r="J267" s="143"/>
      <c r="K267" s="142"/>
      <c r="L267" s="143"/>
      <c r="M267" s="142"/>
      <c r="O267" s="141"/>
      <c r="P267" s="141"/>
    </row>
    <row r="268" spans="2:16" ht="18" hidden="1" customHeight="1" outlineLevel="1" x14ac:dyDescent="0.25">
      <c r="B268" s="138"/>
      <c r="C268" s="139"/>
      <c r="D268" s="139"/>
      <c r="E268" s="142"/>
      <c r="F268" s="143"/>
      <c r="G268" s="142"/>
      <c r="H268" s="143"/>
      <c r="I268" s="142"/>
      <c r="J268" s="143"/>
      <c r="K268" s="142"/>
      <c r="L268" s="143"/>
      <c r="M268" s="142"/>
      <c r="O268" s="141"/>
      <c r="P268" s="141"/>
    </row>
    <row r="269" spans="2:16" ht="18" hidden="1" customHeight="1" outlineLevel="1" x14ac:dyDescent="0.25">
      <c r="B269" s="138"/>
      <c r="C269" s="139"/>
      <c r="D269" s="139"/>
      <c r="E269" s="142"/>
      <c r="F269" s="143"/>
      <c r="G269" s="142"/>
      <c r="H269" s="143"/>
      <c r="I269" s="142"/>
      <c r="J269" s="143"/>
      <c r="K269" s="142"/>
      <c r="L269" s="143"/>
      <c r="M269" s="142"/>
      <c r="O269" s="141"/>
      <c r="P269" s="141"/>
    </row>
    <row r="270" spans="2:16" ht="18" hidden="1" customHeight="1" outlineLevel="1" x14ac:dyDescent="0.25">
      <c r="B270" s="138"/>
      <c r="C270" s="139"/>
      <c r="D270" s="139"/>
      <c r="E270" s="142"/>
      <c r="F270" s="143"/>
      <c r="G270" s="142"/>
      <c r="H270" s="143"/>
      <c r="I270" s="142"/>
      <c r="J270" s="143"/>
      <c r="K270" s="142"/>
      <c r="L270" s="143"/>
      <c r="M270" s="142"/>
      <c r="O270" s="141"/>
      <c r="P270" s="141"/>
    </row>
    <row r="271" spans="2:16" ht="18" hidden="1" customHeight="1" outlineLevel="1" x14ac:dyDescent="0.25">
      <c r="B271" s="138"/>
      <c r="C271" s="139"/>
      <c r="D271" s="139"/>
      <c r="E271" s="142"/>
      <c r="F271" s="143"/>
      <c r="G271" s="142"/>
      <c r="H271" s="143"/>
      <c r="I271" s="142"/>
      <c r="J271" s="143"/>
      <c r="K271" s="142"/>
      <c r="L271" s="143"/>
      <c r="M271" s="142"/>
      <c r="O271" s="141"/>
      <c r="P271" s="141"/>
    </row>
    <row r="272" spans="2:16" ht="18" hidden="1" customHeight="1" outlineLevel="1" x14ac:dyDescent="0.25">
      <c r="B272" s="138"/>
      <c r="C272" s="139"/>
      <c r="D272" s="139"/>
      <c r="E272" s="142"/>
      <c r="F272" s="143"/>
      <c r="G272" s="142"/>
      <c r="H272" s="143"/>
      <c r="I272" s="142"/>
      <c r="J272" s="143"/>
      <c r="K272" s="142"/>
      <c r="L272" s="143"/>
      <c r="M272" s="142"/>
      <c r="O272" s="141"/>
      <c r="P272" s="141"/>
    </row>
    <row r="273" spans="2:16" ht="18" hidden="1" customHeight="1" outlineLevel="1" x14ac:dyDescent="0.25">
      <c r="B273" s="138"/>
      <c r="C273" s="139"/>
      <c r="D273" s="139"/>
      <c r="E273" s="142"/>
      <c r="F273" s="143"/>
      <c r="G273" s="142"/>
      <c r="H273" s="143"/>
      <c r="I273" s="142"/>
      <c r="J273" s="143"/>
      <c r="K273" s="142"/>
      <c r="L273" s="143"/>
      <c r="M273" s="142"/>
      <c r="O273" s="141"/>
      <c r="P273" s="141"/>
    </row>
    <row r="274" spans="2:16" ht="18" hidden="1" customHeight="1" outlineLevel="1" x14ac:dyDescent="0.25">
      <c r="B274" s="138"/>
      <c r="C274" s="139"/>
      <c r="D274" s="139"/>
      <c r="E274" s="142"/>
      <c r="F274" s="143"/>
      <c r="G274" s="142"/>
      <c r="H274" s="143"/>
      <c r="I274" s="142"/>
      <c r="J274" s="143"/>
      <c r="K274" s="142"/>
      <c r="L274" s="143"/>
      <c r="M274" s="142"/>
      <c r="O274" s="141"/>
      <c r="P274" s="141"/>
    </row>
    <row r="275" spans="2:16" ht="18" hidden="1" customHeight="1" outlineLevel="1" x14ac:dyDescent="0.25">
      <c r="B275" s="138"/>
      <c r="C275" s="139"/>
      <c r="D275" s="139"/>
      <c r="E275" s="142"/>
      <c r="F275" s="143"/>
      <c r="G275" s="142"/>
      <c r="H275" s="143"/>
      <c r="I275" s="142"/>
      <c r="J275" s="143"/>
      <c r="K275" s="142"/>
      <c r="L275" s="143"/>
      <c r="M275" s="142"/>
      <c r="O275" s="141"/>
      <c r="P275" s="141"/>
    </row>
    <row r="276" spans="2:16" ht="18" hidden="1" customHeight="1" outlineLevel="1" x14ac:dyDescent="0.25">
      <c r="B276" s="138"/>
      <c r="C276" s="139"/>
      <c r="D276" s="139"/>
      <c r="E276" s="142"/>
      <c r="F276" s="143"/>
      <c r="G276" s="142"/>
      <c r="H276" s="143"/>
      <c r="I276" s="142"/>
      <c r="J276" s="143"/>
      <c r="K276" s="142"/>
      <c r="L276" s="143"/>
      <c r="M276" s="142"/>
      <c r="O276" s="141"/>
      <c r="P276" s="141"/>
    </row>
    <row r="277" spans="2:16" ht="18" hidden="1" customHeight="1" outlineLevel="1" x14ac:dyDescent="0.25">
      <c r="B277" s="138"/>
      <c r="C277" s="139"/>
      <c r="D277" s="139"/>
      <c r="E277" s="142"/>
      <c r="F277" s="143"/>
      <c r="G277" s="142"/>
      <c r="H277" s="143"/>
      <c r="I277" s="142"/>
      <c r="J277" s="143"/>
      <c r="K277" s="142"/>
      <c r="L277" s="143"/>
      <c r="M277" s="142"/>
      <c r="O277" s="141"/>
      <c r="P277" s="141"/>
    </row>
    <row r="278" spans="2:16" ht="18" hidden="1" customHeight="1" outlineLevel="1" x14ac:dyDescent="0.25">
      <c r="B278" s="138"/>
      <c r="C278" s="139"/>
      <c r="D278" s="139"/>
      <c r="E278" s="142"/>
      <c r="F278" s="143"/>
      <c r="G278" s="142"/>
      <c r="H278" s="143"/>
      <c r="I278" s="142"/>
      <c r="J278" s="143"/>
      <c r="K278" s="142"/>
      <c r="L278" s="143"/>
      <c r="M278" s="142"/>
      <c r="O278" s="141"/>
      <c r="P278" s="141"/>
    </row>
    <row r="279" spans="2:16" ht="18" hidden="1" customHeight="1" outlineLevel="1" x14ac:dyDescent="0.25">
      <c r="B279" s="138"/>
      <c r="C279" s="139"/>
      <c r="D279" s="139"/>
      <c r="E279" s="142"/>
      <c r="F279" s="143"/>
      <c r="G279" s="142"/>
      <c r="H279" s="143"/>
      <c r="I279" s="142"/>
      <c r="J279" s="143"/>
      <c r="K279" s="142"/>
      <c r="L279" s="143"/>
      <c r="M279" s="142"/>
      <c r="O279" s="141"/>
      <c r="P279" s="141"/>
    </row>
    <row r="280" spans="2:16" ht="18" hidden="1" customHeight="1" outlineLevel="1" x14ac:dyDescent="0.25">
      <c r="B280" s="138"/>
      <c r="C280" s="139"/>
      <c r="D280" s="139"/>
      <c r="E280" s="142"/>
      <c r="F280" s="143"/>
      <c r="G280" s="142"/>
      <c r="H280" s="143"/>
      <c r="I280" s="142"/>
      <c r="J280" s="143"/>
      <c r="K280" s="142"/>
      <c r="L280" s="143"/>
      <c r="M280" s="142"/>
      <c r="O280" s="141"/>
      <c r="P280" s="141"/>
    </row>
    <row r="281" spans="2:16" ht="18" hidden="1" customHeight="1" outlineLevel="1" x14ac:dyDescent="0.25">
      <c r="B281" s="138"/>
      <c r="C281" s="139"/>
      <c r="D281" s="139"/>
      <c r="E281" s="142"/>
      <c r="F281" s="143"/>
      <c r="G281" s="142"/>
      <c r="H281" s="143"/>
      <c r="I281" s="142"/>
      <c r="J281" s="143"/>
      <c r="K281" s="142"/>
      <c r="L281" s="143"/>
      <c r="M281" s="142"/>
      <c r="O281" s="141"/>
      <c r="P281" s="141"/>
    </row>
    <row r="282" spans="2:16" ht="18" hidden="1" customHeight="1" outlineLevel="1" x14ac:dyDescent="0.25">
      <c r="B282" s="138"/>
      <c r="C282" s="139"/>
      <c r="D282" s="139"/>
      <c r="E282" s="142"/>
      <c r="F282" s="143"/>
      <c r="G282" s="142"/>
      <c r="H282" s="143"/>
      <c r="I282" s="142"/>
      <c r="J282" s="143"/>
      <c r="K282" s="142"/>
      <c r="L282" s="143"/>
      <c r="M282" s="142"/>
      <c r="O282" s="141"/>
      <c r="P282" s="141"/>
    </row>
    <row r="283" spans="2:16" ht="18" hidden="1" customHeight="1" outlineLevel="1" x14ac:dyDescent="0.25">
      <c r="B283" s="138"/>
      <c r="C283" s="139"/>
      <c r="D283" s="139"/>
      <c r="E283" s="142"/>
      <c r="F283" s="143"/>
      <c r="G283" s="142"/>
      <c r="H283" s="143"/>
      <c r="I283" s="142"/>
      <c r="J283" s="143"/>
      <c r="K283" s="142"/>
      <c r="L283" s="143"/>
      <c r="M283" s="142"/>
      <c r="O283" s="141"/>
      <c r="P283" s="141"/>
    </row>
    <row r="284" spans="2:16" ht="18" hidden="1" customHeight="1" outlineLevel="1" x14ac:dyDescent="0.25">
      <c r="B284" s="138"/>
      <c r="C284" s="139"/>
      <c r="D284" s="139"/>
      <c r="E284" s="142"/>
      <c r="F284" s="143"/>
      <c r="G284" s="142"/>
      <c r="H284" s="143"/>
      <c r="I284" s="142"/>
      <c r="J284" s="143"/>
      <c r="K284" s="142"/>
      <c r="L284" s="143"/>
      <c r="M284" s="142"/>
      <c r="O284" s="141"/>
      <c r="P284" s="141"/>
    </row>
    <row r="285" spans="2:16" ht="18" hidden="1" customHeight="1" outlineLevel="1" x14ac:dyDescent="0.25">
      <c r="B285" s="138"/>
      <c r="C285" s="139"/>
      <c r="D285" s="139"/>
      <c r="E285" s="142"/>
      <c r="F285" s="143"/>
      <c r="G285" s="142"/>
      <c r="H285" s="143"/>
      <c r="I285" s="142"/>
      <c r="J285" s="143"/>
      <c r="K285" s="142"/>
      <c r="L285" s="143"/>
      <c r="M285" s="142"/>
      <c r="O285" s="141"/>
      <c r="P285" s="141"/>
    </row>
    <row r="286" spans="2:16" ht="18" hidden="1" customHeight="1" outlineLevel="1" x14ac:dyDescent="0.25">
      <c r="B286" s="138"/>
      <c r="C286" s="139"/>
      <c r="D286" s="139"/>
      <c r="E286" s="142"/>
      <c r="F286" s="143"/>
      <c r="G286" s="142"/>
      <c r="H286" s="143"/>
      <c r="I286" s="142"/>
      <c r="J286" s="143"/>
      <c r="K286" s="142"/>
      <c r="L286" s="143"/>
      <c r="M286" s="142"/>
      <c r="O286" s="141"/>
      <c r="P286" s="141"/>
    </row>
    <row r="287" spans="2:16" ht="18" hidden="1" customHeight="1" outlineLevel="1" x14ac:dyDescent="0.25">
      <c r="B287" s="138"/>
      <c r="C287" s="139"/>
      <c r="D287" s="139"/>
      <c r="E287" s="142"/>
      <c r="F287" s="143"/>
      <c r="G287" s="142"/>
      <c r="H287" s="143"/>
      <c r="I287" s="142"/>
      <c r="J287" s="143"/>
      <c r="K287" s="142"/>
      <c r="L287" s="143"/>
      <c r="M287" s="142"/>
      <c r="O287" s="141"/>
      <c r="P287" s="141"/>
    </row>
    <row r="288" spans="2:16" ht="18" hidden="1" customHeight="1" outlineLevel="1" x14ac:dyDescent="0.25">
      <c r="B288" s="138"/>
      <c r="C288" s="139"/>
      <c r="D288" s="139"/>
      <c r="E288" s="142"/>
      <c r="F288" s="143"/>
      <c r="G288" s="142"/>
      <c r="H288" s="143"/>
      <c r="I288" s="142"/>
      <c r="J288" s="143"/>
      <c r="K288" s="142"/>
      <c r="L288" s="143"/>
      <c r="M288" s="142"/>
      <c r="O288" s="141"/>
      <c r="P288" s="141"/>
    </row>
    <row r="289" spans="2:16" ht="18" hidden="1" customHeight="1" outlineLevel="1" x14ac:dyDescent="0.25">
      <c r="B289" s="138"/>
      <c r="C289" s="139"/>
      <c r="D289" s="139"/>
      <c r="E289" s="142"/>
      <c r="F289" s="143"/>
      <c r="G289" s="142"/>
      <c r="H289" s="143"/>
      <c r="I289" s="142"/>
      <c r="J289" s="143"/>
      <c r="K289" s="142"/>
      <c r="L289" s="143"/>
      <c r="M289" s="142"/>
      <c r="O289" s="141"/>
      <c r="P289" s="141"/>
    </row>
    <row r="290" spans="2:16" ht="18" hidden="1" customHeight="1" outlineLevel="1" x14ac:dyDescent="0.25">
      <c r="B290" s="138"/>
      <c r="C290" s="139"/>
      <c r="D290" s="139"/>
      <c r="E290" s="142"/>
      <c r="F290" s="143"/>
      <c r="G290" s="142"/>
      <c r="H290" s="143"/>
      <c r="I290" s="142"/>
      <c r="J290" s="143"/>
      <c r="K290" s="142"/>
      <c r="L290" s="143"/>
      <c r="M290" s="142"/>
      <c r="O290" s="141"/>
      <c r="P290" s="141"/>
    </row>
    <row r="291" spans="2:16" ht="18" hidden="1" customHeight="1" outlineLevel="1" x14ac:dyDescent="0.25">
      <c r="B291" s="138"/>
      <c r="C291" s="139"/>
      <c r="D291" s="139"/>
      <c r="E291" s="142"/>
      <c r="F291" s="143"/>
      <c r="G291" s="142"/>
      <c r="H291" s="143"/>
      <c r="I291" s="142"/>
      <c r="J291" s="143"/>
      <c r="K291" s="142"/>
      <c r="L291" s="143"/>
      <c r="M291" s="142"/>
      <c r="O291" s="141"/>
      <c r="P291" s="141"/>
    </row>
    <row r="292" spans="2:16" ht="18" hidden="1" customHeight="1" outlineLevel="1" x14ac:dyDescent="0.25">
      <c r="B292" s="138"/>
      <c r="C292" s="139"/>
      <c r="D292" s="139"/>
      <c r="E292" s="142"/>
      <c r="F292" s="143"/>
      <c r="G292" s="142"/>
      <c r="H292" s="143"/>
      <c r="I292" s="142"/>
      <c r="J292" s="143"/>
      <c r="K292" s="142"/>
      <c r="L292" s="143"/>
      <c r="M292" s="142"/>
      <c r="O292" s="141"/>
      <c r="P292" s="141"/>
    </row>
    <row r="293" spans="2:16" ht="18" hidden="1" customHeight="1" outlineLevel="1" x14ac:dyDescent="0.25">
      <c r="B293" s="138"/>
      <c r="C293" s="139"/>
      <c r="D293" s="139"/>
      <c r="E293" s="142"/>
      <c r="F293" s="143"/>
      <c r="G293" s="142"/>
      <c r="H293" s="143"/>
      <c r="I293" s="142"/>
      <c r="J293" s="143"/>
      <c r="K293" s="142"/>
      <c r="L293" s="143"/>
      <c r="M293" s="142"/>
      <c r="O293" s="141"/>
      <c r="P293" s="141"/>
    </row>
    <row r="294" spans="2:16" ht="18" hidden="1" customHeight="1" outlineLevel="1" x14ac:dyDescent="0.25">
      <c r="B294" s="138"/>
      <c r="C294" s="139"/>
      <c r="D294" s="139"/>
      <c r="E294" s="142"/>
      <c r="F294" s="143"/>
      <c r="G294" s="142"/>
      <c r="H294" s="143"/>
      <c r="I294" s="142"/>
      <c r="J294" s="143"/>
      <c r="K294" s="142"/>
      <c r="L294" s="143"/>
      <c r="M294" s="142"/>
      <c r="O294" s="141"/>
      <c r="P294" s="141"/>
    </row>
    <row r="295" spans="2:16" ht="18" hidden="1" customHeight="1" outlineLevel="1" x14ac:dyDescent="0.25">
      <c r="B295" s="138"/>
      <c r="C295" s="139"/>
      <c r="D295" s="139"/>
      <c r="E295" s="142"/>
      <c r="F295" s="143"/>
      <c r="G295" s="142"/>
      <c r="H295" s="143"/>
      <c r="I295" s="142"/>
      <c r="J295" s="143"/>
      <c r="K295" s="142"/>
      <c r="L295" s="143"/>
      <c r="M295" s="142"/>
      <c r="O295" s="141"/>
      <c r="P295" s="141"/>
    </row>
    <row r="296" spans="2:16" ht="18" hidden="1" customHeight="1" outlineLevel="1" x14ac:dyDescent="0.25">
      <c r="B296" s="138"/>
      <c r="C296" s="139"/>
      <c r="D296" s="139"/>
      <c r="E296" s="142"/>
      <c r="F296" s="143"/>
      <c r="G296" s="142"/>
      <c r="H296" s="143"/>
      <c r="I296" s="142"/>
      <c r="J296" s="143"/>
      <c r="K296" s="142"/>
      <c r="L296" s="143"/>
      <c r="M296" s="142"/>
      <c r="O296" s="141"/>
      <c r="P296" s="141"/>
    </row>
    <row r="297" spans="2:16" ht="18" hidden="1" customHeight="1" outlineLevel="1" x14ac:dyDescent="0.25">
      <c r="B297" s="138"/>
      <c r="C297" s="139"/>
      <c r="D297" s="139"/>
      <c r="E297" s="142"/>
      <c r="F297" s="143"/>
      <c r="G297" s="142"/>
      <c r="H297" s="143"/>
      <c r="I297" s="142"/>
      <c r="J297" s="143"/>
      <c r="K297" s="142"/>
      <c r="L297" s="143"/>
      <c r="M297" s="142"/>
      <c r="O297" s="141"/>
      <c r="P297" s="141"/>
    </row>
    <row r="298" spans="2:16" ht="18" hidden="1" customHeight="1" outlineLevel="1" x14ac:dyDescent="0.25">
      <c r="B298" s="138"/>
      <c r="C298" s="139"/>
      <c r="D298" s="139"/>
      <c r="E298" s="142"/>
      <c r="F298" s="143"/>
      <c r="G298" s="142"/>
      <c r="H298" s="143"/>
      <c r="I298" s="142"/>
      <c r="J298" s="143"/>
      <c r="K298" s="142"/>
      <c r="L298" s="143"/>
      <c r="M298" s="142"/>
      <c r="O298" s="141"/>
      <c r="P298" s="141"/>
    </row>
    <row r="299" spans="2:16" ht="18" hidden="1" customHeight="1" outlineLevel="1" x14ac:dyDescent="0.25">
      <c r="B299" s="138"/>
      <c r="C299" s="139"/>
      <c r="D299" s="139"/>
      <c r="E299" s="142"/>
      <c r="F299" s="143"/>
      <c r="G299" s="142"/>
      <c r="H299" s="143"/>
      <c r="I299" s="142"/>
      <c r="J299" s="143"/>
      <c r="K299" s="142"/>
      <c r="L299" s="143"/>
      <c r="M299" s="142"/>
      <c r="O299" s="141"/>
      <c r="P299" s="141"/>
    </row>
    <row r="300" spans="2:16" ht="18" hidden="1" customHeight="1" outlineLevel="1" x14ac:dyDescent="0.25">
      <c r="B300" s="138"/>
      <c r="C300" s="139"/>
      <c r="D300" s="139"/>
      <c r="E300" s="142"/>
      <c r="F300" s="143"/>
      <c r="G300" s="142"/>
      <c r="H300" s="143"/>
      <c r="I300" s="142"/>
      <c r="J300" s="143"/>
      <c r="K300" s="142"/>
      <c r="L300" s="143"/>
      <c r="M300" s="142"/>
      <c r="O300" s="141"/>
      <c r="P300" s="141"/>
    </row>
    <row r="301" spans="2:16" ht="18" hidden="1" customHeight="1" outlineLevel="1" x14ac:dyDescent="0.25">
      <c r="B301" s="138"/>
      <c r="C301" s="139"/>
      <c r="D301" s="139"/>
      <c r="E301" s="142"/>
      <c r="F301" s="143"/>
      <c r="G301" s="142"/>
      <c r="H301" s="143"/>
      <c r="I301" s="142"/>
      <c r="J301" s="143"/>
      <c r="K301" s="142"/>
      <c r="L301" s="143"/>
      <c r="M301" s="142"/>
      <c r="O301" s="141"/>
      <c r="P301" s="141"/>
    </row>
    <row r="302" spans="2:16" ht="18" hidden="1" customHeight="1" outlineLevel="1" x14ac:dyDescent="0.25">
      <c r="B302" s="138"/>
      <c r="C302" s="139"/>
      <c r="D302" s="139"/>
      <c r="E302" s="142"/>
      <c r="F302" s="143"/>
      <c r="G302" s="142"/>
      <c r="H302" s="143"/>
      <c r="I302" s="142"/>
      <c r="J302" s="143"/>
      <c r="K302" s="142"/>
      <c r="L302" s="143"/>
      <c r="M302" s="142"/>
      <c r="O302" s="141"/>
      <c r="P302" s="141"/>
    </row>
    <row r="303" spans="2:16" ht="18" hidden="1" customHeight="1" outlineLevel="1" x14ac:dyDescent="0.25">
      <c r="B303" s="138"/>
      <c r="C303" s="139"/>
      <c r="D303" s="139"/>
      <c r="E303" s="142"/>
      <c r="F303" s="143"/>
      <c r="G303" s="142"/>
      <c r="H303" s="143"/>
      <c r="I303" s="142"/>
      <c r="J303" s="143"/>
      <c r="K303" s="142"/>
      <c r="L303" s="143"/>
      <c r="M303" s="142"/>
      <c r="O303" s="141"/>
      <c r="P303" s="141"/>
    </row>
    <row r="304" spans="2:16" ht="18" hidden="1" customHeight="1" outlineLevel="1" x14ac:dyDescent="0.25">
      <c r="B304" s="138"/>
      <c r="C304" s="139"/>
      <c r="D304" s="139"/>
      <c r="E304" s="142"/>
      <c r="F304" s="143"/>
      <c r="G304" s="142"/>
      <c r="H304" s="143"/>
      <c r="I304" s="142"/>
      <c r="J304" s="143"/>
      <c r="K304" s="142"/>
      <c r="L304" s="143"/>
      <c r="M304" s="142"/>
      <c r="O304" s="141"/>
      <c r="P304" s="141"/>
    </row>
    <row r="305" spans="1:16" ht="18" hidden="1" customHeight="1" outlineLevel="1" x14ac:dyDescent="0.25">
      <c r="B305" s="138"/>
      <c r="C305" s="139"/>
      <c r="D305" s="139"/>
      <c r="E305" s="142"/>
      <c r="F305" s="143"/>
      <c r="G305" s="142"/>
      <c r="H305" s="143"/>
      <c r="I305" s="142"/>
      <c r="J305" s="143"/>
      <c r="K305" s="142"/>
      <c r="L305" s="143"/>
      <c r="M305" s="142"/>
      <c r="O305" s="141"/>
      <c r="P305" s="141"/>
    </row>
    <row r="306" spans="1:16" ht="18" hidden="1" customHeight="1" outlineLevel="1" x14ac:dyDescent="0.25">
      <c r="B306" s="138"/>
      <c r="C306" s="139"/>
      <c r="D306" s="139"/>
      <c r="E306" s="142"/>
      <c r="F306" s="143"/>
      <c r="G306" s="142"/>
      <c r="H306" s="143"/>
      <c r="I306" s="142"/>
      <c r="J306" s="143"/>
      <c r="K306" s="142"/>
      <c r="L306" s="143"/>
      <c r="M306" s="142"/>
      <c r="O306" s="141"/>
      <c r="P306" s="141"/>
    </row>
    <row r="307" spans="1:16" ht="18" hidden="1" customHeight="1" outlineLevel="1" x14ac:dyDescent="0.25">
      <c r="B307" s="138"/>
      <c r="C307" s="139"/>
      <c r="D307" s="139"/>
      <c r="E307" s="142"/>
      <c r="F307" s="143"/>
      <c r="G307" s="142"/>
      <c r="H307" s="143"/>
      <c r="I307" s="142"/>
      <c r="J307" s="143"/>
      <c r="K307" s="142"/>
      <c r="L307" s="143"/>
      <c r="M307" s="142"/>
      <c r="O307" s="144"/>
      <c r="P307" s="144"/>
    </row>
    <row r="308" spans="1:16" ht="15" customHeight="1" collapsed="1" x14ac:dyDescent="0.25"/>
    <row r="309" spans="1:16" ht="23.1" customHeight="1" x14ac:dyDescent="0.25">
      <c r="A309" s="8"/>
      <c r="B309" s="9"/>
      <c r="C309" s="9"/>
      <c r="D309" s="9"/>
      <c r="E309" s="9"/>
      <c r="F309" s="9"/>
      <c r="G309" s="10"/>
      <c r="H309" s="10"/>
      <c r="I309" s="10"/>
      <c r="J309" s="10"/>
      <c r="K309" s="10"/>
      <c r="L309" s="10"/>
      <c r="M309" s="10"/>
      <c r="N309" s="10"/>
      <c r="O309" s="51"/>
      <c r="P309" s="10"/>
    </row>
  </sheetData>
  <sheetProtection algorithmName="SHA-512" hashValue="OjzuPcD/4gn+DJ80eVL925MMVAfNA37/AhD9LHYVvUdc/0PXKwoQID50DubjFh0PKsZCV61GtxikRp04OnJ/HQ==" saltValue="6TcqLv18ZPAKNfkZvKf1Pw==" spinCount="100000" sheet="1" objects="1" scenarios="1"/>
  <mergeCells count="5">
    <mergeCell ref="D6:E6"/>
    <mergeCell ref="F6:G6"/>
    <mergeCell ref="H6:I6"/>
    <mergeCell ref="J6:K6"/>
    <mergeCell ref="L6:M6"/>
  </mergeCells>
  <phoneticPr fontId="8" type="noConversion"/>
  <dataValidations count="2">
    <dataValidation type="list" allowBlank="1" showInputMessage="1" showErrorMessage="1" sqref="C8:C18" xr:uid="{ECC3CEC0-541E-44ED-BCB9-6DA534A5CCC8}">
      <formula1>Unitdropdown</formula1>
    </dataValidation>
    <dataValidation type="list" allowBlank="1" showInputMessage="1" showErrorMessage="1" sqref="D6:M6" xr:uid="{81B078CE-5981-42F3-9FC7-F035977FB657}">
      <formula1>Vendordropdown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68" fitToHeight="0" orientation="landscape" r:id="rId1"/>
  <colBreaks count="1" manualBreakCount="1">
    <brk id="16" max="1048575" man="1"/>
  </colBreaks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3" id="{9BDC7D27-F236-4D47-9167-7A8622C38444}">
            <xm:f>AND(Calc!$AB4=1,Dashboard!$E$25="yes")</xm:f>
            <x14:dxf>
              <fill>
                <patternFill>
                  <bgColor theme="9" tint="0.79998168889431442"/>
                </patternFill>
              </fill>
            </x14:dxf>
          </x14:cfRule>
          <xm:sqref>E8:E18</xm:sqref>
        </x14:conditionalFormatting>
        <x14:conditionalFormatting xmlns:xm="http://schemas.microsoft.com/office/excel/2006/main">
          <x14:cfRule type="expression" priority="65" id="{0F1096F0-FFFB-4D27-811A-A2704FB71E5C}">
            <xm:f>AND(Calc!$AB4=2,Dashboard!$E$25="yes")</xm:f>
            <x14:dxf>
              <fill>
                <patternFill>
                  <bgColor theme="9" tint="0.79998168889431442"/>
                </patternFill>
              </fill>
            </x14:dxf>
          </x14:cfRule>
          <xm:sqref>G8:G18</xm:sqref>
        </x14:conditionalFormatting>
        <x14:conditionalFormatting xmlns:xm="http://schemas.microsoft.com/office/excel/2006/main">
          <x14:cfRule type="expression" priority="67" id="{A15898E2-E80D-4985-A0E6-3171C14F6B14}">
            <xm:f>AND(Calc!$AB4=3,Dashboard!$E$25="yes")</xm:f>
            <x14:dxf>
              <fill>
                <patternFill>
                  <bgColor theme="9" tint="0.79998168889431442"/>
                </patternFill>
              </fill>
            </x14:dxf>
          </x14:cfRule>
          <xm:sqref>I8:I18</xm:sqref>
        </x14:conditionalFormatting>
        <x14:conditionalFormatting xmlns:xm="http://schemas.microsoft.com/office/excel/2006/main">
          <x14:cfRule type="expression" priority="69" id="{6C7494DE-B775-45E6-AD19-936717BBB555}">
            <xm:f>AND(Calc!$AB4=4,Dashboard!$E$25="yes")</xm:f>
            <x14:dxf>
              <fill>
                <patternFill>
                  <bgColor theme="9" tint="0.79998168889431442"/>
                </patternFill>
              </fill>
            </x14:dxf>
          </x14:cfRule>
          <xm:sqref>K8:K18</xm:sqref>
        </x14:conditionalFormatting>
        <x14:conditionalFormatting xmlns:xm="http://schemas.microsoft.com/office/excel/2006/main">
          <x14:cfRule type="expression" priority="71" id="{C6F507CC-D970-41CC-9FD4-8B8A5701CED1}">
            <xm:f>AND(Calc!$AB4=5,Dashboard!$E$25="yes")</xm:f>
            <x14:dxf>
              <fill>
                <patternFill>
                  <bgColor theme="9" tint="0.79998168889431442"/>
                </patternFill>
              </fill>
            </x14:dxf>
          </x14:cfRule>
          <xm:sqref>M8:M18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0CCB5-A3F2-46F0-8C3C-4B849367885A}">
  <sheetPr codeName="Sheet4">
    <pageSetUpPr fitToPage="1"/>
  </sheetPr>
  <dimension ref="A1:P111"/>
  <sheetViews>
    <sheetView showGridLines="0" showRowColHeaders="0" zoomScaleNormal="100" workbookViewId="0">
      <pane ySplit="9" topLeftCell="A10" activePane="bottomLeft" state="frozen"/>
      <selection pane="bottomLeft" activeCell="A10" sqref="A10"/>
    </sheetView>
  </sheetViews>
  <sheetFormatPr defaultColWidth="9.140625" defaultRowHeight="15" outlineLevelRow="1" x14ac:dyDescent="0.25"/>
  <cols>
    <col min="1" max="1" width="3.7109375" style="1" customWidth="1"/>
    <col min="2" max="2" width="50.28515625" style="1" customWidth="1"/>
    <col min="3" max="3" width="20.5703125" style="1" customWidth="1"/>
    <col min="4" max="4" width="9.5703125" style="1" customWidth="1"/>
    <col min="5" max="5" width="45" style="27" customWidth="1"/>
    <col min="6" max="6" width="5.7109375" style="1" customWidth="1"/>
    <col min="7" max="7" width="40.85546875" style="1" customWidth="1"/>
    <col min="8" max="10" width="16.140625" style="1" customWidth="1"/>
    <col min="11" max="12" width="9.140625" style="1"/>
    <col min="13" max="13" width="11.85546875" style="1" customWidth="1"/>
    <col min="14" max="14" width="11.5703125" style="1" customWidth="1"/>
    <col min="15" max="16384" width="9.140625" style="1"/>
  </cols>
  <sheetData>
    <row r="1" spans="1:14" ht="6.75" customHeight="1" x14ac:dyDescent="0.25"/>
    <row r="2" spans="1:14" s="46" customFormat="1" ht="20.100000000000001" customHeight="1" x14ac:dyDescent="0.3">
      <c r="A2" s="2"/>
      <c r="B2" s="58" t="s">
        <v>88</v>
      </c>
      <c r="C2" s="20"/>
      <c r="D2" s="20"/>
      <c r="E2" s="54"/>
      <c r="F2" s="4"/>
      <c r="G2" s="4"/>
      <c r="H2" s="2"/>
      <c r="I2" s="2"/>
      <c r="J2" s="2"/>
    </row>
    <row r="3" spans="1:14" s="47" customFormat="1" ht="24" customHeight="1" x14ac:dyDescent="0.35">
      <c r="A3" s="5"/>
      <c r="B3" s="59" t="s">
        <v>61</v>
      </c>
      <c r="C3" s="21"/>
      <c r="D3" s="21"/>
      <c r="E3" s="55"/>
      <c r="F3" s="7"/>
      <c r="G3" s="7"/>
      <c r="H3" s="5"/>
      <c r="I3" s="5"/>
      <c r="J3" s="5"/>
    </row>
    <row r="5" spans="1:14" ht="187.5" customHeight="1" x14ac:dyDescent="0.25"/>
    <row r="6" spans="1:14" ht="24.75" customHeight="1" thickBot="1" x14ac:dyDescent="0.3"/>
    <row r="7" spans="1:14" ht="22.5" customHeight="1" thickBot="1" x14ac:dyDescent="0.3">
      <c r="B7" s="79" t="s">
        <v>72</v>
      </c>
      <c r="E7" s="119" t="s">
        <v>52</v>
      </c>
      <c r="G7" s="119" t="s">
        <v>51</v>
      </c>
    </row>
    <row r="8" spans="1:14" ht="5.25" customHeight="1" x14ac:dyDescent="0.25">
      <c r="B8" s="25"/>
      <c r="E8" s="25"/>
      <c r="G8" s="25"/>
      <c r="M8" s="22"/>
      <c r="N8" s="22"/>
    </row>
    <row r="9" spans="1:14" ht="24.95" customHeight="1" x14ac:dyDescent="0.25">
      <c r="B9" s="70" t="s">
        <v>95</v>
      </c>
      <c r="C9" s="70" t="s">
        <v>97</v>
      </c>
      <c r="D9" s="56"/>
      <c r="E9" s="118" t="str">
        <f>"Unit Price"&amp;" "&amp;"("&amp;Dashboard!$G$25&amp;")"</f>
        <v>Unit Price ($)</v>
      </c>
      <c r="F9" s="57"/>
      <c r="G9" s="118" t="str">
        <f>"Unit Price"&amp;" "&amp;"("&amp;Dashboard!$G$25&amp;")"</f>
        <v>Unit Price ($)</v>
      </c>
      <c r="H9" s="22"/>
      <c r="I9" s="22"/>
      <c r="J9" s="22"/>
    </row>
    <row r="10" spans="1:14" ht="18" customHeight="1" x14ac:dyDescent="0.25">
      <c r="B10" s="78" t="s">
        <v>66</v>
      </c>
      <c r="C10" s="80" t="s">
        <v>19</v>
      </c>
      <c r="E10" s="81">
        <v>10</v>
      </c>
      <c r="G10" s="81">
        <v>5</v>
      </c>
    </row>
    <row r="11" spans="1:14" ht="18" customHeight="1" x14ac:dyDescent="0.25">
      <c r="B11" s="78" t="s">
        <v>64</v>
      </c>
      <c r="C11" s="80" t="s">
        <v>15</v>
      </c>
      <c r="E11" s="81">
        <v>20</v>
      </c>
      <c r="G11" s="81">
        <v>28</v>
      </c>
    </row>
    <row r="12" spans="1:14" ht="18" customHeight="1" x14ac:dyDescent="0.25">
      <c r="B12" s="78" t="s">
        <v>65</v>
      </c>
      <c r="C12" s="80" t="s">
        <v>19</v>
      </c>
      <c r="E12" s="81">
        <v>10</v>
      </c>
      <c r="G12" s="81">
        <v>20</v>
      </c>
    </row>
    <row r="13" spans="1:14" ht="18" customHeight="1" x14ac:dyDescent="0.25">
      <c r="B13" s="78" t="s">
        <v>67</v>
      </c>
      <c r="C13" s="80" t="s">
        <v>19</v>
      </c>
      <c r="E13" s="81">
        <v>5</v>
      </c>
      <c r="G13" s="81">
        <v>3</v>
      </c>
    </row>
    <row r="14" spans="1:14" ht="18" customHeight="1" x14ac:dyDescent="0.25">
      <c r="B14" s="78" t="s">
        <v>9</v>
      </c>
      <c r="C14" s="80" t="s">
        <v>19</v>
      </c>
      <c r="E14" s="81">
        <v>8</v>
      </c>
      <c r="G14" s="81">
        <v>7.25</v>
      </c>
    </row>
    <row r="15" spans="1:14" ht="18" customHeight="1" x14ac:dyDescent="0.25">
      <c r="B15" s="78"/>
      <c r="C15" s="80"/>
      <c r="E15" s="81"/>
      <c r="G15" s="81"/>
    </row>
    <row r="16" spans="1:14" ht="18" customHeight="1" x14ac:dyDescent="0.25">
      <c r="B16" s="78"/>
      <c r="C16" s="80"/>
      <c r="E16" s="81"/>
      <c r="G16" s="81"/>
    </row>
    <row r="17" spans="2:7" ht="18" customHeight="1" x14ac:dyDescent="0.25">
      <c r="B17" s="78"/>
      <c r="C17" s="80"/>
      <c r="E17" s="81"/>
      <c r="G17" s="81"/>
    </row>
    <row r="18" spans="2:7" ht="18" hidden="1" customHeight="1" outlineLevel="1" x14ac:dyDescent="0.25">
      <c r="B18" s="138"/>
      <c r="C18" s="146"/>
      <c r="E18" s="145"/>
      <c r="G18" s="145"/>
    </row>
    <row r="19" spans="2:7" ht="18" hidden="1" customHeight="1" outlineLevel="1" x14ac:dyDescent="0.25">
      <c r="B19" s="138"/>
      <c r="C19" s="146"/>
      <c r="E19" s="145"/>
      <c r="G19" s="145"/>
    </row>
    <row r="20" spans="2:7" ht="18" hidden="1" customHeight="1" outlineLevel="1" x14ac:dyDescent="0.25">
      <c r="B20" s="138"/>
      <c r="C20" s="146"/>
      <c r="E20" s="145"/>
      <c r="G20" s="145"/>
    </row>
    <row r="21" spans="2:7" ht="18" hidden="1" customHeight="1" outlineLevel="1" x14ac:dyDescent="0.25">
      <c r="B21" s="138"/>
      <c r="C21" s="146"/>
      <c r="E21" s="145"/>
      <c r="G21" s="145"/>
    </row>
    <row r="22" spans="2:7" ht="18" hidden="1" customHeight="1" outlineLevel="1" x14ac:dyDescent="0.25">
      <c r="B22" s="138"/>
      <c r="C22" s="146"/>
      <c r="E22" s="145"/>
      <c r="G22" s="145"/>
    </row>
    <row r="23" spans="2:7" ht="18" hidden="1" customHeight="1" outlineLevel="1" x14ac:dyDescent="0.25">
      <c r="B23" s="138"/>
      <c r="C23" s="146"/>
      <c r="E23" s="145"/>
      <c r="G23" s="145"/>
    </row>
    <row r="24" spans="2:7" ht="18" hidden="1" customHeight="1" outlineLevel="1" x14ac:dyDescent="0.25">
      <c r="B24" s="138"/>
      <c r="C24" s="146"/>
      <c r="E24" s="145"/>
      <c r="G24" s="145"/>
    </row>
    <row r="25" spans="2:7" ht="18" hidden="1" customHeight="1" outlineLevel="1" x14ac:dyDescent="0.25">
      <c r="B25" s="138"/>
      <c r="C25" s="146"/>
      <c r="E25" s="145"/>
      <c r="G25" s="145"/>
    </row>
    <row r="26" spans="2:7" ht="18" hidden="1" customHeight="1" outlineLevel="1" x14ac:dyDescent="0.25">
      <c r="B26" s="138"/>
      <c r="C26" s="146"/>
      <c r="E26" s="145"/>
      <c r="G26" s="145"/>
    </row>
    <row r="27" spans="2:7" ht="18" hidden="1" customHeight="1" outlineLevel="1" x14ac:dyDescent="0.25">
      <c r="B27" s="138"/>
      <c r="C27" s="146"/>
      <c r="E27" s="145"/>
      <c r="G27" s="145"/>
    </row>
    <row r="28" spans="2:7" ht="18" hidden="1" customHeight="1" outlineLevel="1" x14ac:dyDescent="0.25">
      <c r="B28" s="138"/>
      <c r="C28" s="146"/>
      <c r="E28" s="145"/>
      <c r="G28" s="145"/>
    </row>
    <row r="29" spans="2:7" ht="18" hidden="1" customHeight="1" outlineLevel="1" x14ac:dyDescent="0.25">
      <c r="B29" s="138"/>
      <c r="C29" s="146"/>
      <c r="E29" s="145"/>
      <c r="G29" s="145"/>
    </row>
    <row r="30" spans="2:7" ht="18" hidden="1" customHeight="1" outlineLevel="1" x14ac:dyDescent="0.25">
      <c r="B30" s="138"/>
      <c r="C30" s="146"/>
      <c r="E30" s="145"/>
      <c r="G30" s="145"/>
    </row>
    <row r="31" spans="2:7" ht="18" hidden="1" customHeight="1" outlineLevel="1" x14ac:dyDescent="0.25">
      <c r="B31" s="138"/>
      <c r="C31" s="146"/>
      <c r="E31" s="145"/>
      <c r="G31" s="145"/>
    </row>
    <row r="32" spans="2:7" ht="18" hidden="1" customHeight="1" outlineLevel="1" x14ac:dyDescent="0.25">
      <c r="B32" s="138"/>
      <c r="C32" s="146"/>
      <c r="E32" s="145"/>
      <c r="G32" s="145"/>
    </row>
    <row r="33" spans="2:7" ht="18" hidden="1" customHeight="1" outlineLevel="1" x14ac:dyDescent="0.25">
      <c r="B33" s="138"/>
      <c r="C33" s="146"/>
      <c r="E33" s="145"/>
      <c r="G33" s="145"/>
    </row>
    <row r="34" spans="2:7" ht="18" hidden="1" customHeight="1" outlineLevel="1" x14ac:dyDescent="0.25">
      <c r="B34" s="138"/>
      <c r="C34" s="146"/>
      <c r="E34" s="145"/>
      <c r="G34" s="145"/>
    </row>
    <row r="35" spans="2:7" ht="18" hidden="1" customHeight="1" outlineLevel="1" x14ac:dyDescent="0.25">
      <c r="B35" s="138"/>
      <c r="C35" s="146"/>
      <c r="E35" s="145"/>
      <c r="G35" s="145"/>
    </row>
    <row r="36" spans="2:7" ht="18" hidden="1" customHeight="1" outlineLevel="1" x14ac:dyDescent="0.25">
      <c r="B36" s="138"/>
      <c r="C36" s="146"/>
      <c r="E36" s="145"/>
      <c r="G36" s="145"/>
    </row>
    <row r="37" spans="2:7" ht="18" hidden="1" customHeight="1" outlineLevel="1" x14ac:dyDescent="0.25">
      <c r="B37" s="138"/>
      <c r="C37" s="146"/>
      <c r="E37" s="145"/>
      <c r="G37" s="145"/>
    </row>
    <row r="38" spans="2:7" ht="18" hidden="1" customHeight="1" outlineLevel="1" x14ac:dyDescent="0.25">
      <c r="B38" s="138"/>
      <c r="C38" s="146"/>
      <c r="E38" s="145"/>
      <c r="G38" s="145"/>
    </row>
    <row r="39" spans="2:7" ht="18" hidden="1" customHeight="1" outlineLevel="1" x14ac:dyDescent="0.25">
      <c r="B39" s="138"/>
      <c r="C39" s="146"/>
      <c r="E39" s="145"/>
      <c r="G39" s="145"/>
    </row>
    <row r="40" spans="2:7" ht="18" hidden="1" customHeight="1" outlineLevel="1" x14ac:dyDescent="0.25">
      <c r="B40" s="138"/>
      <c r="C40" s="146"/>
      <c r="E40" s="145"/>
      <c r="G40" s="145"/>
    </row>
    <row r="41" spans="2:7" ht="18" hidden="1" customHeight="1" outlineLevel="1" x14ac:dyDescent="0.25">
      <c r="B41" s="138"/>
      <c r="C41" s="146"/>
      <c r="E41" s="145"/>
      <c r="G41" s="145"/>
    </row>
    <row r="42" spans="2:7" ht="18" hidden="1" customHeight="1" outlineLevel="1" x14ac:dyDescent="0.25">
      <c r="B42" s="138"/>
      <c r="C42" s="146"/>
      <c r="E42" s="145"/>
      <c r="G42" s="145"/>
    </row>
    <row r="43" spans="2:7" ht="18" hidden="1" customHeight="1" outlineLevel="1" x14ac:dyDescent="0.25">
      <c r="B43" s="138"/>
      <c r="C43" s="146"/>
      <c r="E43" s="145"/>
      <c r="G43" s="145"/>
    </row>
    <row r="44" spans="2:7" ht="18" hidden="1" customHeight="1" outlineLevel="1" x14ac:dyDescent="0.25">
      <c r="B44" s="138"/>
      <c r="C44" s="146"/>
      <c r="E44" s="145"/>
      <c r="G44" s="145"/>
    </row>
    <row r="45" spans="2:7" ht="18" hidden="1" customHeight="1" outlineLevel="1" x14ac:dyDescent="0.25">
      <c r="B45" s="138"/>
      <c r="C45" s="146"/>
      <c r="E45" s="145"/>
      <c r="G45" s="145"/>
    </row>
    <row r="46" spans="2:7" ht="18" hidden="1" customHeight="1" outlineLevel="1" x14ac:dyDescent="0.25">
      <c r="B46" s="138"/>
      <c r="C46" s="146"/>
      <c r="E46" s="145"/>
      <c r="G46" s="145"/>
    </row>
    <row r="47" spans="2:7" ht="18" hidden="1" customHeight="1" outlineLevel="1" x14ac:dyDescent="0.25">
      <c r="B47" s="138"/>
      <c r="C47" s="146"/>
      <c r="E47" s="145"/>
      <c r="G47" s="145"/>
    </row>
    <row r="48" spans="2:7" ht="18" hidden="1" customHeight="1" outlineLevel="1" x14ac:dyDescent="0.25">
      <c r="B48" s="138"/>
      <c r="C48" s="146"/>
      <c r="E48" s="145"/>
      <c r="G48" s="145"/>
    </row>
    <row r="49" spans="2:7" ht="18" hidden="1" customHeight="1" outlineLevel="1" x14ac:dyDescent="0.25">
      <c r="B49" s="138"/>
      <c r="C49" s="146"/>
      <c r="E49" s="145"/>
      <c r="G49" s="145"/>
    </row>
    <row r="50" spans="2:7" ht="18" hidden="1" customHeight="1" outlineLevel="1" x14ac:dyDescent="0.25">
      <c r="B50" s="138"/>
      <c r="C50" s="146"/>
      <c r="E50" s="145"/>
      <c r="G50" s="145"/>
    </row>
    <row r="51" spans="2:7" ht="18" hidden="1" customHeight="1" outlineLevel="1" x14ac:dyDescent="0.25">
      <c r="B51" s="138"/>
      <c r="C51" s="146"/>
      <c r="E51" s="145"/>
      <c r="G51" s="145"/>
    </row>
    <row r="52" spans="2:7" ht="18" hidden="1" customHeight="1" outlineLevel="1" x14ac:dyDescent="0.25">
      <c r="B52" s="138"/>
      <c r="C52" s="146"/>
      <c r="E52" s="145"/>
      <c r="G52" s="145"/>
    </row>
    <row r="53" spans="2:7" ht="18" hidden="1" customHeight="1" outlineLevel="1" x14ac:dyDescent="0.25">
      <c r="B53" s="138"/>
      <c r="C53" s="146"/>
      <c r="E53" s="145"/>
      <c r="G53" s="145"/>
    </row>
    <row r="54" spans="2:7" ht="18" hidden="1" customHeight="1" outlineLevel="1" x14ac:dyDescent="0.25">
      <c r="B54" s="138"/>
      <c r="C54" s="146"/>
      <c r="E54" s="145"/>
      <c r="G54" s="145"/>
    </row>
    <row r="55" spans="2:7" ht="18" hidden="1" customHeight="1" outlineLevel="1" x14ac:dyDescent="0.25">
      <c r="B55" s="138"/>
      <c r="C55" s="146"/>
      <c r="E55" s="145"/>
      <c r="G55" s="145"/>
    </row>
    <row r="56" spans="2:7" ht="18" hidden="1" customHeight="1" outlineLevel="1" x14ac:dyDescent="0.25">
      <c r="B56" s="138"/>
      <c r="C56" s="146"/>
      <c r="E56" s="145"/>
      <c r="G56" s="145"/>
    </row>
    <row r="57" spans="2:7" ht="18" hidden="1" customHeight="1" outlineLevel="1" x14ac:dyDescent="0.25">
      <c r="B57" s="138"/>
      <c r="C57" s="146"/>
      <c r="E57" s="145"/>
      <c r="G57" s="145"/>
    </row>
    <row r="58" spans="2:7" ht="18" hidden="1" customHeight="1" outlineLevel="1" x14ac:dyDescent="0.25">
      <c r="B58" s="138"/>
      <c r="C58" s="146"/>
      <c r="E58" s="145"/>
      <c r="G58" s="145"/>
    </row>
    <row r="59" spans="2:7" ht="18" hidden="1" customHeight="1" outlineLevel="1" x14ac:dyDescent="0.25">
      <c r="B59" s="138"/>
      <c r="C59" s="146"/>
      <c r="E59" s="145"/>
      <c r="G59" s="145"/>
    </row>
    <row r="60" spans="2:7" ht="18" hidden="1" customHeight="1" outlineLevel="1" x14ac:dyDescent="0.25">
      <c r="B60" s="138"/>
      <c r="C60" s="146"/>
      <c r="E60" s="145"/>
      <c r="G60" s="145"/>
    </row>
    <row r="61" spans="2:7" ht="18" hidden="1" customHeight="1" outlineLevel="1" x14ac:dyDescent="0.25">
      <c r="B61" s="138"/>
      <c r="C61" s="146"/>
      <c r="E61" s="145"/>
      <c r="G61" s="145"/>
    </row>
    <row r="62" spans="2:7" ht="18" hidden="1" customHeight="1" outlineLevel="1" x14ac:dyDescent="0.25">
      <c r="B62" s="138"/>
      <c r="C62" s="146"/>
      <c r="E62" s="145"/>
      <c r="G62" s="145"/>
    </row>
    <row r="63" spans="2:7" ht="18" hidden="1" customHeight="1" outlineLevel="1" x14ac:dyDescent="0.25">
      <c r="B63" s="138"/>
      <c r="C63" s="146"/>
      <c r="E63" s="145"/>
      <c r="G63" s="145"/>
    </row>
    <row r="64" spans="2:7" ht="18" hidden="1" customHeight="1" outlineLevel="1" x14ac:dyDescent="0.25">
      <c r="B64" s="138"/>
      <c r="C64" s="146"/>
      <c r="E64" s="145"/>
      <c r="G64" s="145"/>
    </row>
    <row r="65" spans="2:7" ht="18" hidden="1" customHeight="1" outlineLevel="1" x14ac:dyDescent="0.25">
      <c r="B65" s="138"/>
      <c r="C65" s="146"/>
      <c r="E65" s="145"/>
      <c r="G65" s="145"/>
    </row>
    <row r="66" spans="2:7" ht="18" hidden="1" customHeight="1" outlineLevel="1" x14ac:dyDescent="0.25">
      <c r="B66" s="138"/>
      <c r="C66" s="146"/>
      <c r="E66" s="145"/>
      <c r="G66" s="145"/>
    </row>
    <row r="67" spans="2:7" ht="18" hidden="1" customHeight="1" outlineLevel="1" x14ac:dyDescent="0.25">
      <c r="B67" s="138"/>
      <c r="C67" s="146"/>
      <c r="E67" s="145"/>
      <c r="G67" s="145"/>
    </row>
    <row r="68" spans="2:7" ht="18" hidden="1" customHeight="1" outlineLevel="1" x14ac:dyDescent="0.25">
      <c r="B68" s="138"/>
      <c r="C68" s="146"/>
      <c r="E68" s="145"/>
      <c r="G68" s="145"/>
    </row>
    <row r="69" spans="2:7" ht="18" hidden="1" customHeight="1" outlineLevel="1" x14ac:dyDescent="0.25">
      <c r="B69" s="138"/>
      <c r="C69" s="146"/>
      <c r="E69" s="145"/>
      <c r="G69" s="145"/>
    </row>
    <row r="70" spans="2:7" ht="18" hidden="1" customHeight="1" outlineLevel="1" x14ac:dyDescent="0.25">
      <c r="B70" s="138"/>
      <c r="C70" s="146"/>
      <c r="E70" s="145"/>
      <c r="G70" s="145"/>
    </row>
    <row r="71" spans="2:7" ht="18" hidden="1" customHeight="1" outlineLevel="1" x14ac:dyDescent="0.25">
      <c r="B71" s="138"/>
      <c r="C71" s="146"/>
      <c r="E71" s="145"/>
      <c r="G71" s="145"/>
    </row>
    <row r="72" spans="2:7" ht="18" hidden="1" customHeight="1" outlineLevel="1" x14ac:dyDescent="0.25">
      <c r="B72" s="138"/>
      <c r="C72" s="146"/>
      <c r="E72" s="145"/>
      <c r="G72" s="145"/>
    </row>
    <row r="73" spans="2:7" ht="18" hidden="1" customHeight="1" outlineLevel="1" x14ac:dyDescent="0.25">
      <c r="B73" s="138"/>
      <c r="C73" s="146"/>
      <c r="E73" s="145"/>
      <c r="G73" s="145"/>
    </row>
    <row r="74" spans="2:7" ht="18" hidden="1" customHeight="1" outlineLevel="1" x14ac:dyDescent="0.25">
      <c r="B74" s="138"/>
      <c r="C74" s="146"/>
      <c r="E74" s="145"/>
      <c r="G74" s="145"/>
    </row>
    <row r="75" spans="2:7" ht="18" hidden="1" customHeight="1" outlineLevel="1" x14ac:dyDescent="0.25">
      <c r="B75" s="138"/>
      <c r="C75" s="146"/>
      <c r="E75" s="145"/>
      <c r="G75" s="145"/>
    </row>
    <row r="76" spans="2:7" ht="18" hidden="1" customHeight="1" outlineLevel="1" x14ac:dyDescent="0.25">
      <c r="B76" s="138"/>
      <c r="C76" s="146"/>
      <c r="E76" s="145"/>
      <c r="G76" s="145"/>
    </row>
    <row r="77" spans="2:7" ht="18" hidden="1" customHeight="1" outlineLevel="1" x14ac:dyDescent="0.25">
      <c r="B77" s="138"/>
      <c r="C77" s="146"/>
      <c r="E77" s="145"/>
      <c r="G77" s="145"/>
    </row>
    <row r="78" spans="2:7" ht="18" hidden="1" customHeight="1" outlineLevel="1" x14ac:dyDescent="0.25">
      <c r="B78" s="138"/>
      <c r="C78" s="146"/>
      <c r="E78" s="145"/>
      <c r="G78" s="145"/>
    </row>
    <row r="79" spans="2:7" ht="18" hidden="1" customHeight="1" outlineLevel="1" x14ac:dyDescent="0.25">
      <c r="B79" s="138"/>
      <c r="C79" s="146"/>
      <c r="E79" s="145"/>
      <c r="G79" s="145"/>
    </row>
    <row r="80" spans="2:7" ht="18" hidden="1" customHeight="1" outlineLevel="1" x14ac:dyDescent="0.25">
      <c r="B80" s="138"/>
      <c r="C80" s="146"/>
      <c r="E80" s="145"/>
      <c r="G80" s="145"/>
    </row>
    <row r="81" spans="2:7" ht="18" hidden="1" customHeight="1" outlineLevel="1" x14ac:dyDescent="0.25">
      <c r="B81" s="138"/>
      <c r="C81" s="146"/>
      <c r="E81" s="145"/>
      <c r="G81" s="145"/>
    </row>
    <row r="82" spans="2:7" ht="18" hidden="1" customHeight="1" outlineLevel="1" x14ac:dyDescent="0.25">
      <c r="B82" s="138"/>
      <c r="C82" s="146"/>
      <c r="E82" s="145"/>
      <c r="G82" s="145"/>
    </row>
    <row r="83" spans="2:7" ht="18" hidden="1" customHeight="1" outlineLevel="1" x14ac:dyDescent="0.25">
      <c r="B83" s="138"/>
      <c r="C83" s="146"/>
      <c r="E83" s="145"/>
      <c r="G83" s="145"/>
    </row>
    <row r="84" spans="2:7" ht="18" hidden="1" customHeight="1" outlineLevel="1" x14ac:dyDescent="0.25">
      <c r="B84" s="138"/>
      <c r="C84" s="146"/>
      <c r="E84" s="145"/>
      <c r="G84" s="145"/>
    </row>
    <row r="85" spans="2:7" ht="18" hidden="1" customHeight="1" outlineLevel="1" x14ac:dyDescent="0.25">
      <c r="B85" s="138"/>
      <c r="C85" s="146"/>
      <c r="E85" s="145"/>
      <c r="G85" s="145"/>
    </row>
    <row r="86" spans="2:7" ht="18" hidden="1" customHeight="1" outlineLevel="1" x14ac:dyDescent="0.25">
      <c r="B86" s="138"/>
      <c r="C86" s="146"/>
      <c r="E86" s="145"/>
      <c r="G86" s="145"/>
    </row>
    <row r="87" spans="2:7" ht="18" hidden="1" customHeight="1" outlineLevel="1" x14ac:dyDescent="0.25">
      <c r="B87" s="138"/>
      <c r="C87" s="146"/>
      <c r="E87" s="145"/>
      <c r="G87" s="145"/>
    </row>
    <row r="88" spans="2:7" ht="18" hidden="1" customHeight="1" outlineLevel="1" x14ac:dyDescent="0.25">
      <c r="B88" s="138"/>
      <c r="C88" s="146"/>
      <c r="E88" s="145"/>
      <c r="G88" s="145"/>
    </row>
    <row r="89" spans="2:7" ht="18" hidden="1" customHeight="1" outlineLevel="1" x14ac:dyDescent="0.25">
      <c r="B89" s="138"/>
      <c r="C89" s="146"/>
      <c r="E89" s="145"/>
      <c r="G89" s="145"/>
    </row>
    <row r="90" spans="2:7" ht="18" hidden="1" customHeight="1" outlineLevel="1" x14ac:dyDescent="0.25">
      <c r="B90" s="138"/>
      <c r="C90" s="146"/>
      <c r="E90" s="145"/>
      <c r="G90" s="145"/>
    </row>
    <row r="91" spans="2:7" ht="18" hidden="1" customHeight="1" outlineLevel="1" x14ac:dyDescent="0.25">
      <c r="B91" s="138"/>
      <c r="C91" s="146"/>
      <c r="E91" s="145"/>
      <c r="G91" s="145"/>
    </row>
    <row r="92" spans="2:7" ht="18" hidden="1" customHeight="1" outlineLevel="1" x14ac:dyDescent="0.25">
      <c r="B92" s="138"/>
      <c r="C92" s="146"/>
      <c r="E92" s="145"/>
      <c r="G92" s="145"/>
    </row>
    <row r="93" spans="2:7" ht="18" hidden="1" customHeight="1" outlineLevel="1" x14ac:dyDescent="0.25">
      <c r="B93" s="138"/>
      <c r="C93" s="146"/>
      <c r="E93" s="145"/>
      <c r="G93" s="145"/>
    </row>
    <row r="94" spans="2:7" ht="18" hidden="1" customHeight="1" outlineLevel="1" x14ac:dyDescent="0.25">
      <c r="B94" s="138"/>
      <c r="C94" s="146"/>
      <c r="E94" s="145"/>
      <c r="G94" s="145"/>
    </row>
    <row r="95" spans="2:7" ht="18" hidden="1" customHeight="1" outlineLevel="1" x14ac:dyDescent="0.25">
      <c r="B95" s="138"/>
      <c r="C95" s="146"/>
      <c r="E95" s="145"/>
      <c r="G95" s="145"/>
    </row>
    <row r="96" spans="2:7" ht="18" hidden="1" customHeight="1" outlineLevel="1" x14ac:dyDescent="0.25">
      <c r="B96" s="138"/>
      <c r="C96" s="146"/>
      <c r="E96" s="145"/>
      <c r="G96" s="145"/>
    </row>
    <row r="97" spans="1:16" ht="18" hidden="1" customHeight="1" outlineLevel="1" x14ac:dyDescent="0.25">
      <c r="B97" s="138"/>
      <c r="C97" s="146"/>
      <c r="E97" s="145"/>
      <c r="G97" s="145"/>
    </row>
    <row r="98" spans="1:16" ht="18" hidden="1" customHeight="1" outlineLevel="1" x14ac:dyDescent="0.25">
      <c r="B98" s="138"/>
      <c r="C98" s="146"/>
      <c r="E98" s="145"/>
      <c r="G98" s="145"/>
    </row>
    <row r="99" spans="1:16" ht="18" hidden="1" customHeight="1" outlineLevel="1" x14ac:dyDescent="0.25">
      <c r="B99" s="138"/>
      <c r="C99" s="146"/>
      <c r="E99" s="145"/>
      <c r="G99" s="145"/>
    </row>
    <row r="100" spans="1:16" ht="18" hidden="1" customHeight="1" outlineLevel="1" x14ac:dyDescent="0.25">
      <c r="B100" s="138"/>
      <c r="C100" s="146"/>
      <c r="E100" s="145"/>
      <c r="G100" s="145"/>
    </row>
    <row r="101" spans="1:16" ht="18" hidden="1" customHeight="1" outlineLevel="1" x14ac:dyDescent="0.25">
      <c r="B101" s="138"/>
      <c r="C101" s="146"/>
      <c r="E101" s="145"/>
      <c r="G101" s="145"/>
    </row>
    <row r="102" spans="1:16" ht="18" hidden="1" customHeight="1" outlineLevel="1" x14ac:dyDescent="0.25">
      <c r="B102" s="138"/>
      <c r="C102" s="146"/>
      <c r="E102" s="145"/>
      <c r="G102" s="145"/>
    </row>
    <row r="103" spans="1:16" ht="18" hidden="1" customHeight="1" outlineLevel="1" x14ac:dyDescent="0.25">
      <c r="B103" s="138"/>
      <c r="C103" s="146"/>
      <c r="E103" s="145"/>
      <c r="G103" s="145"/>
    </row>
    <row r="104" spans="1:16" ht="18" hidden="1" customHeight="1" outlineLevel="1" x14ac:dyDescent="0.25">
      <c r="B104" s="138"/>
      <c r="C104" s="146"/>
      <c r="E104" s="145"/>
      <c r="G104" s="145"/>
    </row>
    <row r="105" spans="1:16" ht="18" hidden="1" customHeight="1" outlineLevel="1" x14ac:dyDescent="0.25">
      <c r="B105" s="138"/>
      <c r="C105" s="146"/>
      <c r="E105" s="145"/>
      <c r="G105" s="145"/>
    </row>
    <row r="106" spans="1:16" ht="18" hidden="1" customHeight="1" outlineLevel="1" x14ac:dyDescent="0.25">
      <c r="B106" s="138"/>
      <c r="C106" s="146"/>
      <c r="E106" s="145"/>
      <c r="G106" s="145"/>
    </row>
    <row r="107" spans="1:16" ht="18" hidden="1" customHeight="1" outlineLevel="1" x14ac:dyDescent="0.25">
      <c r="B107" s="138"/>
      <c r="C107" s="146"/>
      <c r="E107" s="145"/>
      <c r="G107" s="145"/>
    </row>
    <row r="108" spans="1:16" ht="18" hidden="1" customHeight="1" outlineLevel="1" x14ac:dyDescent="0.25">
      <c r="B108" s="138"/>
      <c r="C108" s="146"/>
      <c r="E108" s="145"/>
      <c r="G108" s="145"/>
    </row>
    <row r="109" spans="1:16" ht="18" hidden="1" customHeight="1" outlineLevel="1" x14ac:dyDescent="0.25">
      <c r="B109" s="138"/>
      <c r="C109" s="146"/>
      <c r="E109" s="145"/>
      <c r="G109" s="145"/>
    </row>
    <row r="110" spans="1:16" ht="15" customHeight="1" collapsed="1" x14ac:dyDescent="0.25"/>
    <row r="111" spans="1:16" ht="23.1" customHeight="1" x14ac:dyDescent="0.25">
      <c r="A111" s="8"/>
      <c r="B111" s="9"/>
      <c r="C111" s="9"/>
      <c r="D111" s="10"/>
      <c r="E111" s="10"/>
      <c r="F111" s="10"/>
      <c r="G111" s="10"/>
      <c r="H111" s="27"/>
      <c r="I111" s="27"/>
      <c r="J111" s="27"/>
      <c r="M111" s="27"/>
      <c r="N111" s="27"/>
      <c r="O111" s="27"/>
      <c r="P111" s="27"/>
    </row>
  </sheetData>
  <sheetProtection algorithmName="SHA-512" hashValue="XtSm0gL82WdU54w+6IrrE1xjJQbY/Ug5gCSsUP9iELMRDkzWnNNr+bbUIBqn9ZBNo6BzJF6l5dCKdIQMQmwf1g==" saltValue="qCDzrgslz4XoDIcRC8wntA==" spinCount="100000" sheet="1" objects="1" scenarios="1"/>
  <phoneticPr fontId="8" type="noConversion"/>
  <dataValidations count="3">
    <dataValidation type="list" allowBlank="1" showInputMessage="1" showErrorMessage="1" sqref="B7" xr:uid="{AC81338B-DAFE-40F2-AFBF-3734002EF266}">
      <formula1>Vendordropdown</formula1>
    </dataValidation>
    <dataValidation type="list" allowBlank="1" showInputMessage="1" showErrorMessage="1" sqref="G7 E7" xr:uid="{6F77BA80-75FC-4AF3-982E-61556D60173C}">
      <formula1>DynamicMonth</formula1>
    </dataValidation>
    <dataValidation type="list" allowBlank="1" showInputMessage="1" showErrorMessage="1" sqref="C10:C17" xr:uid="{3E547FD7-0951-4DAD-986D-AD2FD3252E60}">
      <formula1>Unitdropdown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82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AABDC-3E19-40D7-BDDA-B4B176CD8C69}">
  <sheetPr codeName="Sheet5">
    <pageSetUpPr fitToPage="1"/>
  </sheetPr>
  <dimension ref="A1:Y116"/>
  <sheetViews>
    <sheetView showGridLines="0" showRowColHeaders="0" zoomScaleNormal="100" workbookViewId="0">
      <pane ySplit="14" topLeftCell="A15" activePane="bottomLeft" state="frozen"/>
      <selection pane="bottomLeft" activeCell="A15" sqref="A15"/>
    </sheetView>
  </sheetViews>
  <sheetFormatPr defaultColWidth="9.140625" defaultRowHeight="15" outlineLevelRow="1" x14ac:dyDescent="0.25"/>
  <cols>
    <col min="1" max="1" width="3.7109375" style="1" customWidth="1"/>
    <col min="2" max="2" width="31.42578125" style="1" customWidth="1"/>
    <col min="3" max="14" width="14.7109375" style="1" customWidth="1"/>
    <col min="15" max="18" width="9.140625" style="1"/>
    <col min="19" max="19" width="10.7109375" style="1" customWidth="1"/>
    <col min="20" max="20" width="23" style="1" customWidth="1"/>
    <col min="21" max="21" width="9.7109375" style="1" customWidth="1"/>
    <col min="22" max="16384" width="9.140625" style="1"/>
  </cols>
  <sheetData>
    <row r="1" spans="2:25" ht="6.75" customHeight="1" x14ac:dyDescent="0.25"/>
    <row r="2" spans="2:25" s="2" customFormat="1" ht="20.100000000000001" customHeight="1" x14ac:dyDescent="0.25">
      <c r="B2" s="58" t="s">
        <v>88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2:25" s="5" customFormat="1" ht="24" customHeight="1" x14ac:dyDescent="0.25">
      <c r="B3" s="59" t="s">
        <v>62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2:25" ht="12" customHeight="1" thickBot="1" x14ac:dyDescent="0.3"/>
    <row r="5" spans="2:25" ht="22.5" customHeight="1" thickBot="1" x14ac:dyDescent="0.3">
      <c r="B5" s="79" t="s">
        <v>72</v>
      </c>
    </row>
    <row r="6" spans="2:25" ht="28.5" customHeight="1" x14ac:dyDescent="0.25"/>
    <row r="7" spans="2:25" ht="36" customHeight="1" x14ac:dyDescent="0.25"/>
    <row r="8" spans="2:25" ht="30.75" customHeight="1" x14ac:dyDescent="0.25"/>
    <row r="9" spans="2:25" ht="21" customHeight="1" x14ac:dyDescent="0.25"/>
    <row r="10" spans="2:25" ht="21" customHeight="1" x14ac:dyDescent="0.25"/>
    <row r="11" spans="2:25" ht="29.25" customHeight="1" x14ac:dyDescent="0.25">
      <c r="B11" s="22"/>
    </row>
    <row r="12" spans="2:25" ht="20.100000000000001" customHeight="1" x14ac:dyDescent="0.25">
      <c r="B12" s="52" t="str">
        <f>"TOTAL COST "&amp;"("&amp;Dashboard!$G$25&amp;")"</f>
        <v>TOTAL COST ($)</v>
      </c>
      <c r="C12" s="107">
        <f>IF((SUM($C$15:$C$24))=0,"",SUM($C$15:$C$24))</f>
        <v>170</v>
      </c>
      <c r="D12" s="107">
        <f>IF((SUM($D$15:$D$24))=0,"",SUM($D$15:$D$24))</f>
        <v>232</v>
      </c>
      <c r="E12" s="107">
        <f>IF((SUM($E$15:$E$24))=0,"",SUM($E$15:$E$24))</f>
        <v>175</v>
      </c>
      <c r="F12" s="107">
        <f>IF((SUM($F$15:$F$24))=0,"",SUM($F$15:$F$24))</f>
        <v>168.5</v>
      </c>
      <c r="G12" s="107">
        <f>IF((SUM($G$15:$G$24))=0,"",SUM($G$15:$G$24))</f>
        <v>205</v>
      </c>
      <c r="H12" s="107">
        <f>IF((SUM($H$15:$H$24))=0,"",SUM($H$15:$H$24))</f>
        <v>204.5</v>
      </c>
      <c r="I12" s="107">
        <f>IF((SUM($I$15:$I$24))=0,"",SUM($I$15:$I$24))</f>
        <v>199.37000000000003</v>
      </c>
      <c r="J12" s="107">
        <f>IF((SUM($J$15:$J$24))=0,"",SUM($J$15:$J$24))</f>
        <v>197.95</v>
      </c>
      <c r="K12" s="107">
        <f>IF((SUM($K$15:$K$24))=0,"",SUM($K$15:$K$24))</f>
        <v>198.33</v>
      </c>
      <c r="L12" s="107">
        <f>IF((SUM($L$15:$L$24))=0,"",SUM($L15:$L$24))</f>
        <v>198</v>
      </c>
      <c r="M12" s="107">
        <f>IF((SUM($M$15:$M$24))=0,"",SUM($M$15:$M$24))</f>
        <v>197.27</v>
      </c>
      <c r="N12" s="107">
        <f>IF((SUM($N$15:$N$24))=0,"",SUM($N$15:$N$24))</f>
        <v>195.46</v>
      </c>
    </row>
    <row r="13" spans="2:25" ht="9" customHeight="1" x14ac:dyDescent="0.25"/>
    <row r="14" spans="2:25" ht="24.95" customHeight="1" x14ac:dyDescent="0.25">
      <c r="B14" s="85" t="s">
        <v>98</v>
      </c>
      <c r="C14" s="125" t="s">
        <v>41</v>
      </c>
      <c r="D14" s="125" t="s">
        <v>42</v>
      </c>
      <c r="E14" s="125" t="s">
        <v>43</v>
      </c>
      <c r="F14" s="125" t="s">
        <v>44</v>
      </c>
      <c r="G14" s="125" t="s">
        <v>45</v>
      </c>
      <c r="H14" s="125" t="s">
        <v>46</v>
      </c>
      <c r="I14" s="125" t="s">
        <v>47</v>
      </c>
      <c r="J14" s="125" t="s">
        <v>48</v>
      </c>
      <c r="K14" s="125" t="s">
        <v>49</v>
      </c>
      <c r="L14" s="125" t="s">
        <v>50</v>
      </c>
      <c r="M14" s="125" t="s">
        <v>51</v>
      </c>
      <c r="N14" s="126" t="s">
        <v>52</v>
      </c>
      <c r="T14" s="8"/>
      <c r="U14" s="22"/>
      <c r="V14" s="25"/>
      <c r="W14" s="25"/>
      <c r="X14" s="25"/>
      <c r="Y14" s="25"/>
    </row>
    <row r="15" spans="2:25" ht="18" customHeight="1" x14ac:dyDescent="0.25">
      <c r="B15" s="89" t="s">
        <v>77</v>
      </c>
      <c r="C15" s="81">
        <v>10</v>
      </c>
      <c r="D15" s="81">
        <v>15</v>
      </c>
      <c r="E15" s="81">
        <v>18</v>
      </c>
      <c r="F15" s="81">
        <v>22</v>
      </c>
      <c r="G15" s="81">
        <v>34</v>
      </c>
      <c r="H15" s="81">
        <v>34</v>
      </c>
      <c r="I15" s="81">
        <v>32</v>
      </c>
      <c r="J15" s="81">
        <v>32</v>
      </c>
      <c r="K15" s="81">
        <v>33</v>
      </c>
      <c r="L15" s="81">
        <v>34</v>
      </c>
      <c r="M15" s="81">
        <v>35</v>
      </c>
      <c r="N15" s="90">
        <v>35</v>
      </c>
      <c r="R15" s="22"/>
      <c r="S15" s="22"/>
      <c r="T15" s="22"/>
      <c r="U15" s="26"/>
      <c r="V15" s="24"/>
      <c r="W15" s="24"/>
      <c r="X15" s="24"/>
      <c r="Y15" s="24"/>
    </row>
    <row r="16" spans="2:25" ht="18" customHeight="1" x14ac:dyDescent="0.25">
      <c r="B16" s="89" t="s">
        <v>35</v>
      </c>
      <c r="C16" s="81">
        <v>40</v>
      </c>
      <c r="D16" s="81">
        <v>43</v>
      </c>
      <c r="E16" s="81">
        <v>45</v>
      </c>
      <c r="F16" s="81">
        <v>44</v>
      </c>
      <c r="G16" s="81">
        <v>46</v>
      </c>
      <c r="H16" s="81">
        <v>46</v>
      </c>
      <c r="I16" s="81">
        <v>45</v>
      </c>
      <c r="J16" s="81">
        <v>45</v>
      </c>
      <c r="K16" s="81">
        <v>44</v>
      </c>
      <c r="L16" s="81">
        <v>43</v>
      </c>
      <c r="M16" s="81">
        <v>41</v>
      </c>
      <c r="N16" s="90">
        <v>39</v>
      </c>
      <c r="R16" s="22"/>
      <c r="S16" s="22"/>
      <c r="T16" s="22"/>
      <c r="U16" s="26"/>
      <c r="V16" s="24"/>
      <c r="W16" s="24"/>
      <c r="X16" s="24"/>
      <c r="Y16" s="24"/>
    </row>
    <row r="17" spans="2:25" ht="18" customHeight="1" x14ac:dyDescent="0.25">
      <c r="B17" s="89" t="s">
        <v>9</v>
      </c>
      <c r="C17" s="81">
        <v>40</v>
      </c>
      <c r="D17" s="81">
        <v>36</v>
      </c>
      <c r="E17" s="81">
        <v>37</v>
      </c>
      <c r="F17" s="81">
        <v>37.5</v>
      </c>
      <c r="G17" s="81">
        <v>40</v>
      </c>
      <c r="H17" s="81">
        <v>40</v>
      </c>
      <c r="I17" s="81">
        <v>39</v>
      </c>
      <c r="J17" s="81">
        <v>38.5</v>
      </c>
      <c r="K17" s="81">
        <v>38</v>
      </c>
      <c r="L17" s="81">
        <v>37.799999999999997</v>
      </c>
      <c r="M17" s="81">
        <v>37.700000000000003</v>
      </c>
      <c r="N17" s="90">
        <v>37.5</v>
      </c>
      <c r="R17" s="22"/>
      <c r="S17" s="22"/>
      <c r="T17" s="27"/>
      <c r="U17" s="26"/>
      <c r="V17" s="24"/>
      <c r="W17" s="24"/>
      <c r="X17" s="24"/>
      <c r="Y17" s="24"/>
    </row>
    <row r="18" spans="2:25" ht="18" customHeight="1" x14ac:dyDescent="0.25">
      <c r="B18" s="89" t="s">
        <v>67</v>
      </c>
      <c r="C18" s="81">
        <v>10</v>
      </c>
      <c r="D18" s="81">
        <v>90</v>
      </c>
      <c r="E18" s="81">
        <v>15</v>
      </c>
      <c r="F18" s="81">
        <v>13</v>
      </c>
      <c r="G18" s="81">
        <v>17</v>
      </c>
      <c r="H18" s="81">
        <v>17</v>
      </c>
      <c r="I18" s="81">
        <v>17</v>
      </c>
      <c r="J18" s="81">
        <v>16</v>
      </c>
      <c r="K18" s="81">
        <v>16.5</v>
      </c>
      <c r="L18" s="81">
        <v>16.7</v>
      </c>
      <c r="M18" s="81">
        <v>16.600000000000001</v>
      </c>
      <c r="N18" s="90">
        <v>16.899999999999999</v>
      </c>
      <c r="R18" s="22"/>
      <c r="S18" s="22"/>
      <c r="T18" s="27"/>
      <c r="U18" s="26"/>
      <c r="V18" s="24"/>
      <c r="W18" s="24"/>
      <c r="X18" s="24"/>
      <c r="Y18" s="24"/>
    </row>
    <row r="19" spans="2:25" ht="18" customHeight="1" x14ac:dyDescent="0.25">
      <c r="B19" s="89" t="s">
        <v>78</v>
      </c>
      <c r="C19" s="81">
        <v>40</v>
      </c>
      <c r="D19" s="81">
        <v>12</v>
      </c>
      <c r="E19" s="81">
        <v>15</v>
      </c>
      <c r="F19" s="81">
        <v>13</v>
      </c>
      <c r="G19" s="81">
        <v>17</v>
      </c>
      <c r="H19" s="81">
        <v>17</v>
      </c>
      <c r="I19" s="81">
        <v>16</v>
      </c>
      <c r="J19" s="81">
        <v>16</v>
      </c>
      <c r="K19" s="81">
        <v>16.399999999999999</v>
      </c>
      <c r="L19" s="81">
        <v>16</v>
      </c>
      <c r="M19" s="81">
        <v>16.350000000000001</v>
      </c>
      <c r="N19" s="90">
        <v>16.399999999999999</v>
      </c>
      <c r="R19" s="22"/>
      <c r="S19" s="22"/>
      <c r="T19" s="27"/>
      <c r="U19" s="26"/>
      <c r="V19" s="24"/>
      <c r="W19" s="24"/>
      <c r="X19" s="24"/>
      <c r="Y19" s="24"/>
    </row>
    <row r="20" spans="2:25" ht="18" customHeight="1" x14ac:dyDescent="0.25">
      <c r="B20" s="89" t="s">
        <v>64</v>
      </c>
      <c r="C20" s="81">
        <v>10</v>
      </c>
      <c r="D20" s="81">
        <v>12</v>
      </c>
      <c r="E20" s="81">
        <v>15</v>
      </c>
      <c r="F20" s="81">
        <v>13</v>
      </c>
      <c r="G20" s="81">
        <v>17</v>
      </c>
      <c r="H20" s="81">
        <v>17</v>
      </c>
      <c r="I20" s="81">
        <v>16.8</v>
      </c>
      <c r="J20" s="81">
        <v>16.850000000000001</v>
      </c>
      <c r="K20" s="81">
        <v>16.8</v>
      </c>
      <c r="L20" s="81">
        <v>16.850000000000001</v>
      </c>
      <c r="M20" s="81">
        <v>16.87</v>
      </c>
      <c r="N20" s="90">
        <v>16.88</v>
      </c>
      <c r="R20" s="22"/>
      <c r="S20" s="22"/>
      <c r="T20" s="27"/>
      <c r="U20" s="26"/>
      <c r="V20" s="24"/>
      <c r="W20" s="24"/>
      <c r="X20" s="24"/>
      <c r="Y20" s="24"/>
    </row>
    <row r="21" spans="2:25" ht="18" customHeight="1" x14ac:dyDescent="0.25">
      <c r="B21" s="89" t="s">
        <v>79</v>
      </c>
      <c r="C21" s="81">
        <v>10</v>
      </c>
      <c r="D21" s="81">
        <v>12</v>
      </c>
      <c r="E21" s="81">
        <v>15</v>
      </c>
      <c r="F21" s="81">
        <v>13</v>
      </c>
      <c r="G21" s="81">
        <v>17</v>
      </c>
      <c r="H21" s="81">
        <v>17</v>
      </c>
      <c r="I21" s="81">
        <v>17.02</v>
      </c>
      <c r="J21" s="81">
        <v>17.03</v>
      </c>
      <c r="K21" s="81">
        <v>17.03</v>
      </c>
      <c r="L21" s="81">
        <v>17.03</v>
      </c>
      <c r="M21" s="81">
        <v>17.100000000000001</v>
      </c>
      <c r="N21" s="90">
        <v>17.100000000000001</v>
      </c>
      <c r="T21" s="27"/>
      <c r="U21" s="26"/>
      <c r="V21" s="24"/>
      <c r="W21" s="24"/>
      <c r="X21" s="24"/>
      <c r="Y21" s="24"/>
    </row>
    <row r="22" spans="2:25" ht="18" customHeight="1" x14ac:dyDescent="0.25">
      <c r="B22" s="89" t="s">
        <v>66</v>
      </c>
      <c r="C22" s="81">
        <v>10</v>
      </c>
      <c r="D22" s="81">
        <v>12</v>
      </c>
      <c r="E22" s="81">
        <v>15</v>
      </c>
      <c r="F22" s="81">
        <v>13</v>
      </c>
      <c r="G22" s="81">
        <v>17</v>
      </c>
      <c r="H22" s="81">
        <v>16.5</v>
      </c>
      <c r="I22" s="81">
        <v>16.55</v>
      </c>
      <c r="J22" s="81">
        <v>16.57</v>
      </c>
      <c r="K22" s="81">
        <v>16.600000000000001</v>
      </c>
      <c r="L22" s="81">
        <v>16.62</v>
      </c>
      <c r="M22" s="81">
        <v>16.649999999999999</v>
      </c>
      <c r="N22" s="90">
        <v>16.68</v>
      </c>
      <c r="T22" s="27"/>
      <c r="U22" s="26"/>
      <c r="V22" s="24"/>
      <c r="W22" s="24"/>
      <c r="X22" s="24"/>
      <c r="Y22" s="24"/>
    </row>
    <row r="23" spans="2:25" ht="18" customHeight="1" x14ac:dyDescent="0.25">
      <c r="B23" s="89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90"/>
      <c r="T23" s="27"/>
      <c r="U23" s="26"/>
      <c r="V23" s="24"/>
      <c r="W23" s="24"/>
      <c r="X23" s="24"/>
      <c r="Y23" s="24"/>
    </row>
    <row r="24" spans="2:25" ht="18" customHeight="1" x14ac:dyDescent="0.25">
      <c r="B24" s="89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90"/>
      <c r="T24" s="27"/>
      <c r="U24" s="26"/>
      <c r="V24" s="24"/>
      <c r="W24" s="24"/>
      <c r="X24" s="24"/>
      <c r="Y24" s="24"/>
    </row>
    <row r="25" spans="2:25" ht="18" hidden="1" customHeight="1" outlineLevel="1" x14ac:dyDescent="0.25">
      <c r="B25" s="147"/>
      <c r="C25" s="145"/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8"/>
      <c r="T25" s="27"/>
      <c r="U25" s="26"/>
      <c r="V25" s="24"/>
      <c r="W25" s="24"/>
      <c r="X25" s="24"/>
      <c r="Y25" s="24"/>
    </row>
    <row r="26" spans="2:25" ht="18" hidden="1" customHeight="1" outlineLevel="1" x14ac:dyDescent="0.25">
      <c r="B26" s="147"/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48"/>
      <c r="T26" s="27"/>
      <c r="U26" s="26"/>
      <c r="V26" s="24"/>
      <c r="W26" s="24"/>
      <c r="X26" s="24"/>
      <c r="Y26" s="24"/>
    </row>
    <row r="27" spans="2:25" ht="18" hidden="1" customHeight="1" outlineLevel="1" x14ac:dyDescent="0.25">
      <c r="B27" s="147"/>
      <c r="C27" s="145"/>
      <c r="D27" s="145"/>
      <c r="E27" s="145"/>
      <c r="F27" s="145"/>
      <c r="G27" s="145"/>
      <c r="H27" s="145"/>
      <c r="I27" s="145"/>
      <c r="J27" s="145"/>
      <c r="K27" s="145"/>
      <c r="L27" s="145"/>
      <c r="M27" s="145"/>
      <c r="N27" s="148"/>
      <c r="T27" s="27"/>
      <c r="U27" s="26"/>
      <c r="V27" s="24"/>
      <c r="W27" s="24"/>
      <c r="X27" s="24"/>
      <c r="Y27" s="24"/>
    </row>
    <row r="28" spans="2:25" ht="18" hidden="1" customHeight="1" outlineLevel="1" x14ac:dyDescent="0.25">
      <c r="B28" s="147"/>
      <c r="C28" s="145"/>
      <c r="D28" s="145"/>
      <c r="E28" s="145"/>
      <c r="F28" s="145"/>
      <c r="G28" s="145"/>
      <c r="H28" s="145"/>
      <c r="I28" s="145"/>
      <c r="J28" s="145"/>
      <c r="K28" s="145"/>
      <c r="L28" s="145"/>
      <c r="M28" s="145"/>
      <c r="N28" s="148"/>
      <c r="T28" s="27"/>
      <c r="U28" s="26"/>
      <c r="V28" s="24"/>
      <c r="W28" s="24"/>
      <c r="X28" s="24"/>
      <c r="Y28" s="24"/>
    </row>
    <row r="29" spans="2:25" ht="18" hidden="1" customHeight="1" outlineLevel="1" x14ac:dyDescent="0.25">
      <c r="B29" s="147"/>
      <c r="C29" s="145"/>
      <c r="D29" s="145"/>
      <c r="E29" s="145"/>
      <c r="F29" s="145"/>
      <c r="G29" s="145"/>
      <c r="H29" s="145"/>
      <c r="I29" s="145"/>
      <c r="J29" s="145"/>
      <c r="K29" s="145"/>
      <c r="L29" s="145"/>
      <c r="M29" s="145"/>
      <c r="N29" s="148"/>
      <c r="T29" s="27"/>
      <c r="U29" s="26"/>
      <c r="V29" s="24"/>
      <c r="W29" s="24"/>
      <c r="X29" s="24"/>
      <c r="Y29" s="24"/>
    </row>
    <row r="30" spans="2:25" ht="18" hidden="1" customHeight="1" outlineLevel="1" x14ac:dyDescent="0.25">
      <c r="B30" s="147"/>
      <c r="C30" s="145"/>
      <c r="D30" s="145"/>
      <c r="E30" s="145"/>
      <c r="F30" s="145"/>
      <c r="G30" s="145"/>
      <c r="H30" s="145"/>
      <c r="I30" s="145"/>
      <c r="J30" s="145"/>
      <c r="K30" s="145"/>
      <c r="L30" s="145"/>
      <c r="M30" s="145"/>
      <c r="N30" s="148"/>
      <c r="T30" s="27"/>
      <c r="U30" s="26"/>
      <c r="V30" s="24"/>
      <c r="W30" s="24"/>
      <c r="X30" s="24"/>
      <c r="Y30" s="24"/>
    </row>
    <row r="31" spans="2:25" ht="18" hidden="1" customHeight="1" outlineLevel="1" x14ac:dyDescent="0.25">
      <c r="B31" s="147"/>
      <c r="C31" s="145"/>
      <c r="D31" s="145"/>
      <c r="E31" s="145"/>
      <c r="F31" s="145"/>
      <c r="G31" s="145"/>
      <c r="H31" s="145"/>
      <c r="I31" s="145"/>
      <c r="J31" s="145"/>
      <c r="K31" s="145"/>
      <c r="L31" s="145"/>
      <c r="M31" s="145"/>
      <c r="N31" s="148"/>
      <c r="T31" s="27"/>
      <c r="U31" s="26"/>
      <c r="V31" s="24"/>
      <c r="W31" s="24"/>
      <c r="X31" s="24"/>
      <c r="Y31" s="24"/>
    </row>
    <row r="32" spans="2:25" ht="18" hidden="1" customHeight="1" outlineLevel="1" x14ac:dyDescent="0.25">
      <c r="B32" s="147"/>
      <c r="C32" s="145"/>
      <c r="D32" s="145"/>
      <c r="E32" s="145"/>
      <c r="F32" s="145"/>
      <c r="G32" s="145"/>
      <c r="H32" s="145"/>
      <c r="I32" s="145"/>
      <c r="J32" s="145"/>
      <c r="K32" s="145"/>
      <c r="L32" s="145"/>
      <c r="M32" s="145"/>
      <c r="N32" s="148"/>
      <c r="T32" s="27"/>
      <c r="U32" s="26"/>
      <c r="V32" s="24"/>
      <c r="W32" s="24"/>
      <c r="X32" s="24"/>
      <c r="Y32" s="24"/>
    </row>
    <row r="33" spans="2:25" ht="18" hidden="1" customHeight="1" outlineLevel="1" x14ac:dyDescent="0.25">
      <c r="B33" s="147"/>
      <c r="C33" s="145"/>
      <c r="D33" s="145"/>
      <c r="E33" s="145"/>
      <c r="F33" s="145"/>
      <c r="G33" s="145"/>
      <c r="H33" s="145"/>
      <c r="I33" s="145"/>
      <c r="J33" s="145"/>
      <c r="K33" s="145"/>
      <c r="L33" s="145"/>
      <c r="M33" s="145"/>
      <c r="N33" s="148"/>
      <c r="T33" s="27"/>
      <c r="U33" s="26"/>
      <c r="V33" s="24"/>
      <c r="W33" s="24"/>
      <c r="X33" s="24"/>
      <c r="Y33" s="24"/>
    </row>
    <row r="34" spans="2:25" ht="18" hidden="1" customHeight="1" outlineLevel="1" x14ac:dyDescent="0.25">
      <c r="B34" s="147"/>
      <c r="C34" s="145"/>
      <c r="D34" s="145"/>
      <c r="E34" s="145"/>
      <c r="F34" s="145"/>
      <c r="G34" s="145"/>
      <c r="H34" s="145"/>
      <c r="I34" s="145"/>
      <c r="J34" s="145"/>
      <c r="K34" s="145"/>
      <c r="L34" s="145"/>
      <c r="M34" s="145"/>
      <c r="N34" s="148"/>
      <c r="T34" s="27"/>
      <c r="U34" s="26"/>
      <c r="V34" s="24"/>
      <c r="W34" s="24"/>
      <c r="X34" s="24"/>
      <c r="Y34" s="24"/>
    </row>
    <row r="35" spans="2:25" ht="18" hidden="1" customHeight="1" outlineLevel="1" x14ac:dyDescent="0.25">
      <c r="B35" s="147"/>
      <c r="C35" s="145"/>
      <c r="D35" s="145"/>
      <c r="E35" s="145"/>
      <c r="F35" s="145"/>
      <c r="G35" s="145"/>
      <c r="H35" s="145"/>
      <c r="I35" s="145"/>
      <c r="J35" s="145"/>
      <c r="K35" s="145"/>
      <c r="L35" s="145"/>
      <c r="M35" s="145"/>
      <c r="N35" s="148"/>
      <c r="T35" s="27"/>
      <c r="U35" s="26"/>
      <c r="V35" s="24"/>
      <c r="W35" s="24"/>
      <c r="X35" s="24"/>
      <c r="Y35" s="24"/>
    </row>
    <row r="36" spans="2:25" ht="18" hidden="1" customHeight="1" outlineLevel="1" x14ac:dyDescent="0.25">
      <c r="B36" s="147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8"/>
      <c r="T36" s="27"/>
      <c r="U36" s="26"/>
      <c r="V36" s="24"/>
      <c r="W36" s="24"/>
      <c r="X36" s="24"/>
      <c r="Y36" s="24"/>
    </row>
    <row r="37" spans="2:25" ht="18" hidden="1" customHeight="1" outlineLevel="1" x14ac:dyDescent="0.25">
      <c r="B37" s="147"/>
      <c r="C37" s="145"/>
      <c r="D37" s="145"/>
      <c r="E37" s="145"/>
      <c r="F37" s="145"/>
      <c r="G37" s="145"/>
      <c r="H37" s="145"/>
      <c r="I37" s="145"/>
      <c r="J37" s="145"/>
      <c r="K37" s="145"/>
      <c r="L37" s="145"/>
      <c r="M37" s="145"/>
      <c r="N37" s="148"/>
      <c r="T37" s="27"/>
      <c r="U37" s="26"/>
      <c r="V37" s="24"/>
      <c r="W37" s="24"/>
      <c r="X37" s="24"/>
      <c r="Y37" s="24"/>
    </row>
    <row r="38" spans="2:25" ht="18" hidden="1" customHeight="1" outlineLevel="1" x14ac:dyDescent="0.25">
      <c r="B38" s="147"/>
      <c r="C38" s="145"/>
      <c r="D38" s="145"/>
      <c r="E38" s="145"/>
      <c r="F38" s="145"/>
      <c r="G38" s="145"/>
      <c r="H38" s="145"/>
      <c r="I38" s="145"/>
      <c r="J38" s="145"/>
      <c r="K38" s="145"/>
      <c r="L38" s="145"/>
      <c r="M38" s="145"/>
      <c r="N38" s="148"/>
      <c r="T38" s="27"/>
      <c r="U38" s="26"/>
      <c r="V38" s="24"/>
      <c r="W38" s="24"/>
      <c r="X38" s="24"/>
      <c r="Y38" s="24"/>
    </row>
    <row r="39" spans="2:25" ht="18" hidden="1" customHeight="1" outlineLevel="1" x14ac:dyDescent="0.25">
      <c r="B39" s="147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8"/>
      <c r="T39" s="27"/>
      <c r="U39" s="26"/>
      <c r="V39" s="24"/>
      <c r="W39" s="24"/>
      <c r="X39" s="24"/>
      <c r="Y39" s="24"/>
    </row>
    <row r="40" spans="2:25" ht="18" hidden="1" customHeight="1" outlineLevel="1" x14ac:dyDescent="0.25">
      <c r="B40" s="147"/>
      <c r="C40" s="145"/>
      <c r="D40" s="145"/>
      <c r="E40" s="145"/>
      <c r="F40" s="145"/>
      <c r="G40" s="145"/>
      <c r="H40" s="145"/>
      <c r="I40" s="145"/>
      <c r="J40" s="145"/>
      <c r="K40" s="145"/>
      <c r="L40" s="145"/>
      <c r="M40" s="145"/>
      <c r="N40" s="148"/>
      <c r="T40" s="27"/>
      <c r="U40" s="26"/>
      <c r="V40" s="24"/>
      <c r="W40" s="24"/>
      <c r="X40" s="24"/>
      <c r="Y40" s="24"/>
    </row>
    <row r="41" spans="2:25" ht="18" hidden="1" customHeight="1" outlineLevel="1" x14ac:dyDescent="0.25">
      <c r="B41" s="147"/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148"/>
      <c r="T41" s="27"/>
      <c r="U41" s="26"/>
      <c r="V41" s="24"/>
      <c r="W41" s="24"/>
      <c r="X41" s="24"/>
      <c r="Y41" s="24"/>
    </row>
    <row r="42" spans="2:25" ht="18" hidden="1" customHeight="1" outlineLevel="1" x14ac:dyDescent="0.25">
      <c r="B42" s="147"/>
      <c r="C42" s="145"/>
      <c r="D42" s="145"/>
      <c r="E42" s="145"/>
      <c r="F42" s="145"/>
      <c r="G42" s="145"/>
      <c r="H42" s="145"/>
      <c r="I42" s="145"/>
      <c r="J42" s="145"/>
      <c r="K42" s="145"/>
      <c r="L42" s="145"/>
      <c r="M42" s="145"/>
      <c r="N42" s="148"/>
      <c r="T42" s="27"/>
      <c r="U42" s="26"/>
      <c r="V42" s="24"/>
      <c r="W42" s="24"/>
      <c r="X42" s="24"/>
      <c r="Y42" s="24"/>
    </row>
    <row r="43" spans="2:25" ht="18" hidden="1" customHeight="1" outlineLevel="1" x14ac:dyDescent="0.25">
      <c r="B43" s="147"/>
      <c r="C43" s="145"/>
      <c r="D43" s="145"/>
      <c r="E43" s="145"/>
      <c r="F43" s="145"/>
      <c r="G43" s="145"/>
      <c r="H43" s="145"/>
      <c r="I43" s="145"/>
      <c r="J43" s="145"/>
      <c r="K43" s="145"/>
      <c r="L43" s="145"/>
      <c r="M43" s="145"/>
      <c r="N43" s="148"/>
      <c r="T43" s="27"/>
      <c r="U43" s="26"/>
      <c r="V43" s="24"/>
      <c r="W43" s="24"/>
      <c r="X43" s="24"/>
      <c r="Y43" s="24"/>
    </row>
    <row r="44" spans="2:25" ht="18" hidden="1" customHeight="1" outlineLevel="1" x14ac:dyDescent="0.25">
      <c r="B44" s="147"/>
      <c r="C44" s="145"/>
      <c r="D44" s="145"/>
      <c r="E44" s="145"/>
      <c r="F44" s="145"/>
      <c r="G44" s="145"/>
      <c r="H44" s="145"/>
      <c r="I44" s="145"/>
      <c r="J44" s="145"/>
      <c r="K44" s="145"/>
      <c r="L44" s="145"/>
      <c r="M44" s="145"/>
      <c r="N44" s="148"/>
      <c r="T44" s="27"/>
      <c r="U44" s="26"/>
      <c r="V44" s="24"/>
      <c r="W44" s="24"/>
      <c r="X44" s="24"/>
      <c r="Y44" s="24"/>
    </row>
    <row r="45" spans="2:25" ht="18" hidden="1" customHeight="1" outlineLevel="1" x14ac:dyDescent="0.25">
      <c r="B45" s="147"/>
      <c r="C45" s="145"/>
      <c r="D45" s="145"/>
      <c r="E45" s="145"/>
      <c r="F45" s="145"/>
      <c r="G45" s="145"/>
      <c r="H45" s="145"/>
      <c r="I45" s="145"/>
      <c r="J45" s="145"/>
      <c r="K45" s="145"/>
      <c r="L45" s="145"/>
      <c r="M45" s="145"/>
      <c r="N45" s="148"/>
      <c r="T45" s="27"/>
      <c r="U45" s="26"/>
      <c r="V45" s="24"/>
      <c r="W45" s="24"/>
      <c r="X45" s="24"/>
      <c r="Y45" s="24"/>
    </row>
    <row r="46" spans="2:25" ht="18" hidden="1" customHeight="1" outlineLevel="1" x14ac:dyDescent="0.25">
      <c r="B46" s="147"/>
      <c r="C46" s="145"/>
      <c r="D46" s="145"/>
      <c r="E46" s="145"/>
      <c r="F46" s="145"/>
      <c r="G46" s="145"/>
      <c r="H46" s="145"/>
      <c r="I46" s="145"/>
      <c r="J46" s="145"/>
      <c r="K46" s="145"/>
      <c r="L46" s="145"/>
      <c r="M46" s="145"/>
      <c r="N46" s="148"/>
      <c r="T46" s="27"/>
      <c r="U46" s="26"/>
      <c r="V46" s="24"/>
      <c r="W46" s="24"/>
      <c r="X46" s="24"/>
      <c r="Y46" s="24"/>
    </row>
    <row r="47" spans="2:25" ht="18" hidden="1" customHeight="1" outlineLevel="1" x14ac:dyDescent="0.25">
      <c r="B47" s="147"/>
      <c r="C47" s="145"/>
      <c r="D47" s="145"/>
      <c r="E47" s="145"/>
      <c r="F47" s="145"/>
      <c r="G47" s="145"/>
      <c r="H47" s="145"/>
      <c r="I47" s="145"/>
      <c r="J47" s="145"/>
      <c r="K47" s="145"/>
      <c r="L47" s="145"/>
      <c r="M47" s="145"/>
      <c r="N47" s="148"/>
      <c r="T47" s="27"/>
      <c r="U47" s="26"/>
      <c r="V47" s="24"/>
      <c r="W47" s="24"/>
      <c r="X47" s="24"/>
      <c r="Y47" s="24"/>
    </row>
    <row r="48" spans="2:25" ht="18" hidden="1" customHeight="1" outlineLevel="1" x14ac:dyDescent="0.25">
      <c r="B48" s="147"/>
      <c r="C48" s="145"/>
      <c r="D48" s="145"/>
      <c r="E48" s="145"/>
      <c r="F48" s="145"/>
      <c r="G48" s="145"/>
      <c r="H48" s="145"/>
      <c r="I48" s="145"/>
      <c r="J48" s="145"/>
      <c r="K48" s="145"/>
      <c r="L48" s="145"/>
      <c r="M48" s="145"/>
      <c r="N48" s="148"/>
      <c r="T48" s="27"/>
      <c r="U48" s="26"/>
      <c r="V48" s="24"/>
      <c r="W48" s="24"/>
      <c r="X48" s="24"/>
      <c r="Y48" s="24"/>
    </row>
    <row r="49" spans="2:25" ht="18" hidden="1" customHeight="1" outlineLevel="1" x14ac:dyDescent="0.25">
      <c r="B49" s="147"/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8"/>
      <c r="T49" s="27"/>
      <c r="U49" s="26"/>
      <c r="V49" s="24"/>
      <c r="W49" s="24"/>
      <c r="X49" s="24"/>
      <c r="Y49" s="24"/>
    </row>
    <row r="50" spans="2:25" ht="18" hidden="1" customHeight="1" outlineLevel="1" x14ac:dyDescent="0.25">
      <c r="B50" s="147"/>
      <c r="C50" s="145"/>
      <c r="D50" s="145"/>
      <c r="E50" s="145"/>
      <c r="F50" s="145"/>
      <c r="G50" s="145"/>
      <c r="H50" s="145"/>
      <c r="I50" s="145"/>
      <c r="J50" s="145"/>
      <c r="K50" s="145"/>
      <c r="L50" s="145"/>
      <c r="M50" s="145"/>
      <c r="N50" s="148"/>
      <c r="T50" s="27"/>
      <c r="U50" s="26"/>
      <c r="V50" s="24"/>
      <c r="W50" s="24"/>
      <c r="X50" s="24"/>
      <c r="Y50" s="24"/>
    </row>
    <row r="51" spans="2:25" ht="18" hidden="1" customHeight="1" outlineLevel="1" x14ac:dyDescent="0.25">
      <c r="B51" s="147"/>
      <c r="C51" s="145"/>
      <c r="D51" s="145"/>
      <c r="E51" s="145"/>
      <c r="F51" s="145"/>
      <c r="G51" s="145"/>
      <c r="H51" s="145"/>
      <c r="I51" s="145"/>
      <c r="J51" s="145"/>
      <c r="K51" s="145"/>
      <c r="L51" s="145"/>
      <c r="M51" s="145"/>
      <c r="N51" s="148"/>
      <c r="T51" s="27"/>
      <c r="U51" s="26"/>
      <c r="V51" s="24"/>
      <c r="W51" s="24"/>
      <c r="X51" s="24"/>
      <c r="Y51" s="24"/>
    </row>
    <row r="52" spans="2:25" ht="18" hidden="1" customHeight="1" outlineLevel="1" x14ac:dyDescent="0.25">
      <c r="B52" s="147"/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45"/>
      <c r="N52" s="148"/>
      <c r="T52" s="27"/>
      <c r="U52" s="26"/>
      <c r="V52" s="24"/>
      <c r="W52" s="24"/>
      <c r="X52" s="24"/>
      <c r="Y52" s="24"/>
    </row>
    <row r="53" spans="2:25" ht="18" hidden="1" customHeight="1" outlineLevel="1" x14ac:dyDescent="0.25">
      <c r="B53" s="147"/>
      <c r="C53" s="145"/>
      <c r="D53" s="145"/>
      <c r="E53" s="145"/>
      <c r="F53" s="145"/>
      <c r="G53" s="145"/>
      <c r="H53" s="145"/>
      <c r="I53" s="145"/>
      <c r="J53" s="145"/>
      <c r="K53" s="145"/>
      <c r="L53" s="145"/>
      <c r="M53" s="145"/>
      <c r="N53" s="148"/>
      <c r="T53" s="27"/>
      <c r="U53" s="26"/>
      <c r="V53" s="24"/>
      <c r="W53" s="24"/>
      <c r="X53" s="24"/>
      <c r="Y53" s="24"/>
    </row>
    <row r="54" spans="2:25" ht="18" hidden="1" customHeight="1" outlineLevel="1" x14ac:dyDescent="0.25">
      <c r="B54" s="147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8"/>
      <c r="T54" s="27"/>
      <c r="U54" s="26"/>
      <c r="V54" s="24"/>
      <c r="W54" s="24"/>
      <c r="X54" s="24"/>
      <c r="Y54" s="24"/>
    </row>
    <row r="55" spans="2:25" ht="18" hidden="1" customHeight="1" outlineLevel="1" x14ac:dyDescent="0.25">
      <c r="B55" s="147"/>
      <c r="C55" s="145"/>
      <c r="D55" s="145"/>
      <c r="E55" s="145"/>
      <c r="F55" s="145"/>
      <c r="G55" s="145"/>
      <c r="H55" s="145"/>
      <c r="I55" s="145"/>
      <c r="J55" s="145"/>
      <c r="K55" s="145"/>
      <c r="L55" s="145"/>
      <c r="M55" s="145"/>
      <c r="N55" s="148"/>
      <c r="T55" s="27"/>
      <c r="U55" s="26"/>
      <c r="V55" s="24"/>
      <c r="W55" s="24"/>
      <c r="X55" s="24"/>
      <c r="Y55" s="24"/>
    </row>
    <row r="56" spans="2:25" ht="18" hidden="1" customHeight="1" outlineLevel="1" x14ac:dyDescent="0.25">
      <c r="B56" s="147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8"/>
      <c r="T56" s="27"/>
      <c r="U56" s="26"/>
      <c r="V56" s="24"/>
      <c r="W56" s="24"/>
      <c r="X56" s="24"/>
      <c r="Y56" s="24"/>
    </row>
    <row r="57" spans="2:25" ht="18" hidden="1" customHeight="1" outlineLevel="1" x14ac:dyDescent="0.25">
      <c r="B57" s="147"/>
      <c r="C57" s="145"/>
      <c r="D57" s="145"/>
      <c r="E57" s="145"/>
      <c r="F57" s="145"/>
      <c r="G57" s="145"/>
      <c r="H57" s="145"/>
      <c r="I57" s="145"/>
      <c r="J57" s="145"/>
      <c r="K57" s="145"/>
      <c r="L57" s="145"/>
      <c r="M57" s="145"/>
      <c r="N57" s="148"/>
      <c r="T57" s="27"/>
      <c r="U57" s="26"/>
      <c r="V57" s="24"/>
      <c r="W57" s="24"/>
      <c r="X57" s="24"/>
      <c r="Y57" s="24"/>
    </row>
    <row r="58" spans="2:25" ht="18" hidden="1" customHeight="1" outlineLevel="1" x14ac:dyDescent="0.25">
      <c r="B58" s="147"/>
      <c r="C58" s="145"/>
      <c r="D58" s="145"/>
      <c r="E58" s="145"/>
      <c r="F58" s="145"/>
      <c r="G58" s="145"/>
      <c r="H58" s="145"/>
      <c r="I58" s="145"/>
      <c r="J58" s="145"/>
      <c r="K58" s="145"/>
      <c r="L58" s="145"/>
      <c r="M58" s="145"/>
      <c r="N58" s="148"/>
      <c r="T58" s="27"/>
      <c r="U58" s="26"/>
      <c r="V58" s="24"/>
      <c r="W58" s="24"/>
      <c r="X58" s="24"/>
      <c r="Y58" s="24"/>
    </row>
    <row r="59" spans="2:25" ht="18" hidden="1" customHeight="1" outlineLevel="1" x14ac:dyDescent="0.25">
      <c r="B59" s="147"/>
      <c r="C59" s="145"/>
      <c r="D59" s="145"/>
      <c r="E59" s="145"/>
      <c r="F59" s="145"/>
      <c r="G59" s="145"/>
      <c r="H59" s="145"/>
      <c r="I59" s="145"/>
      <c r="J59" s="145"/>
      <c r="K59" s="145"/>
      <c r="L59" s="145"/>
      <c r="M59" s="145"/>
      <c r="N59" s="148"/>
      <c r="T59" s="27"/>
      <c r="U59" s="26"/>
      <c r="V59" s="24"/>
      <c r="W59" s="24"/>
      <c r="X59" s="24"/>
      <c r="Y59" s="24"/>
    </row>
    <row r="60" spans="2:25" ht="18" hidden="1" customHeight="1" outlineLevel="1" x14ac:dyDescent="0.25">
      <c r="B60" s="147"/>
      <c r="C60" s="145"/>
      <c r="D60" s="145"/>
      <c r="E60" s="145"/>
      <c r="F60" s="145"/>
      <c r="G60" s="145"/>
      <c r="H60" s="145"/>
      <c r="I60" s="145"/>
      <c r="J60" s="145"/>
      <c r="K60" s="145"/>
      <c r="L60" s="145"/>
      <c r="M60" s="145"/>
      <c r="N60" s="148"/>
      <c r="T60" s="27"/>
      <c r="U60" s="26"/>
      <c r="V60" s="24"/>
      <c r="W60" s="24"/>
      <c r="X60" s="24"/>
      <c r="Y60" s="24"/>
    </row>
    <row r="61" spans="2:25" ht="18" hidden="1" customHeight="1" outlineLevel="1" x14ac:dyDescent="0.25">
      <c r="B61" s="147"/>
      <c r="C61" s="145"/>
      <c r="D61" s="145"/>
      <c r="E61" s="145"/>
      <c r="F61" s="145"/>
      <c r="G61" s="145"/>
      <c r="H61" s="145"/>
      <c r="I61" s="145"/>
      <c r="J61" s="145"/>
      <c r="K61" s="145"/>
      <c r="L61" s="145"/>
      <c r="M61" s="145"/>
      <c r="N61" s="148"/>
      <c r="T61" s="27"/>
      <c r="U61" s="26"/>
      <c r="V61" s="24"/>
      <c r="W61" s="24"/>
      <c r="X61" s="24"/>
      <c r="Y61" s="24"/>
    </row>
    <row r="62" spans="2:25" ht="18" hidden="1" customHeight="1" outlineLevel="1" x14ac:dyDescent="0.25">
      <c r="B62" s="147"/>
      <c r="C62" s="145"/>
      <c r="D62" s="145"/>
      <c r="E62" s="145"/>
      <c r="F62" s="145"/>
      <c r="G62" s="145"/>
      <c r="H62" s="145"/>
      <c r="I62" s="145"/>
      <c r="J62" s="145"/>
      <c r="K62" s="145"/>
      <c r="L62" s="145"/>
      <c r="M62" s="145"/>
      <c r="N62" s="148"/>
      <c r="T62" s="27"/>
      <c r="U62" s="26"/>
      <c r="V62" s="24"/>
      <c r="W62" s="24"/>
      <c r="X62" s="24"/>
      <c r="Y62" s="24"/>
    </row>
    <row r="63" spans="2:25" ht="18" hidden="1" customHeight="1" outlineLevel="1" x14ac:dyDescent="0.25">
      <c r="B63" s="147"/>
      <c r="C63" s="145"/>
      <c r="D63" s="145"/>
      <c r="E63" s="145"/>
      <c r="F63" s="145"/>
      <c r="G63" s="145"/>
      <c r="H63" s="145"/>
      <c r="I63" s="145"/>
      <c r="J63" s="145"/>
      <c r="K63" s="145"/>
      <c r="L63" s="145"/>
      <c r="M63" s="145"/>
      <c r="N63" s="148"/>
      <c r="T63" s="27"/>
      <c r="U63" s="26"/>
      <c r="V63" s="24"/>
      <c r="W63" s="24"/>
      <c r="X63" s="24"/>
      <c r="Y63" s="24"/>
    </row>
    <row r="64" spans="2:25" ht="18" hidden="1" customHeight="1" outlineLevel="1" x14ac:dyDescent="0.25">
      <c r="B64" s="147"/>
      <c r="C64" s="145"/>
      <c r="D64" s="145"/>
      <c r="E64" s="145"/>
      <c r="F64" s="145"/>
      <c r="G64" s="145"/>
      <c r="H64" s="145"/>
      <c r="I64" s="145"/>
      <c r="J64" s="145"/>
      <c r="K64" s="145"/>
      <c r="L64" s="145"/>
      <c r="M64" s="145"/>
      <c r="N64" s="148"/>
      <c r="T64" s="27"/>
      <c r="U64" s="26"/>
      <c r="V64" s="24"/>
      <c r="W64" s="24"/>
      <c r="X64" s="24"/>
      <c r="Y64" s="24"/>
    </row>
    <row r="65" spans="2:25" ht="18" hidden="1" customHeight="1" outlineLevel="1" x14ac:dyDescent="0.25">
      <c r="B65" s="147"/>
      <c r="C65" s="145"/>
      <c r="D65" s="145"/>
      <c r="E65" s="145"/>
      <c r="F65" s="145"/>
      <c r="G65" s="145"/>
      <c r="H65" s="145"/>
      <c r="I65" s="145"/>
      <c r="J65" s="145"/>
      <c r="K65" s="145"/>
      <c r="L65" s="145"/>
      <c r="M65" s="145"/>
      <c r="N65" s="148"/>
      <c r="T65" s="27"/>
      <c r="U65" s="26"/>
      <c r="V65" s="24"/>
      <c r="W65" s="24"/>
      <c r="X65" s="24"/>
      <c r="Y65" s="24"/>
    </row>
    <row r="66" spans="2:25" ht="18" hidden="1" customHeight="1" outlineLevel="1" x14ac:dyDescent="0.25">
      <c r="B66" s="147"/>
      <c r="C66" s="145"/>
      <c r="D66" s="145"/>
      <c r="E66" s="145"/>
      <c r="F66" s="145"/>
      <c r="G66" s="145"/>
      <c r="H66" s="145"/>
      <c r="I66" s="145"/>
      <c r="J66" s="145"/>
      <c r="K66" s="145"/>
      <c r="L66" s="145"/>
      <c r="M66" s="145"/>
      <c r="N66" s="148"/>
      <c r="T66" s="27"/>
      <c r="U66" s="26"/>
      <c r="V66" s="24"/>
      <c r="W66" s="24"/>
      <c r="X66" s="24"/>
      <c r="Y66" s="24"/>
    </row>
    <row r="67" spans="2:25" ht="18" hidden="1" customHeight="1" outlineLevel="1" x14ac:dyDescent="0.25">
      <c r="B67" s="147"/>
      <c r="C67" s="145"/>
      <c r="D67" s="145"/>
      <c r="E67" s="145"/>
      <c r="F67" s="145"/>
      <c r="G67" s="145"/>
      <c r="H67" s="145"/>
      <c r="I67" s="145"/>
      <c r="J67" s="145"/>
      <c r="K67" s="145"/>
      <c r="L67" s="145"/>
      <c r="M67" s="145"/>
      <c r="N67" s="148"/>
      <c r="T67" s="27"/>
      <c r="U67" s="26"/>
      <c r="V67" s="24"/>
      <c r="W67" s="24"/>
      <c r="X67" s="24"/>
      <c r="Y67" s="24"/>
    </row>
    <row r="68" spans="2:25" ht="18" hidden="1" customHeight="1" outlineLevel="1" x14ac:dyDescent="0.25">
      <c r="B68" s="147"/>
      <c r="C68" s="145"/>
      <c r="D68" s="145"/>
      <c r="E68" s="145"/>
      <c r="F68" s="145"/>
      <c r="G68" s="145"/>
      <c r="H68" s="145"/>
      <c r="I68" s="145"/>
      <c r="J68" s="145"/>
      <c r="K68" s="145"/>
      <c r="L68" s="145"/>
      <c r="M68" s="145"/>
      <c r="N68" s="148"/>
      <c r="T68" s="27"/>
      <c r="U68" s="26"/>
      <c r="V68" s="24"/>
      <c r="W68" s="24"/>
      <c r="X68" s="24"/>
      <c r="Y68" s="24"/>
    </row>
    <row r="69" spans="2:25" ht="18" hidden="1" customHeight="1" outlineLevel="1" x14ac:dyDescent="0.25">
      <c r="B69" s="147"/>
      <c r="C69" s="145"/>
      <c r="D69" s="145"/>
      <c r="E69" s="145"/>
      <c r="F69" s="145"/>
      <c r="G69" s="145"/>
      <c r="H69" s="145"/>
      <c r="I69" s="145"/>
      <c r="J69" s="145"/>
      <c r="K69" s="145"/>
      <c r="L69" s="145"/>
      <c r="M69" s="145"/>
      <c r="N69" s="148"/>
      <c r="T69" s="27"/>
      <c r="U69" s="26"/>
      <c r="V69" s="24"/>
      <c r="W69" s="24"/>
      <c r="X69" s="24"/>
      <c r="Y69" s="24"/>
    </row>
    <row r="70" spans="2:25" ht="18" hidden="1" customHeight="1" outlineLevel="1" x14ac:dyDescent="0.25">
      <c r="B70" s="147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8"/>
      <c r="T70" s="27"/>
      <c r="U70" s="26"/>
      <c r="V70" s="24"/>
      <c r="W70" s="24"/>
      <c r="X70" s="24"/>
      <c r="Y70" s="24"/>
    </row>
    <row r="71" spans="2:25" ht="18" hidden="1" customHeight="1" outlineLevel="1" x14ac:dyDescent="0.25">
      <c r="B71" s="147"/>
      <c r="C71" s="145"/>
      <c r="D71" s="145"/>
      <c r="E71" s="145"/>
      <c r="F71" s="145"/>
      <c r="G71" s="145"/>
      <c r="H71" s="145"/>
      <c r="I71" s="145"/>
      <c r="J71" s="145"/>
      <c r="K71" s="145"/>
      <c r="L71" s="145"/>
      <c r="M71" s="145"/>
      <c r="N71" s="148"/>
      <c r="T71" s="27"/>
      <c r="U71" s="26"/>
      <c r="V71" s="24"/>
      <c r="W71" s="24"/>
      <c r="X71" s="24"/>
      <c r="Y71" s="24"/>
    </row>
    <row r="72" spans="2:25" ht="18" hidden="1" customHeight="1" outlineLevel="1" x14ac:dyDescent="0.25">
      <c r="B72" s="147"/>
      <c r="C72" s="145"/>
      <c r="D72" s="145"/>
      <c r="E72" s="145"/>
      <c r="F72" s="145"/>
      <c r="G72" s="145"/>
      <c r="H72" s="145"/>
      <c r="I72" s="145"/>
      <c r="J72" s="145"/>
      <c r="K72" s="145"/>
      <c r="L72" s="145"/>
      <c r="M72" s="145"/>
      <c r="N72" s="148"/>
      <c r="T72" s="27"/>
      <c r="U72" s="26"/>
      <c r="V72" s="24"/>
      <c r="W72" s="24"/>
      <c r="X72" s="24"/>
      <c r="Y72" s="24"/>
    </row>
    <row r="73" spans="2:25" ht="18" hidden="1" customHeight="1" outlineLevel="1" x14ac:dyDescent="0.25">
      <c r="B73" s="147"/>
      <c r="C73" s="145"/>
      <c r="D73" s="145"/>
      <c r="E73" s="145"/>
      <c r="F73" s="145"/>
      <c r="G73" s="145"/>
      <c r="H73" s="145"/>
      <c r="I73" s="145"/>
      <c r="J73" s="145"/>
      <c r="K73" s="145"/>
      <c r="L73" s="145"/>
      <c r="M73" s="145"/>
      <c r="N73" s="148"/>
      <c r="T73" s="27"/>
      <c r="U73" s="26"/>
      <c r="V73" s="24"/>
      <c r="W73" s="24"/>
      <c r="X73" s="24"/>
      <c r="Y73" s="24"/>
    </row>
    <row r="74" spans="2:25" ht="18" hidden="1" customHeight="1" outlineLevel="1" x14ac:dyDescent="0.25">
      <c r="B74" s="147"/>
      <c r="C74" s="145"/>
      <c r="D74" s="145"/>
      <c r="E74" s="145"/>
      <c r="F74" s="145"/>
      <c r="G74" s="145"/>
      <c r="H74" s="145"/>
      <c r="I74" s="145"/>
      <c r="J74" s="145"/>
      <c r="K74" s="145"/>
      <c r="L74" s="145"/>
      <c r="M74" s="145"/>
      <c r="N74" s="148"/>
      <c r="T74" s="27"/>
      <c r="U74" s="26"/>
      <c r="V74" s="24"/>
      <c r="W74" s="24"/>
      <c r="X74" s="24"/>
      <c r="Y74" s="24"/>
    </row>
    <row r="75" spans="2:25" ht="18" hidden="1" customHeight="1" outlineLevel="1" x14ac:dyDescent="0.25">
      <c r="B75" s="147"/>
      <c r="C75" s="145"/>
      <c r="D75" s="145"/>
      <c r="E75" s="145"/>
      <c r="F75" s="145"/>
      <c r="G75" s="145"/>
      <c r="H75" s="145"/>
      <c r="I75" s="145"/>
      <c r="J75" s="145"/>
      <c r="K75" s="145"/>
      <c r="L75" s="145"/>
      <c r="M75" s="145"/>
      <c r="N75" s="148"/>
      <c r="T75" s="27"/>
      <c r="U75" s="26"/>
      <c r="V75" s="24"/>
      <c r="W75" s="24"/>
      <c r="X75" s="24"/>
      <c r="Y75" s="24"/>
    </row>
    <row r="76" spans="2:25" ht="18" hidden="1" customHeight="1" outlineLevel="1" x14ac:dyDescent="0.25">
      <c r="B76" s="147"/>
      <c r="C76" s="145"/>
      <c r="D76" s="145"/>
      <c r="E76" s="145"/>
      <c r="F76" s="145"/>
      <c r="G76" s="145"/>
      <c r="H76" s="145"/>
      <c r="I76" s="145"/>
      <c r="J76" s="145"/>
      <c r="K76" s="145"/>
      <c r="L76" s="145"/>
      <c r="M76" s="145"/>
      <c r="N76" s="148"/>
      <c r="T76" s="27"/>
      <c r="U76" s="26"/>
      <c r="V76" s="24"/>
      <c r="W76" s="24"/>
      <c r="X76" s="24"/>
      <c r="Y76" s="24"/>
    </row>
    <row r="77" spans="2:25" ht="18" hidden="1" customHeight="1" outlineLevel="1" x14ac:dyDescent="0.25">
      <c r="B77" s="147"/>
      <c r="C77" s="145"/>
      <c r="D77" s="145"/>
      <c r="E77" s="145"/>
      <c r="F77" s="145"/>
      <c r="G77" s="145"/>
      <c r="H77" s="145"/>
      <c r="I77" s="145"/>
      <c r="J77" s="145"/>
      <c r="K77" s="145"/>
      <c r="L77" s="145"/>
      <c r="M77" s="145"/>
      <c r="N77" s="148"/>
      <c r="T77" s="27"/>
      <c r="U77" s="26"/>
      <c r="V77" s="24"/>
      <c r="W77" s="24"/>
      <c r="X77" s="24"/>
      <c r="Y77" s="24"/>
    </row>
    <row r="78" spans="2:25" ht="18" hidden="1" customHeight="1" outlineLevel="1" x14ac:dyDescent="0.25">
      <c r="B78" s="147"/>
      <c r="C78" s="145"/>
      <c r="D78" s="145"/>
      <c r="E78" s="145"/>
      <c r="F78" s="145"/>
      <c r="G78" s="145"/>
      <c r="H78" s="145"/>
      <c r="I78" s="145"/>
      <c r="J78" s="145"/>
      <c r="K78" s="145"/>
      <c r="L78" s="145"/>
      <c r="M78" s="145"/>
      <c r="N78" s="148"/>
      <c r="T78" s="27"/>
      <c r="U78" s="26"/>
      <c r="V78" s="24"/>
      <c r="W78" s="24"/>
      <c r="X78" s="24"/>
      <c r="Y78" s="24"/>
    </row>
    <row r="79" spans="2:25" ht="18" hidden="1" customHeight="1" outlineLevel="1" x14ac:dyDescent="0.25">
      <c r="B79" s="147"/>
      <c r="C79" s="145"/>
      <c r="D79" s="145"/>
      <c r="E79" s="145"/>
      <c r="F79" s="145"/>
      <c r="G79" s="145"/>
      <c r="H79" s="145"/>
      <c r="I79" s="145"/>
      <c r="J79" s="145"/>
      <c r="K79" s="145"/>
      <c r="L79" s="145"/>
      <c r="M79" s="145"/>
      <c r="N79" s="148"/>
      <c r="T79" s="27"/>
      <c r="U79" s="26"/>
      <c r="V79" s="24"/>
      <c r="W79" s="24"/>
      <c r="X79" s="24"/>
      <c r="Y79" s="24"/>
    </row>
    <row r="80" spans="2:25" ht="18" hidden="1" customHeight="1" outlineLevel="1" x14ac:dyDescent="0.25">
      <c r="B80" s="147"/>
      <c r="C80" s="145"/>
      <c r="D80" s="145"/>
      <c r="E80" s="145"/>
      <c r="F80" s="145"/>
      <c r="G80" s="145"/>
      <c r="H80" s="145"/>
      <c r="I80" s="145"/>
      <c r="J80" s="145"/>
      <c r="K80" s="145"/>
      <c r="L80" s="145"/>
      <c r="M80" s="145"/>
      <c r="N80" s="148"/>
      <c r="T80" s="27"/>
      <c r="U80" s="26"/>
      <c r="V80" s="24"/>
      <c r="W80" s="24"/>
      <c r="X80" s="24"/>
      <c r="Y80" s="24"/>
    </row>
    <row r="81" spans="2:25" ht="18" hidden="1" customHeight="1" outlineLevel="1" x14ac:dyDescent="0.25">
      <c r="B81" s="147"/>
      <c r="C81" s="145"/>
      <c r="D81" s="145"/>
      <c r="E81" s="145"/>
      <c r="F81" s="145"/>
      <c r="G81" s="145"/>
      <c r="H81" s="145"/>
      <c r="I81" s="145"/>
      <c r="J81" s="145"/>
      <c r="K81" s="145"/>
      <c r="L81" s="145"/>
      <c r="M81" s="145"/>
      <c r="N81" s="148"/>
      <c r="T81" s="27"/>
      <c r="U81" s="26"/>
      <c r="V81" s="24"/>
      <c r="W81" s="24"/>
      <c r="X81" s="24"/>
      <c r="Y81" s="24"/>
    </row>
    <row r="82" spans="2:25" ht="18" hidden="1" customHeight="1" outlineLevel="1" x14ac:dyDescent="0.25">
      <c r="B82" s="147"/>
      <c r="C82" s="145"/>
      <c r="D82" s="145"/>
      <c r="E82" s="145"/>
      <c r="F82" s="145"/>
      <c r="G82" s="145"/>
      <c r="H82" s="145"/>
      <c r="I82" s="145"/>
      <c r="J82" s="145"/>
      <c r="K82" s="145"/>
      <c r="L82" s="145"/>
      <c r="M82" s="145"/>
      <c r="N82" s="148"/>
      <c r="T82" s="27"/>
      <c r="U82" s="26"/>
      <c r="V82" s="24"/>
      <c r="W82" s="24"/>
      <c r="X82" s="24"/>
      <c r="Y82" s="24"/>
    </row>
    <row r="83" spans="2:25" ht="18" hidden="1" customHeight="1" outlineLevel="1" x14ac:dyDescent="0.25">
      <c r="B83" s="147"/>
      <c r="C83" s="145"/>
      <c r="D83" s="145"/>
      <c r="E83" s="145"/>
      <c r="F83" s="145"/>
      <c r="G83" s="145"/>
      <c r="H83" s="145"/>
      <c r="I83" s="145"/>
      <c r="J83" s="145"/>
      <c r="K83" s="145"/>
      <c r="L83" s="145"/>
      <c r="M83" s="145"/>
      <c r="N83" s="148"/>
      <c r="T83" s="27"/>
      <c r="U83" s="26"/>
      <c r="V83" s="24"/>
      <c r="W83" s="24"/>
      <c r="X83" s="24"/>
      <c r="Y83" s="24"/>
    </row>
    <row r="84" spans="2:25" ht="18" hidden="1" customHeight="1" outlineLevel="1" x14ac:dyDescent="0.25">
      <c r="B84" s="147"/>
      <c r="C84" s="145"/>
      <c r="D84" s="145"/>
      <c r="E84" s="145"/>
      <c r="F84" s="145"/>
      <c r="G84" s="145"/>
      <c r="H84" s="145"/>
      <c r="I84" s="145"/>
      <c r="J84" s="145"/>
      <c r="K84" s="145"/>
      <c r="L84" s="145"/>
      <c r="M84" s="145"/>
      <c r="N84" s="148"/>
      <c r="T84" s="27"/>
      <c r="U84" s="26"/>
      <c r="V84" s="24"/>
      <c r="W84" s="24"/>
      <c r="X84" s="24"/>
      <c r="Y84" s="24"/>
    </row>
    <row r="85" spans="2:25" ht="18" hidden="1" customHeight="1" outlineLevel="1" x14ac:dyDescent="0.25">
      <c r="B85" s="147"/>
      <c r="C85" s="145"/>
      <c r="D85" s="145"/>
      <c r="E85" s="145"/>
      <c r="F85" s="145"/>
      <c r="G85" s="145"/>
      <c r="H85" s="145"/>
      <c r="I85" s="145"/>
      <c r="J85" s="145"/>
      <c r="K85" s="145"/>
      <c r="L85" s="145"/>
      <c r="M85" s="145"/>
      <c r="N85" s="148"/>
      <c r="T85" s="27"/>
      <c r="U85" s="26"/>
      <c r="V85" s="24"/>
      <c r="W85" s="24"/>
      <c r="X85" s="24"/>
      <c r="Y85" s="24"/>
    </row>
    <row r="86" spans="2:25" ht="18" hidden="1" customHeight="1" outlineLevel="1" x14ac:dyDescent="0.25">
      <c r="B86" s="147"/>
      <c r="C86" s="145"/>
      <c r="D86" s="145"/>
      <c r="E86" s="145"/>
      <c r="F86" s="145"/>
      <c r="G86" s="145"/>
      <c r="H86" s="145"/>
      <c r="I86" s="145"/>
      <c r="J86" s="145"/>
      <c r="K86" s="145"/>
      <c r="L86" s="145"/>
      <c r="M86" s="145"/>
      <c r="N86" s="148"/>
      <c r="T86" s="27"/>
      <c r="U86" s="26"/>
      <c r="V86" s="24"/>
      <c r="W86" s="24"/>
      <c r="X86" s="24"/>
      <c r="Y86" s="24"/>
    </row>
    <row r="87" spans="2:25" ht="18" hidden="1" customHeight="1" outlineLevel="1" x14ac:dyDescent="0.25">
      <c r="B87" s="147"/>
      <c r="C87" s="145"/>
      <c r="D87" s="145"/>
      <c r="E87" s="145"/>
      <c r="F87" s="145"/>
      <c r="G87" s="145"/>
      <c r="H87" s="145"/>
      <c r="I87" s="145"/>
      <c r="J87" s="145"/>
      <c r="K87" s="145"/>
      <c r="L87" s="145"/>
      <c r="M87" s="145"/>
      <c r="N87" s="148"/>
      <c r="T87" s="27"/>
      <c r="U87" s="26"/>
      <c r="V87" s="24"/>
      <c r="W87" s="24"/>
      <c r="X87" s="24"/>
      <c r="Y87" s="24"/>
    </row>
    <row r="88" spans="2:25" ht="18" hidden="1" customHeight="1" outlineLevel="1" x14ac:dyDescent="0.25">
      <c r="B88" s="147"/>
      <c r="C88" s="145"/>
      <c r="D88" s="145"/>
      <c r="E88" s="145"/>
      <c r="F88" s="145"/>
      <c r="G88" s="145"/>
      <c r="H88" s="145"/>
      <c r="I88" s="145"/>
      <c r="J88" s="145"/>
      <c r="K88" s="145"/>
      <c r="L88" s="145"/>
      <c r="M88" s="145"/>
      <c r="N88" s="148"/>
      <c r="T88" s="27"/>
      <c r="U88" s="26"/>
      <c r="V88" s="24"/>
      <c r="W88" s="24"/>
      <c r="X88" s="24"/>
      <c r="Y88" s="24"/>
    </row>
    <row r="89" spans="2:25" ht="18" hidden="1" customHeight="1" outlineLevel="1" x14ac:dyDescent="0.25">
      <c r="B89" s="147"/>
      <c r="C89" s="145"/>
      <c r="D89" s="145"/>
      <c r="E89" s="145"/>
      <c r="F89" s="145"/>
      <c r="G89" s="145"/>
      <c r="H89" s="145"/>
      <c r="I89" s="145"/>
      <c r="J89" s="145"/>
      <c r="K89" s="145"/>
      <c r="L89" s="145"/>
      <c r="M89" s="145"/>
      <c r="N89" s="148"/>
      <c r="T89" s="27"/>
      <c r="U89" s="26"/>
      <c r="V89" s="24"/>
      <c r="W89" s="24"/>
      <c r="X89" s="24"/>
      <c r="Y89" s="24"/>
    </row>
    <row r="90" spans="2:25" ht="18" hidden="1" customHeight="1" outlineLevel="1" x14ac:dyDescent="0.25">
      <c r="B90" s="147"/>
      <c r="C90" s="145"/>
      <c r="D90" s="145"/>
      <c r="E90" s="145"/>
      <c r="F90" s="145"/>
      <c r="G90" s="145"/>
      <c r="H90" s="145"/>
      <c r="I90" s="145"/>
      <c r="J90" s="145"/>
      <c r="K90" s="145"/>
      <c r="L90" s="145"/>
      <c r="M90" s="145"/>
      <c r="N90" s="148"/>
      <c r="T90" s="27"/>
      <c r="U90" s="26"/>
      <c r="V90" s="24"/>
      <c r="W90" s="24"/>
      <c r="X90" s="24"/>
      <c r="Y90" s="24"/>
    </row>
    <row r="91" spans="2:25" ht="18" hidden="1" customHeight="1" outlineLevel="1" x14ac:dyDescent="0.25">
      <c r="B91" s="147"/>
      <c r="C91" s="145"/>
      <c r="D91" s="145"/>
      <c r="E91" s="145"/>
      <c r="F91" s="145"/>
      <c r="G91" s="145"/>
      <c r="H91" s="145"/>
      <c r="I91" s="145"/>
      <c r="J91" s="145"/>
      <c r="K91" s="145"/>
      <c r="L91" s="145"/>
      <c r="M91" s="145"/>
      <c r="N91" s="148"/>
      <c r="T91" s="27"/>
      <c r="U91" s="26"/>
      <c r="V91" s="24"/>
      <c r="W91" s="24"/>
      <c r="X91" s="24"/>
      <c r="Y91" s="24"/>
    </row>
    <row r="92" spans="2:25" ht="18" hidden="1" customHeight="1" outlineLevel="1" x14ac:dyDescent="0.25">
      <c r="B92" s="147"/>
      <c r="C92" s="145"/>
      <c r="D92" s="145"/>
      <c r="E92" s="145"/>
      <c r="F92" s="145"/>
      <c r="G92" s="145"/>
      <c r="H92" s="145"/>
      <c r="I92" s="145"/>
      <c r="J92" s="145"/>
      <c r="K92" s="145"/>
      <c r="L92" s="145"/>
      <c r="M92" s="145"/>
      <c r="N92" s="148"/>
      <c r="T92" s="27"/>
      <c r="U92" s="26"/>
      <c r="V92" s="24"/>
      <c r="W92" s="24"/>
      <c r="X92" s="24"/>
      <c r="Y92" s="24"/>
    </row>
    <row r="93" spans="2:25" ht="18" hidden="1" customHeight="1" outlineLevel="1" x14ac:dyDescent="0.25">
      <c r="B93" s="147"/>
      <c r="C93" s="145"/>
      <c r="D93" s="145"/>
      <c r="E93" s="145"/>
      <c r="F93" s="145"/>
      <c r="G93" s="145"/>
      <c r="H93" s="145"/>
      <c r="I93" s="145"/>
      <c r="J93" s="145"/>
      <c r="K93" s="145"/>
      <c r="L93" s="145"/>
      <c r="M93" s="145"/>
      <c r="N93" s="148"/>
      <c r="T93" s="27"/>
      <c r="U93" s="26"/>
      <c r="V93" s="24"/>
      <c r="W93" s="24"/>
      <c r="X93" s="24"/>
      <c r="Y93" s="24"/>
    </row>
    <row r="94" spans="2:25" ht="18" hidden="1" customHeight="1" outlineLevel="1" x14ac:dyDescent="0.25">
      <c r="B94" s="147"/>
      <c r="C94" s="145"/>
      <c r="D94" s="145"/>
      <c r="E94" s="145"/>
      <c r="F94" s="145"/>
      <c r="G94" s="145"/>
      <c r="H94" s="145"/>
      <c r="I94" s="145"/>
      <c r="J94" s="145"/>
      <c r="K94" s="145"/>
      <c r="L94" s="145"/>
      <c r="M94" s="145"/>
      <c r="N94" s="148"/>
      <c r="T94" s="27"/>
      <c r="U94" s="26"/>
      <c r="V94" s="24"/>
      <c r="W94" s="24"/>
      <c r="X94" s="24"/>
      <c r="Y94" s="24"/>
    </row>
    <row r="95" spans="2:25" ht="18" hidden="1" customHeight="1" outlineLevel="1" x14ac:dyDescent="0.25">
      <c r="B95" s="147"/>
      <c r="C95" s="145"/>
      <c r="D95" s="145"/>
      <c r="E95" s="145"/>
      <c r="F95" s="145"/>
      <c r="G95" s="145"/>
      <c r="H95" s="145"/>
      <c r="I95" s="145"/>
      <c r="J95" s="145"/>
      <c r="K95" s="145"/>
      <c r="L95" s="145"/>
      <c r="M95" s="145"/>
      <c r="N95" s="148"/>
      <c r="T95" s="27"/>
      <c r="U95" s="26"/>
      <c r="V95" s="24"/>
      <c r="W95" s="24"/>
      <c r="X95" s="24"/>
      <c r="Y95" s="24"/>
    </row>
    <row r="96" spans="2:25" ht="18" hidden="1" customHeight="1" outlineLevel="1" x14ac:dyDescent="0.25">
      <c r="B96" s="147"/>
      <c r="C96" s="145"/>
      <c r="D96" s="145"/>
      <c r="E96" s="145"/>
      <c r="F96" s="145"/>
      <c r="G96" s="145"/>
      <c r="H96" s="145"/>
      <c r="I96" s="145"/>
      <c r="J96" s="145"/>
      <c r="K96" s="145"/>
      <c r="L96" s="145"/>
      <c r="M96" s="145"/>
      <c r="N96" s="148"/>
      <c r="T96" s="27"/>
      <c r="U96" s="26"/>
      <c r="V96" s="24"/>
      <c r="W96" s="24"/>
      <c r="X96" s="24"/>
      <c r="Y96" s="24"/>
    </row>
    <row r="97" spans="2:25" ht="18" hidden="1" customHeight="1" outlineLevel="1" x14ac:dyDescent="0.25">
      <c r="B97" s="147"/>
      <c r="C97" s="145"/>
      <c r="D97" s="145"/>
      <c r="E97" s="145"/>
      <c r="F97" s="145"/>
      <c r="G97" s="145"/>
      <c r="H97" s="145"/>
      <c r="I97" s="145"/>
      <c r="J97" s="145"/>
      <c r="K97" s="145"/>
      <c r="L97" s="145"/>
      <c r="M97" s="145"/>
      <c r="N97" s="148"/>
      <c r="T97" s="27"/>
      <c r="U97" s="26"/>
      <c r="V97" s="24"/>
      <c r="W97" s="24"/>
      <c r="X97" s="24"/>
      <c r="Y97" s="24"/>
    </row>
    <row r="98" spans="2:25" ht="18" hidden="1" customHeight="1" outlineLevel="1" x14ac:dyDescent="0.25">
      <c r="B98" s="147"/>
      <c r="C98" s="145"/>
      <c r="D98" s="145"/>
      <c r="E98" s="145"/>
      <c r="F98" s="145"/>
      <c r="G98" s="145"/>
      <c r="H98" s="145"/>
      <c r="I98" s="145"/>
      <c r="J98" s="145"/>
      <c r="K98" s="145"/>
      <c r="L98" s="145"/>
      <c r="M98" s="145"/>
      <c r="N98" s="148"/>
      <c r="T98" s="27"/>
      <c r="U98" s="26"/>
      <c r="V98" s="24"/>
      <c r="W98" s="24"/>
      <c r="X98" s="24"/>
      <c r="Y98" s="24"/>
    </row>
    <row r="99" spans="2:25" ht="18" hidden="1" customHeight="1" outlineLevel="1" x14ac:dyDescent="0.25">
      <c r="B99" s="147"/>
      <c r="C99" s="145"/>
      <c r="D99" s="145"/>
      <c r="E99" s="145"/>
      <c r="F99" s="145"/>
      <c r="G99" s="145"/>
      <c r="H99" s="145"/>
      <c r="I99" s="145"/>
      <c r="J99" s="145"/>
      <c r="K99" s="145"/>
      <c r="L99" s="145"/>
      <c r="M99" s="145"/>
      <c r="N99" s="148"/>
      <c r="T99" s="27"/>
      <c r="U99" s="26"/>
      <c r="V99" s="24"/>
      <c r="W99" s="24"/>
      <c r="X99" s="24"/>
      <c r="Y99" s="24"/>
    </row>
    <row r="100" spans="2:25" ht="18" hidden="1" customHeight="1" outlineLevel="1" x14ac:dyDescent="0.25">
      <c r="B100" s="147"/>
      <c r="C100" s="145"/>
      <c r="D100" s="145"/>
      <c r="E100" s="145"/>
      <c r="F100" s="145"/>
      <c r="G100" s="145"/>
      <c r="H100" s="145"/>
      <c r="I100" s="145"/>
      <c r="J100" s="145"/>
      <c r="K100" s="145"/>
      <c r="L100" s="145"/>
      <c r="M100" s="145"/>
      <c r="N100" s="148"/>
      <c r="T100" s="27"/>
      <c r="U100" s="26"/>
      <c r="V100" s="24"/>
      <c r="W100" s="24"/>
      <c r="X100" s="24"/>
      <c r="Y100" s="24"/>
    </row>
    <row r="101" spans="2:25" ht="18" hidden="1" customHeight="1" outlineLevel="1" x14ac:dyDescent="0.25">
      <c r="B101" s="147"/>
      <c r="C101" s="145"/>
      <c r="D101" s="145"/>
      <c r="E101" s="145"/>
      <c r="F101" s="145"/>
      <c r="G101" s="145"/>
      <c r="H101" s="145"/>
      <c r="I101" s="145"/>
      <c r="J101" s="145"/>
      <c r="K101" s="145"/>
      <c r="L101" s="145"/>
      <c r="M101" s="145"/>
      <c r="N101" s="148"/>
      <c r="T101" s="27"/>
      <c r="U101" s="26"/>
      <c r="V101" s="24"/>
      <c r="W101" s="24"/>
      <c r="X101" s="24"/>
      <c r="Y101" s="24"/>
    </row>
    <row r="102" spans="2:25" ht="18" hidden="1" customHeight="1" outlineLevel="1" x14ac:dyDescent="0.25">
      <c r="B102" s="147"/>
      <c r="C102" s="145"/>
      <c r="D102" s="145"/>
      <c r="E102" s="145"/>
      <c r="F102" s="145"/>
      <c r="G102" s="145"/>
      <c r="H102" s="145"/>
      <c r="I102" s="145"/>
      <c r="J102" s="145"/>
      <c r="K102" s="145"/>
      <c r="L102" s="145"/>
      <c r="M102" s="145"/>
      <c r="N102" s="148"/>
      <c r="T102" s="27"/>
      <c r="U102" s="26"/>
      <c r="V102" s="24"/>
      <c r="W102" s="24"/>
      <c r="X102" s="24"/>
      <c r="Y102" s="24"/>
    </row>
    <row r="103" spans="2:25" ht="18" hidden="1" customHeight="1" outlineLevel="1" x14ac:dyDescent="0.25">
      <c r="B103" s="147"/>
      <c r="C103" s="145"/>
      <c r="D103" s="145"/>
      <c r="E103" s="145"/>
      <c r="F103" s="145"/>
      <c r="G103" s="145"/>
      <c r="H103" s="145"/>
      <c r="I103" s="145"/>
      <c r="J103" s="145"/>
      <c r="K103" s="145"/>
      <c r="L103" s="145"/>
      <c r="M103" s="145"/>
      <c r="N103" s="148"/>
      <c r="T103" s="27"/>
      <c r="U103" s="26"/>
      <c r="V103" s="24"/>
      <c r="W103" s="24"/>
      <c r="X103" s="24"/>
      <c r="Y103" s="24"/>
    </row>
    <row r="104" spans="2:25" ht="18" hidden="1" customHeight="1" outlineLevel="1" x14ac:dyDescent="0.25">
      <c r="B104" s="147"/>
      <c r="C104" s="145"/>
      <c r="D104" s="145"/>
      <c r="E104" s="145"/>
      <c r="F104" s="145"/>
      <c r="G104" s="145"/>
      <c r="H104" s="145"/>
      <c r="I104" s="145"/>
      <c r="J104" s="145"/>
      <c r="K104" s="145"/>
      <c r="L104" s="145"/>
      <c r="M104" s="145"/>
      <c r="N104" s="148"/>
      <c r="T104" s="27"/>
      <c r="U104" s="26"/>
      <c r="V104" s="24"/>
      <c r="W104" s="24"/>
      <c r="X104" s="24"/>
      <c r="Y104" s="24"/>
    </row>
    <row r="105" spans="2:25" ht="18" hidden="1" customHeight="1" outlineLevel="1" x14ac:dyDescent="0.25">
      <c r="B105" s="147"/>
      <c r="C105" s="145"/>
      <c r="D105" s="145"/>
      <c r="E105" s="145"/>
      <c r="F105" s="145"/>
      <c r="G105" s="145"/>
      <c r="H105" s="145"/>
      <c r="I105" s="145"/>
      <c r="J105" s="145"/>
      <c r="K105" s="145"/>
      <c r="L105" s="145"/>
      <c r="M105" s="145"/>
      <c r="N105" s="148"/>
      <c r="T105" s="27"/>
      <c r="U105" s="26"/>
      <c r="V105" s="24"/>
      <c r="W105" s="24"/>
      <c r="X105" s="24"/>
      <c r="Y105" s="24"/>
    </row>
    <row r="106" spans="2:25" ht="18" hidden="1" customHeight="1" outlineLevel="1" x14ac:dyDescent="0.25">
      <c r="B106" s="147"/>
      <c r="C106" s="145"/>
      <c r="D106" s="145"/>
      <c r="E106" s="145"/>
      <c r="F106" s="145"/>
      <c r="G106" s="145"/>
      <c r="H106" s="145"/>
      <c r="I106" s="145"/>
      <c r="J106" s="145"/>
      <c r="K106" s="145"/>
      <c r="L106" s="145"/>
      <c r="M106" s="145"/>
      <c r="N106" s="148"/>
      <c r="T106" s="27"/>
      <c r="U106" s="26"/>
      <c r="V106" s="24"/>
      <c r="W106" s="24"/>
      <c r="X106" s="24"/>
      <c r="Y106" s="24"/>
    </row>
    <row r="107" spans="2:25" ht="18" hidden="1" customHeight="1" outlineLevel="1" x14ac:dyDescent="0.25">
      <c r="B107" s="147"/>
      <c r="C107" s="145"/>
      <c r="D107" s="145"/>
      <c r="E107" s="145"/>
      <c r="F107" s="145"/>
      <c r="G107" s="145"/>
      <c r="H107" s="145"/>
      <c r="I107" s="145"/>
      <c r="J107" s="145"/>
      <c r="K107" s="145"/>
      <c r="L107" s="145"/>
      <c r="M107" s="145"/>
      <c r="N107" s="148"/>
      <c r="T107" s="27"/>
      <c r="U107" s="26"/>
      <c r="V107" s="24"/>
      <c r="W107" s="24"/>
      <c r="X107" s="24"/>
      <c r="Y107" s="24"/>
    </row>
    <row r="108" spans="2:25" ht="18" hidden="1" customHeight="1" outlineLevel="1" x14ac:dyDescent="0.25">
      <c r="B108" s="147"/>
      <c r="C108" s="145"/>
      <c r="D108" s="145"/>
      <c r="E108" s="145"/>
      <c r="F108" s="145"/>
      <c r="G108" s="145"/>
      <c r="H108" s="145"/>
      <c r="I108" s="145"/>
      <c r="J108" s="145"/>
      <c r="K108" s="145"/>
      <c r="L108" s="145"/>
      <c r="M108" s="145"/>
      <c r="N108" s="148"/>
      <c r="T108" s="27"/>
      <c r="U108" s="26"/>
      <c r="V108" s="24"/>
      <c r="W108" s="24"/>
      <c r="X108" s="24"/>
      <c r="Y108" s="24"/>
    </row>
    <row r="109" spans="2:25" ht="18" hidden="1" customHeight="1" outlineLevel="1" x14ac:dyDescent="0.25">
      <c r="B109" s="147"/>
      <c r="C109" s="145"/>
      <c r="D109" s="145"/>
      <c r="E109" s="145"/>
      <c r="F109" s="145"/>
      <c r="G109" s="145"/>
      <c r="H109" s="145"/>
      <c r="I109" s="145"/>
      <c r="J109" s="145"/>
      <c r="K109" s="145"/>
      <c r="L109" s="145"/>
      <c r="M109" s="145"/>
      <c r="N109" s="148"/>
      <c r="T109" s="27"/>
      <c r="U109" s="26"/>
      <c r="V109" s="24"/>
      <c r="W109" s="24"/>
      <c r="X109" s="24"/>
      <c r="Y109" s="24"/>
    </row>
    <row r="110" spans="2:25" ht="18" hidden="1" customHeight="1" outlineLevel="1" x14ac:dyDescent="0.25">
      <c r="B110" s="147"/>
      <c r="C110" s="145"/>
      <c r="D110" s="145"/>
      <c r="E110" s="145"/>
      <c r="F110" s="145"/>
      <c r="G110" s="145"/>
      <c r="H110" s="145"/>
      <c r="I110" s="145"/>
      <c r="J110" s="145"/>
      <c r="K110" s="145"/>
      <c r="L110" s="145"/>
      <c r="M110" s="145"/>
      <c r="N110" s="148"/>
      <c r="T110" s="27"/>
      <c r="U110" s="26"/>
      <c r="V110" s="24"/>
      <c r="W110" s="24"/>
      <c r="X110" s="24"/>
      <c r="Y110" s="24"/>
    </row>
    <row r="111" spans="2:25" ht="18" hidden="1" customHeight="1" outlineLevel="1" x14ac:dyDescent="0.25">
      <c r="B111" s="147"/>
      <c r="C111" s="145"/>
      <c r="D111" s="145"/>
      <c r="E111" s="145"/>
      <c r="F111" s="145"/>
      <c r="G111" s="145"/>
      <c r="H111" s="145"/>
      <c r="I111" s="145"/>
      <c r="J111" s="145"/>
      <c r="K111" s="145"/>
      <c r="L111" s="145"/>
      <c r="M111" s="145"/>
      <c r="N111" s="148"/>
      <c r="T111" s="27"/>
      <c r="U111" s="26"/>
      <c r="V111" s="24"/>
      <c r="W111" s="24"/>
      <c r="X111" s="24"/>
      <c r="Y111" s="24"/>
    </row>
    <row r="112" spans="2:25" ht="18" hidden="1" customHeight="1" outlineLevel="1" x14ac:dyDescent="0.25">
      <c r="B112" s="147"/>
      <c r="C112" s="145"/>
      <c r="D112" s="145"/>
      <c r="E112" s="145"/>
      <c r="F112" s="145"/>
      <c r="G112" s="145"/>
      <c r="H112" s="145"/>
      <c r="I112" s="145"/>
      <c r="J112" s="145"/>
      <c r="K112" s="145"/>
      <c r="L112" s="145"/>
      <c r="M112" s="145"/>
      <c r="N112" s="148"/>
      <c r="T112" s="27"/>
      <c r="U112" s="26"/>
      <c r="V112" s="24"/>
      <c r="W112" s="24"/>
      <c r="X112" s="24"/>
      <c r="Y112" s="24"/>
    </row>
    <row r="113" spans="1:25" ht="18" hidden="1" customHeight="1" outlineLevel="1" x14ac:dyDescent="0.25">
      <c r="B113" s="147"/>
      <c r="C113" s="145"/>
      <c r="D113" s="145"/>
      <c r="E113" s="145"/>
      <c r="F113" s="145"/>
      <c r="G113" s="145"/>
      <c r="H113" s="145"/>
      <c r="I113" s="145"/>
      <c r="J113" s="145"/>
      <c r="K113" s="145"/>
      <c r="L113" s="145"/>
      <c r="M113" s="145"/>
      <c r="N113" s="148"/>
      <c r="T113" s="27"/>
      <c r="U113" s="26"/>
      <c r="V113" s="24"/>
      <c r="W113" s="24"/>
      <c r="X113" s="24"/>
      <c r="Y113" s="24"/>
    </row>
    <row r="114" spans="1:25" ht="18" hidden="1" customHeight="1" outlineLevel="1" x14ac:dyDescent="0.25">
      <c r="B114" s="149"/>
      <c r="C114" s="150"/>
      <c r="D114" s="150"/>
      <c r="E114" s="150"/>
      <c r="F114" s="150"/>
      <c r="G114" s="150"/>
      <c r="H114" s="150"/>
      <c r="I114" s="150"/>
      <c r="J114" s="150"/>
      <c r="K114" s="150"/>
      <c r="L114" s="150"/>
      <c r="M114" s="150"/>
      <c r="N114" s="151"/>
      <c r="T114" s="27"/>
      <c r="U114" s="26"/>
      <c r="V114" s="24"/>
      <c r="W114" s="24"/>
      <c r="X114" s="24"/>
      <c r="Y114" s="24"/>
    </row>
    <row r="115" spans="1:25" ht="15" customHeight="1" collapsed="1" x14ac:dyDescent="0.25"/>
    <row r="116" spans="1:25" ht="23.1" customHeight="1" x14ac:dyDescent="0.25">
      <c r="A116" s="8"/>
      <c r="B116" s="9"/>
      <c r="C116" s="9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</row>
  </sheetData>
  <sheetProtection algorithmName="SHA-512" hashValue="lyO7fQiso0dcKFkpRhJACTktVBkWmdbdr1O1Q5pBRs7u/Mmf6dclWmis62rzMvTOH2miQoX7e65BHPNZBhHiMQ==" saltValue="Mc4Ncw1AvvhlqDvvwPyzzg==" spinCount="100000" sheet="1" objects="1" scenarios="1"/>
  <phoneticPr fontId="8" type="noConversion"/>
  <conditionalFormatting sqref="C12:N12">
    <cfRule type="expression" dxfId="35" priority="1">
      <formula>C12=MIN($C$12:$N$12)</formula>
    </cfRule>
  </conditionalFormatting>
  <dataValidations count="1">
    <dataValidation type="list" allowBlank="1" showInputMessage="1" showErrorMessage="1" sqref="B5" xr:uid="{B7FBD1DB-632B-4C72-9FEE-EDF76F7C69F0}">
      <formula1>Vendordropdown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67" fitToHeight="0" orientation="landscape" r:id="rId1"/>
  <colBreaks count="1" manualBreakCount="1">
    <brk id="14" max="1048575" man="1"/>
  </colBreaks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59EA3-6647-4735-99F7-A2B5FD2284B4}">
  <sheetPr codeName="Sheet6">
    <pageSetUpPr fitToPage="1"/>
  </sheetPr>
  <dimension ref="A1:M111"/>
  <sheetViews>
    <sheetView showGridLines="0" showRowColHeaders="0" zoomScaleNormal="100" workbookViewId="0">
      <pane ySplit="9" topLeftCell="A10" activePane="bottomLeft" state="frozen"/>
      <selection pane="bottomLeft" activeCell="A10" sqref="A10"/>
    </sheetView>
  </sheetViews>
  <sheetFormatPr defaultColWidth="9.140625" defaultRowHeight="15" outlineLevelRow="1" x14ac:dyDescent="0.25"/>
  <cols>
    <col min="1" max="1" width="3.7109375" style="1" customWidth="1"/>
    <col min="2" max="2" width="33.5703125" style="1" customWidth="1"/>
    <col min="3" max="3" width="11" style="1" customWidth="1"/>
    <col min="4" max="8" width="26.28515625" style="1" customWidth="1"/>
    <col min="9" max="12" width="9.140625" style="1"/>
    <col min="13" max="13" width="10.7109375" style="1" customWidth="1"/>
    <col min="14" max="16384" width="9.140625" style="1"/>
  </cols>
  <sheetData>
    <row r="1" spans="2:13" ht="6.75" customHeight="1" x14ac:dyDescent="0.25"/>
    <row r="2" spans="2:13" s="2" customFormat="1" ht="20.100000000000001" customHeight="1" x14ac:dyDescent="0.25">
      <c r="B2" s="58" t="s">
        <v>88</v>
      </c>
      <c r="C2" s="20"/>
      <c r="D2" s="3"/>
      <c r="E2" s="4"/>
      <c r="F2" s="4"/>
      <c r="G2" s="4"/>
      <c r="H2" s="4"/>
    </row>
    <row r="3" spans="2:13" s="5" customFormat="1" ht="24" customHeight="1" x14ac:dyDescent="0.25">
      <c r="B3" s="59" t="s">
        <v>63</v>
      </c>
      <c r="C3" s="21"/>
      <c r="D3" s="6"/>
      <c r="E3" s="7"/>
      <c r="F3" s="7"/>
      <c r="G3" s="7"/>
      <c r="H3" s="7"/>
    </row>
    <row r="4" spans="2:13" ht="9" customHeight="1" x14ac:dyDescent="0.25"/>
    <row r="5" spans="2:13" ht="168" customHeight="1" x14ac:dyDescent="0.25"/>
    <row r="6" spans="2:13" ht="21" customHeight="1" x14ac:dyDescent="0.25"/>
    <row r="7" spans="2:13" ht="20.100000000000001" customHeight="1" x14ac:dyDescent="0.25">
      <c r="B7" s="52"/>
      <c r="C7" s="52" t="str">
        <f>"TOTAL COST "&amp;"("&amp;Dashboard!$G$25&amp;")"</f>
        <v>TOTAL COST ($)</v>
      </c>
      <c r="D7" s="107">
        <f>IF(SUM($D$10:$D$19)=0,"",SUM($D$10:$D$19))</f>
        <v>159</v>
      </c>
      <c r="E7" s="107">
        <f>IF(SUM($E$10:$E$19)=0,"",SUM($E$10:$E$19))</f>
        <v>167</v>
      </c>
      <c r="F7" s="107">
        <f>IF(SUM($F$10:$F$19)=0,"",SUM($F$10:$F$19))</f>
        <v>158</v>
      </c>
      <c r="G7" s="107">
        <f>IF(SUM($G$10:$G$19)=0,"",SUM($G$10:$G$19))</f>
        <v>157.5</v>
      </c>
      <c r="H7" s="107">
        <f>IF(SUM($H$10:$H$19)=0,"",SUM($H$10:$H$19))</f>
        <v>183</v>
      </c>
    </row>
    <row r="8" spans="2:13" ht="9" customHeight="1" x14ac:dyDescent="0.25"/>
    <row r="9" spans="2:13" ht="24.95" customHeight="1" x14ac:dyDescent="0.25">
      <c r="B9" s="85" t="s">
        <v>95</v>
      </c>
      <c r="C9" s="86" t="s">
        <v>97</v>
      </c>
      <c r="D9" s="87" t="s">
        <v>3</v>
      </c>
      <c r="E9" s="87" t="s">
        <v>4</v>
      </c>
      <c r="F9" s="87" t="s">
        <v>5</v>
      </c>
      <c r="G9" s="87" t="s">
        <v>6</v>
      </c>
      <c r="H9" s="88" t="s">
        <v>7</v>
      </c>
    </row>
    <row r="10" spans="2:13" ht="18" customHeight="1" x14ac:dyDescent="0.25">
      <c r="B10" s="89" t="s">
        <v>35</v>
      </c>
      <c r="C10" s="80" t="s">
        <v>19</v>
      </c>
      <c r="D10" s="81">
        <v>10</v>
      </c>
      <c r="E10" s="81">
        <v>15</v>
      </c>
      <c r="F10" s="81">
        <v>18</v>
      </c>
      <c r="G10" s="81">
        <v>22</v>
      </c>
      <c r="H10" s="90">
        <v>34</v>
      </c>
      <c r="L10" s="22"/>
      <c r="M10" s="22"/>
    </row>
    <row r="11" spans="2:13" ht="18" customHeight="1" x14ac:dyDescent="0.25">
      <c r="B11" s="89" t="s">
        <v>9</v>
      </c>
      <c r="C11" s="80" t="s">
        <v>19</v>
      </c>
      <c r="D11" s="81">
        <v>40</v>
      </c>
      <c r="E11" s="81">
        <v>43</v>
      </c>
      <c r="F11" s="81">
        <v>45</v>
      </c>
      <c r="G11" s="81">
        <v>44</v>
      </c>
      <c r="H11" s="90">
        <v>46</v>
      </c>
      <c r="L11" s="22"/>
      <c r="M11" s="22"/>
    </row>
    <row r="12" spans="2:13" ht="18" customHeight="1" x14ac:dyDescent="0.25">
      <c r="B12" s="89" t="s">
        <v>10</v>
      </c>
      <c r="C12" s="80" t="s">
        <v>15</v>
      </c>
      <c r="D12" s="81">
        <v>37</v>
      </c>
      <c r="E12" s="81">
        <v>36</v>
      </c>
      <c r="F12" s="81">
        <v>35</v>
      </c>
      <c r="G12" s="81">
        <v>37.5</v>
      </c>
      <c r="H12" s="90">
        <v>40</v>
      </c>
      <c r="L12" s="22"/>
      <c r="M12" s="22"/>
    </row>
    <row r="13" spans="2:13" ht="18" customHeight="1" x14ac:dyDescent="0.25">
      <c r="B13" s="89" t="s">
        <v>12</v>
      </c>
      <c r="C13" s="80" t="s">
        <v>18</v>
      </c>
      <c r="D13" s="81">
        <v>32</v>
      </c>
      <c r="E13" s="81">
        <v>35</v>
      </c>
      <c r="F13" s="81">
        <v>15</v>
      </c>
      <c r="G13" s="81">
        <v>13</v>
      </c>
      <c r="H13" s="90">
        <v>17</v>
      </c>
      <c r="L13" s="22"/>
      <c r="M13" s="22"/>
    </row>
    <row r="14" spans="2:13" ht="18" customHeight="1" x14ac:dyDescent="0.25">
      <c r="B14" s="89" t="s">
        <v>80</v>
      </c>
      <c r="C14" s="80" t="s">
        <v>15</v>
      </c>
      <c r="D14" s="81">
        <v>10</v>
      </c>
      <c r="E14" s="81">
        <v>12</v>
      </c>
      <c r="F14" s="81">
        <v>15</v>
      </c>
      <c r="G14" s="81">
        <v>13</v>
      </c>
      <c r="H14" s="90">
        <v>17</v>
      </c>
      <c r="L14" s="22"/>
      <c r="M14" s="22"/>
    </row>
    <row r="15" spans="2:13" ht="18" customHeight="1" x14ac:dyDescent="0.25">
      <c r="B15" s="89" t="s">
        <v>79</v>
      </c>
      <c r="C15" s="80" t="s">
        <v>19</v>
      </c>
      <c r="D15" s="81">
        <v>15</v>
      </c>
      <c r="E15" s="81">
        <v>12</v>
      </c>
      <c r="F15" s="81">
        <v>15</v>
      </c>
      <c r="G15" s="81">
        <v>13</v>
      </c>
      <c r="H15" s="90">
        <v>17</v>
      </c>
      <c r="L15" s="22"/>
      <c r="M15" s="22"/>
    </row>
    <row r="16" spans="2:13" ht="18" customHeight="1" x14ac:dyDescent="0.25">
      <c r="B16" s="89" t="s">
        <v>64</v>
      </c>
      <c r="C16" s="80" t="s">
        <v>17</v>
      </c>
      <c r="D16" s="81">
        <v>10</v>
      </c>
      <c r="E16" s="81">
        <v>10</v>
      </c>
      <c r="F16" s="81">
        <v>10</v>
      </c>
      <c r="G16" s="81">
        <v>10</v>
      </c>
      <c r="H16" s="90">
        <v>10</v>
      </c>
    </row>
    <row r="17" spans="2:8" ht="18" customHeight="1" x14ac:dyDescent="0.25">
      <c r="B17" s="89" t="s">
        <v>81</v>
      </c>
      <c r="C17" s="80" t="s">
        <v>29</v>
      </c>
      <c r="D17" s="81">
        <v>5</v>
      </c>
      <c r="E17" s="81">
        <v>4</v>
      </c>
      <c r="F17" s="81">
        <v>5</v>
      </c>
      <c r="G17" s="81">
        <v>5</v>
      </c>
      <c r="H17" s="90">
        <v>2</v>
      </c>
    </row>
    <row r="18" spans="2:8" ht="18" customHeight="1" x14ac:dyDescent="0.25">
      <c r="B18" s="89"/>
      <c r="C18" s="80"/>
      <c r="D18" s="81"/>
      <c r="E18" s="81"/>
      <c r="F18" s="81"/>
      <c r="G18" s="81"/>
      <c r="H18" s="90"/>
    </row>
    <row r="19" spans="2:8" ht="18" customHeight="1" x14ac:dyDescent="0.25">
      <c r="B19" s="89"/>
      <c r="C19" s="80"/>
      <c r="D19" s="81"/>
      <c r="E19" s="81"/>
      <c r="F19" s="81"/>
      <c r="G19" s="81"/>
      <c r="H19" s="90"/>
    </row>
    <row r="20" spans="2:8" ht="18" hidden="1" customHeight="1" outlineLevel="1" x14ac:dyDescent="0.25">
      <c r="B20" s="152"/>
      <c r="C20" s="146"/>
      <c r="D20" s="145"/>
      <c r="E20" s="145"/>
      <c r="F20" s="145"/>
      <c r="G20" s="145"/>
      <c r="H20" s="148"/>
    </row>
    <row r="21" spans="2:8" ht="18" hidden="1" customHeight="1" outlineLevel="1" x14ac:dyDescent="0.25">
      <c r="B21" s="147"/>
      <c r="C21" s="146"/>
      <c r="D21" s="145"/>
      <c r="E21" s="145"/>
      <c r="F21" s="145"/>
      <c r="G21" s="145"/>
      <c r="H21" s="148"/>
    </row>
    <row r="22" spans="2:8" ht="18" hidden="1" customHeight="1" outlineLevel="1" x14ac:dyDescent="0.25">
      <c r="B22" s="147"/>
      <c r="C22" s="146"/>
      <c r="D22" s="145"/>
      <c r="E22" s="145"/>
      <c r="F22" s="145"/>
      <c r="G22" s="145"/>
      <c r="H22" s="148"/>
    </row>
    <row r="23" spans="2:8" ht="18" hidden="1" customHeight="1" outlineLevel="1" x14ac:dyDescent="0.25">
      <c r="B23" s="147"/>
      <c r="C23" s="146"/>
      <c r="D23" s="145"/>
      <c r="E23" s="145"/>
      <c r="F23" s="145"/>
      <c r="G23" s="145"/>
      <c r="H23" s="148"/>
    </row>
    <row r="24" spans="2:8" ht="18" hidden="1" customHeight="1" outlineLevel="1" x14ac:dyDescent="0.25">
      <c r="B24" s="147"/>
      <c r="C24" s="146"/>
      <c r="D24" s="145"/>
      <c r="E24" s="145"/>
      <c r="F24" s="145"/>
      <c r="G24" s="145"/>
      <c r="H24" s="148"/>
    </row>
    <row r="25" spans="2:8" ht="18" hidden="1" customHeight="1" outlineLevel="1" x14ac:dyDescent="0.25">
      <c r="B25" s="147"/>
      <c r="C25" s="146"/>
      <c r="D25" s="145"/>
      <c r="E25" s="145"/>
      <c r="F25" s="145"/>
      <c r="G25" s="145"/>
      <c r="H25" s="148"/>
    </row>
    <row r="26" spans="2:8" ht="18" hidden="1" customHeight="1" outlineLevel="1" x14ac:dyDescent="0.25">
      <c r="B26" s="147"/>
      <c r="C26" s="146"/>
      <c r="D26" s="145"/>
      <c r="E26" s="145"/>
      <c r="F26" s="145"/>
      <c r="G26" s="145"/>
      <c r="H26" s="148"/>
    </row>
    <row r="27" spans="2:8" ht="18" hidden="1" customHeight="1" outlineLevel="1" x14ac:dyDescent="0.25">
      <c r="B27" s="147"/>
      <c r="C27" s="146"/>
      <c r="D27" s="145"/>
      <c r="E27" s="145"/>
      <c r="F27" s="145"/>
      <c r="G27" s="145"/>
      <c r="H27" s="148"/>
    </row>
    <row r="28" spans="2:8" ht="18" hidden="1" customHeight="1" outlineLevel="1" x14ac:dyDescent="0.25">
      <c r="B28" s="147"/>
      <c r="C28" s="146"/>
      <c r="D28" s="145"/>
      <c r="E28" s="145"/>
      <c r="F28" s="145"/>
      <c r="G28" s="145"/>
      <c r="H28" s="148"/>
    </row>
    <row r="29" spans="2:8" ht="18" hidden="1" customHeight="1" outlineLevel="1" x14ac:dyDescent="0.25">
      <c r="B29" s="147"/>
      <c r="C29" s="146"/>
      <c r="D29" s="145"/>
      <c r="E29" s="145"/>
      <c r="F29" s="145"/>
      <c r="G29" s="145"/>
      <c r="H29" s="148"/>
    </row>
    <row r="30" spans="2:8" ht="18" hidden="1" customHeight="1" outlineLevel="1" x14ac:dyDescent="0.25">
      <c r="B30" s="147"/>
      <c r="C30" s="146"/>
      <c r="D30" s="145"/>
      <c r="E30" s="145"/>
      <c r="F30" s="145"/>
      <c r="G30" s="145"/>
      <c r="H30" s="148"/>
    </row>
    <row r="31" spans="2:8" ht="18" hidden="1" customHeight="1" outlineLevel="1" x14ac:dyDescent="0.25">
      <c r="B31" s="147"/>
      <c r="C31" s="146"/>
      <c r="D31" s="145"/>
      <c r="E31" s="145"/>
      <c r="F31" s="145"/>
      <c r="G31" s="145"/>
      <c r="H31" s="148"/>
    </row>
    <row r="32" spans="2:8" ht="18" hidden="1" customHeight="1" outlineLevel="1" x14ac:dyDescent="0.25">
      <c r="B32" s="147"/>
      <c r="C32" s="146"/>
      <c r="D32" s="145"/>
      <c r="E32" s="145"/>
      <c r="F32" s="145"/>
      <c r="G32" s="145"/>
      <c r="H32" s="148"/>
    </row>
    <row r="33" spans="2:8" ht="18" hidden="1" customHeight="1" outlineLevel="1" x14ac:dyDescent="0.25">
      <c r="B33" s="147"/>
      <c r="C33" s="146"/>
      <c r="D33" s="145"/>
      <c r="E33" s="145"/>
      <c r="F33" s="145"/>
      <c r="G33" s="145"/>
      <c r="H33" s="148"/>
    </row>
    <row r="34" spans="2:8" ht="18" hidden="1" customHeight="1" outlineLevel="1" x14ac:dyDescent="0.25">
      <c r="B34" s="147"/>
      <c r="C34" s="146"/>
      <c r="D34" s="145"/>
      <c r="E34" s="145"/>
      <c r="F34" s="145"/>
      <c r="G34" s="145"/>
      <c r="H34" s="148"/>
    </row>
    <row r="35" spans="2:8" ht="18" hidden="1" customHeight="1" outlineLevel="1" x14ac:dyDescent="0.25">
      <c r="B35" s="147"/>
      <c r="C35" s="146"/>
      <c r="D35" s="145"/>
      <c r="E35" s="145"/>
      <c r="F35" s="145"/>
      <c r="G35" s="145"/>
      <c r="H35" s="148"/>
    </row>
    <row r="36" spans="2:8" ht="18" hidden="1" customHeight="1" outlineLevel="1" x14ac:dyDescent="0.25">
      <c r="B36" s="147"/>
      <c r="C36" s="146"/>
      <c r="D36" s="145"/>
      <c r="E36" s="145"/>
      <c r="F36" s="145"/>
      <c r="G36" s="145"/>
      <c r="H36" s="148"/>
    </row>
    <row r="37" spans="2:8" ht="18" hidden="1" customHeight="1" outlineLevel="1" x14ac:dyDescent="0.25">
      <c r="B37" s="147"/>
      <c r="C37" s="146"/>
      <c r="D37" s="145"/>
      <c r="E37" s="145"/>
      <c r="F37" s="145"/>
      <c r="G37" s="145"/>
      <c r="H37" s="148"/>
    </row>
    <row r="38" spans="2:8" ht="18" hidden="1" customHeight="1" outlineLevel="1" x14ac:dyDescent="0.25">
      <c r="B38" s="147"/>
      <c r="C38" s="146"/>
      <c r="D38" s="145"/>
      <c r="E38" s="145"/>
      <c r="F38" s="145"/>
      <c r="G38" s="145"/>
      <c r="H38" s="148"/>
    </row>
    <row r="39" spans="2:8" ht="18" hidden="1" customHeight="1" outlineLevel="1" x14ac:dyDescent="0.25">
      <c r="B39" s="147"/>
      <c r="C39" s="146"/>
      <c r="D39" s="145"/>
      <c r="E39" s="145"/>
      <c r="F39" s="145"/>
      <c r="G39" s="145"/>
      <c r="H39" s="148"/>
    </row>
    <row r="40" spans="2:8" ht="18" hidden="1" customHeight="1" outlineLevel="1" x14ac:dyDescent="0.25">
      <c r="B40" s="147"/>
      <c r="C40" s="146"/>
      <c r="D40" s="145"/>
      <c r="E40" s="145"/>
      <c r="F40" s="145"/>
      <c r="G40" s="145"/>
      <c r="H40" s="148"/>
    </row>
    <row r="41" spans="2:8" ht="18" hidden="1" customHeight="1" outlineLevel="1" x14ac:dyDescent="0.25">
      <c r="B41" s="147"/>
      <c r="C41" s="146"/>
      <c r="D41" s="145"/>
      <c r="E41" s="145"/>
      <c r="F41" s="145"/>
      <c r="G41" s="145"/>
      <c r="H41" s="148"/>
    </row>
    <row r="42" spans="2:8" ht="18" hidden="1" customHeight="1" outlineLevel="1" x14ac:dyDescent="0.25">
      <c r="B42" s="147"/>
      <c r="C42" s="146"/>
      <c r="D42" s="145"/>
      <c r="E42" s="145"/>
      <c r="F42" s="145"/>
      <c r="G42" s="145"/>
      <c r="H42" s="148"/>
    </row>
    <row r="43" spans="2:8" ht="18" hidden="1" customHeight="1" outlineLevel="1" x14ac:dyDescent="0.25">
      <c r="B43" s="147"/>
      <c r="C43" s="146"/>
      <c r="D43" s="145"/>
      <c r="E43" s="145"/>
      <c r="F43" s="145"/>
      <c r="G43" s="145"/>
      <c r="H43" s="148"/>
    </row>
    <row r="44" spans="2:8" ht="18" hidden="1" customHeight="1" outlineLevel="1" x14ac:dyDescent="0.25">
      <c r="B44" s="147"/>
      <c r="C44" s="146"/>
      <c r="D44" s="145"/>
      <c r="E44" s="145"/>
      <c r="F44" s="145"/>
      <c r="G44" s="145"/>
      <c r="H44" s="148"/>
    </row>
    <row r="45" spans="2:8" ht="18" hidden="1" customHeight="1" outlineLevel="1" x14ac:dyDescent="0.25">
      <c r="B45" s="147"/>
      <c r="C45" s="146"/>
      <c r="D45" s="145"/>
      <c r="E45" s="145"/>
      <c r="F45" s="145"/>
      <c r="G45" s="145"/>
      <c r="H45" s="148"/>
    </row>
    <row r="46" spans="2:8" ht="18" hidden="1" customHeight="1" outlineLevel="1" x14ac:dyDescent="0.25">
      <c r="B46" s="147"/>
      <c r="C46" s="146"/>
      <c r="D46" s="145"/>
      <c r="E46" s="145"/>
      <c r="F46" s="145"/>
      <c r="G46" s="145"/>
      <c r="H46" s="148"/>
    </row>
    <row r="47" spans="2:8" ht="18" hidden="1" customHeight="1" outlineLevel="1" x14ac:dyDescent="0.25">
      <c r="B47" s="147"/>
      <c r="C47" s="146"/>
      <c r="D47" s="145"/>
      <c r="E47" s="145"/>
      <c r="F47" s="145"/>
      <c r="G47" s="145"/>
      <c r="H47" s="148"/>
    </row>
    <row r="48" spans="2:8" ht="18" hidden="1" customHeight="1" outlineLevel="1" x14ac:dyDescent="0.25">
      <c r="B48" s="147"/>
      <c r="C48" s="146"/>
      <c r="D48" s="145"/>
      <c r="E48" s="145"/>
      <c r="F48" s="145"/>
      <c r="G48" s="145"/>
      <c r="H48" s="148"/>
    </row>
    <row r="49" spans="2:8" ht="18" hidden="1" customHeight="1" outlineLevel="1" x14ac:dyDescent="0.25">
      <c r="B49" s="147"/>
      <c r="C49" s="146"/>
      <c r="D49" s="145"/>
      <c r="E49" s="145"/>
      <c r="F49" s="145"/>
      <c r="G49" s="145"/>
      <c r="H49" s="148"/>
    </row>
    <row r="50" spans="2:8" ht="18" hidden="1" customHeight="1" outlineLevel="1" x14ac:dyDescent="0.25">
      <c r="B50" s="147"/>
      <c r="C50" s="146"/>
      <c r="D50" s="145"/>
      <c r="E50" s="145"/>
      <c r="F50" s="145"/>
      <c r="G50" s="145"/>
      <c r="H50" s="148"/>
    </row>
    <row r="51" spans="2:8" ht="18" hidden="1" customHeight="1" outlineLevel="1" x14ac:dyDescent="0.25">
      <c r="B51" s="147"/>
      <c r="C51" s="146"/>
      <c r="D51" s="145"/>
      <c r="E51" s="145"/>
      <c r="F51" s="145"/>
      <c r="G51" s="145"/>
      <c r="H51" s="148"/>
    </row>
    <row r="52" spans="2:8" ht="18" hidden="1" customHeight="1" outlineLevel="1" x14ac:dyDescent="0.25">
      <c r="B52" s="147"/>
      <c r="C52" s="146"/>
      <c r="D52" s="145"/>
      <c r="E52" s="145"/>
      <c r="F52" s="145"/>
      <c r="G52" s="145"/>
      <c r="H52" s="148"/>
    </row>
    <row r="53" spans="2:8" ht="18" hidden="1" customHeight="1" outlineLevel="1" x14ac:dyDescent="0.25">
      <c r="B53" s="147"/>
      <c r="C53" s="146"/>
      <c r="D53" s="145"/>
      <c r="E53" s="145"/>
      <c r="F53" s="145"/>
      <c r="G53" s="145"/>
      <c r="H53" s="148"/>
    </row>
    <row r="54" spans="2:8" ht="18" hidden="1" customHeight="1" outlineLevel="1" x14ac:dyDescent="0.25">
      <c r="B54" s="147"/>
      <c r="C54" s="146"/>
      <c r="D54" s="145"/>
      <c r="E54" s="145"/>
      <c r="F54" s="145"/>
      <c r="G54" s="145"/>
      <c r="H54" s="148"/>
    </row>
    <row r="55" spans="2:8" ht="18" hidden="1" customHeight="1" outlineLevel="1" x14ac:dyDescent="0.25">
      <c r="B55" s="147"/>
      <c r="C55" s="146"/>
      <c r="D55" s="145"/>
      <c r="E55" s="145"/>
      <c r="F55" s="145"/>
      <c r="G55" s="145"/>
      <c r="H55" s="148"/>
    </row>
    <row r="56" spans="2:8" ht="18" hidden="1" customHeight="1" outlineLevel="1" x14ac:dyDescent="0.25">
      <c r="B56" s="147"/>
      <c r="C56" s="146"/>
      <c r="D56" s="145"/>
      <c r="E56" s="145"/>
      <c r="F56" s="145"/>
      <c r="G56" s="145"/>
      <c r="H56" s="148"/>
    </row>
    <row r="57" spans="2:8" ht="18" hidden="1" customHeight="1" outlineLevel="1" x14ac:dyDescent="0.25">
      <c r="B57" s="147"/>
      <c r="C57" s="146"/>
      <c r="D57" s="145"/>
      <c r="E57" s="145"/>
      <c r="F57" s="145"/>
      <c r="G57" s="145"/>
      <c r="H57" s="148"/>
    </row>
    <row r="58" spans="2:8" ht="18" hidden="1" customHeight="1" outlineLevel="1" x14ac:dyDescent="0.25">
      <c r="B58" s="147"/>
      <c r="C58" s="146"/>
      <c r="D58" s="145"/>
      <c r="E58" s="145"/>
      <c r="F58" s="145"/>
      <c r="G58" s="145"/>
      <c r="H58" s="148"/>
    </row>
    <row r="59" spans="2:8" ht="18" hidden="1" customHeight="1" outlineLevel="1" x14ac:dyDescent="0.25">
      <c r="B59" s="147"/>
      <c r="C59" s="146"/>
      <c r="D59" s="145"/>
      <c r="E59" s="145"/>
      <c r="F59" s="145"/>
      <c r="G59" s="145"/>
      <c r="H59" s="148"/>
    </row>
    <row r="60" spans="2:8" ht="18" hidden="1" customHeight="1" outlineLevel="1" x14ac:dyDescent="0.25">
      <c r="B60" s="147"/>
      <c r="C60" s="146"/>
      <c r="D60" s="145"/>
      <c r="E60" s="145"/>
      <c r="F60" s="145"/>
      <c r="G60" s="145"/>
      <c r="H60" s="148"/>
    </row>
    <row r="61" spans="2:8" ht="18" hidden="1" customHeight="1" outlineLevel="1" x14ac:dyDescent="0.25">
      <c r="B61" s="147"/>
      <c r="C61" s="146"/>
      <c r="D61" s="145"/>
      <c r="E61" s="145"/>
      <c r="F61" s="145"/>
      <c r="G61" s="145"/>
      <c r="H61" s="148"/>
    </row>
    <row r="62" spans="2:8" ht="18" hidden="1" customHeight="1" outlineLevel="1" x14ac:dyDescent="0.25">
      <c r="B62" s="147"/>
      <c r="C62" s="146"/>
      <c r="D62" s="145"/>
      <c r="E62" s="145"/>
      <c r="F62" s="145"/>
      <c r="G62" s="145"/>
      <c r="H62" s="148"/>
    </row>
    <row r="63" spans="2:8" ht="18" hidden="1" customHeight="1" outlineLevel="1" x14ac:dyDescent="0.25">
      <c r="B63" s="147"/>
      <c r="C63" s="146"/>
      <c r="D63" s="145"/>
      <c r="E63" s="145"/>
      <c r="F63" s="145"/>
      <c r="G63" s="145"/>
      <c r="H63" s="148"/>
    </row>
    <row r="64" spans="2:8" ht="18" hidden="1" customHeight="1" outlineLevel="1" x14ac:dyDescent="0.25">
      <c r="B64" s="147"/>
      <c r="C64" s="146"/>
      <c r="D64" s="145"/>
      <c r="E64" s="145"/>
      <c r="F64" s="145"/>
      <c r="G64" s="145"/>
      <c r="H64" s="148"/>
    </row>
    <row r="65" spans="2:8" ht="18" hidden="1" customHeight="1" outlineLevel="1" x14ac:dyDescent="0.25">
      <c r="B65" s="147"/>
      <c r="C65" s="146"/>
      <c r="D65" s="145"/>
      <c r="E65" s="145"/>
      <c r="F65" s="145"/>
      <c r="G65" s="145"/>
      <c r="H65" s="148"/>
    </row>
    <row r="66" spans="2:8" ht="18" hidden="1" customHeight="1" outlineLevel="1" x14ac:dyDescent="0.25">
      <c r="B66" s="147"/>
      <c r="C66" s="146"/>
      <c r="D66" s="145"/>
      <c r="E66" s="145"/>
      <c r="F66" s="145"/>
      <c r="G66" s="145"/>
      <c r="H66" s="148"/>
    </row>
    <row r="67" spans="2:8" ht="18" hidden="1" customHeight="1" outlineLevel="1" x14ac:dyDescent="0.25">
      <c r="B67" s="147"/>
      <c r="C67" s="146"/>
      <c r="D67" s="145"/>
      <c r="E67" s="145"/>
      <c r="F67" s="145"/>
      <c r="G67" s="145"/>
      <c r="H67" s="148"/>
    </row>
    <row r="68" spans="2:8" ht="18" hidden="1" customHeight="1" outlineLevel="1" x14ac:dyDescent="0.25">
      <c r="B68" s="147"/>
      <c r="C68" s="146"/>
      <c r="D68" s="145"/>
      <c r="E68" s="145"/>
      <c r="F68" s="145"/>
      <c r="G68" s="145"/>
      <c r="H68" s="148"/>
    </row>
    <row r="69" spans="2:8" ht="18" hidden="1" customHeight="1" outlineLevel="1" x14ac:dyDescent="0.25">
      <c r="B69" s="147"/>
      <c r="C69" s="146"/>
      <c r="D69" s="145"/>
      <c r="E69" s="145"/>
      <c r="F69" s="145"/>
      <c r="G69" s="145"/>
      <c r="H69" s="148"/>
    </row>
    <row r="70" spans="2:8" ht="18" hidden="1" customHeight="1" outlineLevel="1" x14ac:dyDescent="0.25">
      <c r="B70" s="147"/>
      <c r="C70" s="146"/>
      <c r="D70" s="145"/>
      <c r="E70" s="145"/>
      <c r="F70" s="145"/>
      <c r="G70" s="145"/>
      <c r="H70" s="148"/>
    </row>
    <row r="71" spans="2:8" ht="18" hidden="1" customHeight="1" outlineLevel="1" x14ac:dyDescent="0.25">
      <c r="B71" s="147"/>
      <c r="C71" s="146"/>
      <c r="D71" s="145"/>
      <c r="E71" s="145"/>
      <c r="F71" s="145"/>
      <c r="G71" s="145"/>
      <c r="H71" s="148"/>
    </row>
    <row r="72" spans="2:8" ht="18" hidden="1" customHeight="1" outlineLevel="1" x14ac:dyDescent="0.25">
      <c r="B72" s="147"/>
      <c r="C72" s="146"/>
      <c r="D72" s="145"/>
      <c r="E72" s="145"/>
      <c r="F72" s="145"/>
      <c r="G72" s="145"/>
      <c r="H72" s="148"/>
    </row>
    <row r="73" spans="2:8" ht="18" hidden="1" customHeight="1" outlineLevel="1" x14ac:dyDescent="0.25">
      <c r="B73" s="147"/>
      <c r="C73" s="146"/>
      <c r="D73" s="145"/>
      <c r="E73" s="145"/>
      <c r="F73" s="145"/>
      <c r="G73" s="145"/>
      <c r="H73" s="148"/>
    </row>
    <row r="74" spans="2:8" ht="18" hidden="1" customHeight="1" outlineLevel="1" x14ac:dyDescent="0.25">
      <c r="B74" s="147"/>
      <c r="C74" s="146"/>
      <c r="D74" s="145"/>
      <c r="E74" s="145"/>
      <c r="F74" s="145"/>
      <c r="G74" s="145"/>
      <c r="H74" s="148"/>
    </row>
    <row r="75" spans="2:8" ht="18" hidden="1" customHeight="1" outlineLevel="1" x14ac:dyDescent="0.25">
      <c r="B75" s="147"/>
      <c r="C75" s="146"/>
      <c r="D75" s="145"/>
      <c r="E75" s="145"/>
      <c r="F75" s="145"/>
      <c r="G75" s="145"/>
      <c r="H75" s="148"/>
    </row>
    <row r="76" spans="2:8" ht="18" hidden="1" customHeight="1" outlineLevel="1" x14ac:dyDescent="0.25">
      <c r="B76" s="147"/>
      <c r="C76" s="146"/>
      <c r="D76" s="145"/>
      <c r="E76" s="145"/>
      <c r="F76" s="145"/>
      <c r="G76" s="145"/>
      <c r="H76" s="148"/>
    </row>
    <row r="77" spans="2:8" ht="18" hidden="1" customHeight="1" outlineLevel="1" x14ac:dyDescent="0.25">
      <c r="B77" s="147"/>
      <c r="C77" s="146"/>
      <c r="D77" s="145"/>
      <c r="E77" s="145"/>
      <c r="F77" s="145"/>
      <c r="G77" s="145"/>
      <c r="H77" s="148"/>
    </row>
    <row r="78" spans="2:8" ht="18" hidden="1" customHeight="1" outlineLevel="1" x14ac:dyDescent="0.25">
      <c r="B78" s="147"/>
      <c r="C78" s="146"/>
      <c r="D78" s="145"/>
      <c r="E78" s="145"/>
      <c r="F78" s="145"/>
      <c r="G78" s="145"/>
      <c r="H78" s="148"/>
    </row>
    <row r="79" spans="2:8" ht="18" hidden="1" customHeight="1" outlineLevel="1" x14ac:dyDescent="0.25">
      <c r="B79" s="147"/>
      <c r="C79" s="146"/>
      <c r="D79" s="145"/>
      <c r="E79" s="145"/>
      <c r="F79" s="145"/>
      <c r="G79" s="145"/>
      <c r="H79" s="148"/>
    </row>
    <row r="80" spans="2:8" ht="18" hidden="1" customHeight="1" outlineLevel="1" x14ac:dyDescent="0.25">
      <c r="B80" s="147"/>
      <c r="C80" s="146"/>
      <c r="D80" s="145"/>
      <c r="E80" s="145"/>
      <c r="F80" s="145"/>
      <c r="G80" s="145"/>
      <c r="H80" s="148"/>
    </row>
    <row r="81" spans="2:8" ht="18" hidden="1" customHeight="1" outlineLevel="1" x14ac:dyDescent="0.25">
      <c r="B81" s="147"/>
      <c r="C81" s="146"/>
      <c r="D81" s="145"/>
      <c r="E81" s="145"/>
      <c r="F81" s="145"/>
      <c r="G81" s="145"/>
      <c r="H81" s="148"/>
    </row>
    <row r="82" spans="2:8" ht="18" hidden="1" customHeight="1" outlineLevel="1" x14ac:dyDescent="0.25">
      <c r="B82" s="147"/>
      <c r="C82" s="146"/>
      <c r="D82" s="145"/>
      <c r="E82" s="145"/>
      <c r="F82" s="145"/>
      <c r="G82" s="145"/>
      <c r="H82" s="148"/>
    </row>
    <row r="83" spans="2:8" ht="18" hidden="1" customHeight="1" outlineLevel="1" x14ac:dyDescent="0.25">
      <c r="B83" s="147"/>
      <c r="C83" s="146"/>
      <c r="D83" s="145"/>
      <c r="E83" s="145"/>
      <c r="F83" s="145"/>
      <c r="G83" s="145"/>
      <c r="H83" s="148"/>
    </row>
    <row r="84" spans="2:8" ht="18" hidden="1" customHeight="1" outlineLevel="1" x14ac:dyDescent="0.25">
      <c r="B84" s="147"/>
      <c r="C84" s="146"/>
      <c r="D84" s="145"/>
      <c r="E84" s="145"/>
      <c r="F84" s="145"/>
      <c r="G84" s="145"/>
      <c r="H84" s="148"/>
    </row>
    <row r="85" spans="2:8" ht="18" hidden="1" customHeight="1" outlineLevel="1" x14ac:dyDescent="0.25">
      <c r="B85" s="147"/>
      <c r="C85" s="146"/>
      <c r="D85" s="145"/>
      <c r="E85" s="145"/>
      <c r="F85" s="145"/>
      <c r="G85" s="145"/>
      <c r="H85" s="148"/>
    </row>
    <row r="86" spans="2:8" ht="18" hidden="1" customHeight="1" outlineLevel="1" x14ac:dyDescent="0.25">
      <c r="B86" s="147"/>
      <c r="C86" s="146"/>
      <c r="D86" s="145"/>
      <c r="E86" s="145"/>
      <c r="F86" s="145"/>
      <c r="G86" s="145"/>
      <c r="H86" s="148"/>
    </row>
    <row r="87" spans="2:8" ht="18" hidden="1" customHeight="1" outlineLevel="1" x14ac:dyDescent="0.25">
      <c r="B87" s="147"/>
      <c r="C87" s="146"/>
      <c r="D87" s="145"/>
      <c r="E87" s="145"/>
      <c r="F87" s="145"/>
      <c r="G87" s="145"/>
      <c r="H87" s="148"/>
    </row>
    <row r="88" spans="2:8" ht="18" hidden="1" customHeight="1" outlineLevel="1" x14ac:dyDescent="0.25">
      <c r="B88" s="147"/>
      <c r="C88" s="146"/>
      <c r="D88" s="145"/>
      <c r="E88" s="145"/>
      <c r="F88" s="145"/>
      <c r="G88" s="145"/>
      <c r="H88" s="148"/>
    </row>
    <row r="89" spans="2:8" ht="18" hidden="1" customHeight="1" outlineLevel="1" x14ac:dyDescent="0.25">
      <c r="B89" s="147"/>
      <c r="C89" s="146"/>
      <c r="D89" s="145"/>
      <c r="E89" s="145"/>
      <c r="F89" s="145"/>
      <c r="G89" s="145"/>
      <c r="H89" s="148"/>
    </row>
    <row r="90" spans="2:8" ht="18" hidden="1" customHeight="1" outlineLevel="1" x14ac:dyDescent="0.25">
      <c r="B90" s="147"/>
      <c r="C90" s="146"/>
      <c r="D90" s="145"/>
      <c r="E90" s="145"/>
      <c r="F90" s="145"/>
      <c r="G90" s="145"/>
      <c r="H90" s="148"/>
    </row>
    <row r="91" spans="2:8" ht="18" hidden="1" customHeight="1" outlineLevel="1" x14ac:dyDescent="0.25">
      <c r="B91" s="147"/>
      <c r="C91" s="146"/>
      <c r="D91" s="145"/>
      <c r="E91" s="145"/>
      <c r="F91" s="145"/>
      <c r="G91" s="145"/>
      <c r="H91" s="148"/>
    </row>
    <row r="92" spans="2:8" ht="18" hidden="1" customHeight="1" outlineLevel="1" x14ac:dyDescent="0.25">
      <c r="B92" s="147"/>
      <c r="C92" s="146"/>
      <c r="D92" s="145"/>
      <c r="E92" s="145"/>
      <c r="F92" s="145"/>
      <c r="G92" s="145"/>
      <c r="H92" s="148"/>
    </row>
    <row r="93" spans="2:8" ht="18" hidden="1" customHeight="1" outlineLevel="1" x14ac:dyDescent="0.25">
      <c r="B93" s="147"/>
      <c r="C93" s="146"/>
      <c r="D93" s="145"/>
      <c r="E93" s="145"/>
      <c r="F93" s="145"/>
      <c r="G93" s="145"/>
      <c r="H93" s="148"/>
    </row>
    <row r="94" spans="2:8" ht="18" hidden="1" customHeight="1" outlineLevel="1" x14ac:dyDescent="0.25">
      <c r="B94" s="147"/>
      <c r="C94" s="146"/>
      <c r="D94" s="145"/>
      <c r="E94" s="145"/>
      <c r="F94" s="145"/>
      <c r="G94" s="145"/>
      <c r="H94" s="148"/>
    </row>
    <row r="95" spans="2:8" ht="18" hidden="1" customHeight="1" outlineLevel="1" x14ac:dyDescent="0.25">
      <c r="B95" s="147"/>
      <c r="C95" s="146"/>
      <c r="D95" s="145"/>
      <c r="E95" s="145"/>
      <c r="F95" s="145"/>
      <c r="G95" s="145"/>
      <c r="H95" s="148"/>
    </row>
    <row r="96" spans="2:8" ht="18" hidden="1" customHeight="1" outlineLevel="1" x14ac:dyDescent="0.25">
      <c r="B96" s="147"/>
      <c r="C96" s="146"/>
      <c r="D96" s="145"/>
      <c r="E96" s="145"/>
      <c r="F96" s="145"/>
      <c r="G96" s="145"/>
      <c r="H96" s="148"/>
    </row>
    <row r="97" spans="1:8" ht="18" hidden="1" customHeight="1" outlineLevel="1" x14ac:dyDescent="0.25">
      <c r="B97" s="147"/>
      <c r="C97" s="146"/>
      <c r="D97" s="145"/>
      <c r="E97" s="145"/>
      <c r="F97" s="145"/>
      <c r="G97" s="145"/>
      <c r="H97" s="148"/>
    </row>
    <row r="98" spans="1:8" ht="18" hidden="1" customHeight="1" outlineLevel="1" x14ac:dyDescent="0.25">
      <c r="B98" s="147"/>
      <c r="C98" s="146"/>
      <c r="D98" s="145"/>
      <c r="E98" s="145"/>
      <c r="F98" s="145"/>
      <c r="G98" s="145"/>
      <c r="H98" s="148"/>
    </row>
    <row r="99" spans="1:8" ht="18" hidden="1" customHeight="1" outlineLevel="1" x14ac:dyDescent="0.25">
      <c r="B99" s="147"/>
      <c r="C99" s="146"/>
      <c r="D99" s="145"/>
      <c r="E99" s="145"/>
      <c r="F99" s="145"/>
      <c r="G99" s="145"/>
      <c r="H99" s="148"/>
    </row>
    <row r="100" spans="1:8" ht="18" hidden="1" customHeight="1" outlineLevel="1" x14ac:dyDescent="0.25">
      <c r="B100" s="147"/>
      <c r="C100" s="146"/>
      <c r="D100" s="145"/>
      <c r="E100" s="145"/>
      <c r="F100" s="145"/>
      <c r="G100" s="145"/>
      <c r="H100" s="148"/>
    </row>
    <row r="101" spans="1:8" ht="18" hidden="1" customHeight="1" outlineLevel="1" x14ac:dyDescent="0.25">
      <c r="B101" s="147"/>
      <c r="C101" s="146"/>
      <c r="D101" s="145"/>
      <c r="E101" s="145"/>
      <c r="F101" s="145"/>
      <c r="G101" s="145"/>
      <c r="H101" s="148"/>
    </row>
    <row r="102" spans="1:8" ht="18" hidden="1" customHeight="1" outlineLevel="1" x14ac:dyDescent="0.25">
      <c r="B102" s="147"/>
      <c r="C102" s="146"/>
      <c r="D102" s="145"/>
      <c r="E102" s="145"/>
      <c r="F102" s="145"/>
      <c r="G102" s="145"/>
      <c r="H102" s="148"/>
    </row>
    <row r="103" spans="1:8" ht="18" hidden="1" customHeight="1" outlineLevel="1" x14ac:dyDescent="0.25">
      <c r="B103" s="147"/>
      <c r="C103" s="146"/>
      <c r="D103" s="145"/>
      <c r="E103" s="145"/>
      <c r="F103" s="145"/>
      <c r="G103" s="145"/>
      <c r="H103" s="148"/>
    </row>
    <row r="104" spans="1:8" ht="18" hidden="1" customHeight="1" outlineLevel="1" x14ac:dyDescent="0.25">
      <c r="B104" s="147"/>
      <c r="C104" s="146"/>
      <c r="D104" s="145"/>
      <c r="E104" s="145"/>
      <c r="F104" s="145"/>
      <c r="G104" s="145"/>
      <c r="H104" s="148"/>
    </row>
    <row r="105" spans="1:8" ht="18" hidden="1" customHeight="1" outlineLevel="1" x14ac:dyDescent="0.25">
      <c r="B105" s="147"/>
      <c r="C105" s="146"/>
      <c r="D105" s="145"/>
      <c r="E105" s="145"/>
      <c r="F105" s="145"/>
      <c r="G105" s="145"/>
      <c r="H105" s="148"/>
    </row>
    <row r="106" spans="1:8" ht="18" hidden="1" customHeight="1" outlineLevel="1" x14ac:dyDescent="0.25">
      <c r="B106" s="147"/>
      <c r="C106" s="146"/>
      <c r="D106" s="145"/>
      <c r="E106" s="145"/>
      <c r="F106" s="145"/>
      <c r="G106" s="145"/>
      <c r="H106" s="148"/>
    </row>
    <row r="107" spans="1:8" ht="18" hidden="1" customHeight="1" outlineLevel="1" x14ac:dyDescent="0.25">
      <c r="B107" s="147"/>
      <c r="C107" s="146"/>
      <c r="D107" s="145"/>
      <c r="E107" s="145"/>
      <c r="F107" s="145"/>
      <c r="G107" s="145"/>
      <c r="H107" s="148"/>
    </row>
    <row r="108" spans="1:8" ht="18" hidden="1" customHeight="1" outlineLevel="1" x14ac:dyDescent="0.25">
      <c r="B108" s="147"/>
      <c r="C108" s="146"/>
      <c r="D108" s="145"/>
      <c r="E108" s="145"/>
      <c r="F108" s="145"/>
      <c r="G108" s="145"/>
      <c r="H108" s="148"/>
    </row>
    <row r="109" spans="1:8" ht="18" hidden="1" customHeight="1" outlineLevel="1" x14ac:dyDescent="0.25">
      <c r="B109" s="149"/>
      <c r="C109" s="153"/>
      <c r="D109" s="150"/>
      <c r="E109" s="150"/>
      <c r="F109" s="150"/>
      <c r="G109" s="150"/>
      <c r="H109" s="151"/>
    </row>
    <row r="110" spans="1:8" ht="15" customHeight="1" collapsed="1" x14ac:dyDescent="0.25"/>
    <row r="111" spans="1:8" ht="23.1" customHeight="1" x14ac:dyDescent="0.25">
      <c r="A111" s="8"/>
      <c r="B111" s="9"/>
      <c r="C111" s="9"/>
      <c r="D111" s="9"/>
      <c r="E111" s="10"/>
      <c r="F111" s="10"/>
      <c r="G111" s="10"/>
      <c r="H111" s="10"/>
    </row>
  </sheetData>
  <sheetProtection algorithmName="SHA-512" hashValue="/0kHASfumR7HkWaLtUvGtnVHrQxtxUd4WsdERh+r7RcFEje0frNty7ZQ7nspBEwIOJrUBZFxi/wBNlDUk5QaNw==" saltValue="wCXC7RHHFtdQe0W5Styo8g==" spinCount="100000" sheet="1" objects="1" scenarios="1"/>
  <phoneticPr fontId="8" type="noConversion"/>
  <dataValidations disablePrompts="1" count="1">
    <dataValidation type="list" allowBlank="1" showInputMessage="1" showErrorMessage="1" sqref="C10:C19" xr:uid="{243789C8-1F6B-4684-9D8D-3C1DC110D54A}">
      <formula1>Unitdropdown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80" fitToHeight="0" orientation="landscape" r:id="rId1"/>
  <colBreaks count="1" manualBreakCount="1">
    <brk id="8" max="1048575" man="1"/>
  </colBreaks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7" id="{00000000-000E-0000-0400-000005000000}">
            <xm:f>AND(Calc!$AN4=1,Dashboard!$E$25="yes")</xm:f>
            <x14:dxf>
              <fill>
                <patternFill>
                  <bgColor theme="9" tint="0.79998168889431442"/>
                </patternFill>
              </fill>
            </x14:dxf>
          </x14:cfRule>
          <xm:sqref>D10:D19</xm:sqref>
        </x14:conditionalFormatting>
        <x14:conditionalFormatting xmlns:xm="http://schemas.microsoft.com/office/excel/2006/main">
          <x14:cfRule type="expression" priority="78" id="{00000000-000E-0000-0400-000004000000}">
            <xm:f>AND(Calc!$AN4=2,Dashboard!$E$25="yes")</xm:f>
            <x14:dxf>
              <fill>
                <patternFill>
                  <bgColor theme="9" tint="0.79998168889431442"/>
                </patternFill>
              </fill>
            </x14:dxf>
          </x14:cfRule>
          <xm:sqref>E10:E19</xm:sqref>
        </x14:conditionalFormatting>
        <x14:conditionalFormatting xmlns:xm="http://schemas.microsoft.com/office/excel/2006/main">
          <x14:cfRule type="expression" priority="79" id="{00000000-000E-0000-0400-000003000000}">
            <xm:f>AND(Calc!$AN4=3,Dashboard!$E$25="yes")</xm:f>
            <x14:dxf>
              <fill>
                <patternFill>
                  <bgColor theme="9" tint="0.79998168889431442"/>
                </patternFill>
              </fill>
            </x14:dxf>
          </x14:cfRule>
          <xm:sqref>F10:F19</xm:sqref>
        </x14:conditionalFormatting>
        <x14:conditionalFormatting xmlns:xm="http://schemas.microsoft.com/office/excel/2006/main">
          <x14:cfRule type="expression" priority="80" id="{00000000-000E-0000-0400-000002000000}">
            <xm:f>AND(Calc!$AN4=4,Dashboard!$E$25="yes")</xm:f>
            <x14:dxf>
              <fill>
                <patternFill>
                  <bgColor theme="9" tint="0.79998168889431442"/>
                </patternFill>
              </fill>
            </x14:dxf>
          </x14:cfRule>
          <xm:sqref>G10:G19</xm:sqref>
        </x14:conditionalFormatting>
        <x14:conditionalFormatting xmlns:xm="http://schemas.microsoft.com/office/excel/2006/main">
          <x14:cfRule type="expression" priority="81" id="{00000000-000E-0000-0400-000001000000}">
            <xm:f>AND(Calc!$AN4=5,Dashboard!$E$25="yes")</xm:f>
            <x14:dxf>
              <fill>
                <patternFill>
                  <bgColor theme="9" tint="0.79998168889431442"/>
                </patternFill>
              </fill>
            </x14:dxf>
          </x14:cfRule>
          <xm:sqref>H10:H19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212D8-EFB7-4576-AB5F-258588F63A75}">
  <sheetPr codeName="Sheet7"/>
  <dimension ref="B1:AS31"/>
  <sheetViews>
    <sheetView showGridLines="0" showRowColHeaders="0" zoomScaleNormal="100" workbookViewId="0">
      <pane ySplit="3" topLeftCell="A4" activePane="bottomLeft" state="frozen"/>
      <selection pane="bottomLeft" activeCell="A4" sqref="A4"/>
    </sheetView>
  </sheetViews>
  <sheetFormatPr defaultColWidth="9.140625" defaultRowHeight="15" x14ac:dyDescent="0.25"/>
  <cols>
    <col min="1" max="2" width="3.7109375" style="1" customWidth="1"/>
    <col min="3" max="3" width="8.7109375" style="1" bestFit="1" customWidth="1"/>
    <col min="4" max="8" width="8.7109375" style="1" customWidth="1"/>
    <col min="9" max="9" width="3.7109375" style="1" customWidth="1"/>
    <col min="10" max="10" width="4.42578125" style="1" customWidth="1"/>
    <col min="11" max="13" width="8.7109375" style="1" customWidth="1"/>
    <col min="14" max="15" width="3.7109375" style="1" customWidth="1"/>
    <col min="16" max="18" width="8.7109375" style="1" customWidth="1"/>
    <col min="19" max="20" width="3.7109375" style="1" customWidth="1"/>
    <col min="21" max="25" width="8.7109375" style="1" customWidth="1"/>
    <col min="26" max="28" width="3.7109375" style="1" customWidth="1"/>
    <col min="29" max="29" width="8.7109375" style="27" customWidth="1"/>
    <col min="30" max="33" width="8.7109375" style="1" customWidth="1"/>
    <col min="34" max="34" width="8.7109375" style="22" customWidth="1"/>
    <col min="35" max="36" width="3.7109375" style="1" customWidth="1"/>
    <col min="37" max="37" width="18.7109375" style="1" customWidth="1"/>
    <col min="38" max="38" width="18.7109375" style="22" customWidth="1"/>
    <col min="39" max="40" width="3.7109375" style="1" customWidth="1"/>
    <col min="41" max="45" width="8.7109375" style="1" customWidth="1"/>
    <col min="46" max="16384" width="9.140625" style="1"/>
  </cols>
  <sheetData>
    <row r="1" spans="2:45" x14ac:dyDescent="0.25">
      <c r="K1" s="168" t="str">
        <f>"BUCKET COST TREND OF"&amp;" "&amp;UPPER(VendorTrend!B5)&amp;" "&amp;"(Monthly)"</f>
        <v>BUCKET COST TREND OF AMAZON (Monthly)</v>
      </c>
      <c r="L1" s="169"/>
      <c r="M1" s="170"/>
    </row>
    <row r="2" spans="2:45" ht="24" customHeight="1" x14ac:dyDescent="0.25">
      <c r="C2" s="114">
        <f>COUNTA($C$4:$C$13)-COUNTBLANK($C$4:$C$13)</f>
        <v>8</v>
      </c>
      <c r="E2" s="171" t="s">
        <v>13</v>
      </c>
      <c r="F2" s="172"/>
      <c r="G2" s="172"/>
      <c r="H2" s="173"/>
      <c r="J2" s="114">
        <f>COUNTA($K$4:$K$15)-COUNTBLANK($K$4:$K$15)</f>
        <v>12</v>
      </c>
      <c r="K2" s="168" t="s">
        <v>55</v>
      </c>
      <c r="L2" s="169"/>
      <c r="M2" s="170"/>
      <c r="P2" s="168" t="s">
        <v>59</v>
      </c>
      <c r="Q2" s="169"/>
      <c r="R2" s="170"/>
      <c r="U2" s="174" t="s">
        <v>82</v>
      </c>
      <c r="V2" s="175"/>
      <c r="W2" s="175"/>
      <c r="X2" s="175"/>
      <c r="Y2" s="176"/>
      <c r="Z2" s="2"/>
      <c r="AA2" s="2"/>
      <c r="AB2" s="168" t="s">
        <v>83</v>
      </c>
      <c r="AC2" s="169"/>
      <c r="AD2" s="169"/>
      <c r="AE2" s="169"/>
      <c r="AF2" s="169"/>
      <c r="AG2" s="169"/>
      <c r="AH2" s="170"/>
      <c r="AK2" s="168" t="s">
        <v>84</v>
      </c>
      <c r="AL2" s="170"/>
      <c r="AN2" s="168" t="s">
        <v>85</v>
      </c>
      <c r="AO2" s="169"/>
      <c r="AP2" s="169"/>
      <c r="AQ2" s="169"/>
      <c r="AR2" s="169"/>
      <c r="AS2" s="170"/>
    </row>
    <row r="3" spans="2:45" ht="21" x14ac:dyDescent="0.25">
      <c r="B3" s="114" t="s">
        <v>101</v>
      </c>
      <c r="C3" s="114" t="s">
        <v>8</v>
      </c>
      <c r="D3" s="114" t="str">
        <f>IF(ItemTrend!$D$9=0,"",ItemTrend!$D$9)</f>
        <v>Year 1</v>
      </c>
      <c r="E3" s="114" t="str">
        <f>IF(ItemTrend!$E$9=0,"",ItemTrend!$E$9)</f>
        <v>Year 2</v>
      </c>
      <c r="F3" s="114" t="str">
        <f>IF(ItemTrend!$F$9=0,"",ItemTrend!$F$9)</f>
        <v>Year 3</v>
      </c>
      <c r="G3" s="114" t="str">
        <f>IF(ItemTrend!$G$9=0,"",ItemTrend!$G$9)</f>
        <v>Year 4</v>
      </c>
      <c r="H3" s="114" t="str">
        <f>IF(ItemTrend!$H$9=0,"",ItemTrend!$H$9)</f>
        <v>Year 5</v>
      </c>
      <c r="J3" s="114">
        <f>MAX(COUNTA(VendorTrend!$B$15:$B$24),1)</f>
        <v>8</v>
      </c>
      <c r="K3" s="114" t="s">
        <v>53</v>
      </c>
      <c r="L3" s="114" t="s">
        <v>54</v>
      </c>
      <c r="M3" s="114" t="s">
        <v>2</v>
      </c>
      <c r="O3" s="114">
        <f>COUNTA($P$4:$P$11)-COUNTBLANK($P$4:$P$11)</f>
        <v>5</v>
      </c>
      <c r="P3" s="114" t="s">
        <v>1</v>
      </c>
      <c r="Q3" s="114" t="str">
        <f>IF(TwoMonth!$E$7=0,"",TwoMonth!$E$7)</f>
        <v>December</v>
      </c>
      <c r="R3" s="114" t="str">
        <f>IF(TwoMonth!$G$7=0,"",TwoMonth!$G$7)</f>
        <v>November</v>
      </c>
      <c r="T3" s="114">
        <f>MAX(COUNTA(Weighted!$B$9:$B$18),1)</f>
        <v>5</v>
      </c>
      <c r="U3" s="114" t="str">
        <f>IF(Weighted!$E$7=0,"",Weighted!$E$7)</f>
        <v>Amazon</v>
      </c>
      <c r="V3" s="114" t="str">
        <f>IF(Weighted!$G$7=0,"",Weighted!$G$7)</f>
        <v>Carrefour</v>
      </c>
      <c r="W3" s="114" t="str">
        <f>IF(Weighted!$I$7=0,"",Weighted!$I$7)</f>
        <v>Metro</v>
      </c>
      <c r="X3" s="114" t="str">
        <f>IF(Weighted!$K$7=0,"",Weighted!$K$7)</f>
        <v>Tesco</v>
      </c>
      <c r="Y3" s="114" t="str">
        <f>IF(Weighted!$M$7=0,"",Weighted!$M$7)</f>
        <v>Walmart</v>
      </c>
      <c r="Z3" s="5"/>
      <c r="AA3" s="114">
        <f>MAX(COUNTA(UnitBased!$B$8:$B$18),1)</f>
        <v>7</v>
      </c>
      <c r="AB3" s="115"/>
      <c r="AC3" s="116" t="str">
        <f>IF(UnitBased!$D$6=0,"",UnitBased!$D$6)</f>
        <v>Amazon</v>
      </c>
      <c r="AD3" s="116" t="str">
        <f>IF(UnitBased!$F$6=0,"",UnitBased!$F$6)</f>
        <v>Carrefour</v>
      </c>
      <c r="AE3" s="116" t="str">
        <f>IF(UnitBased!$H$6=0,"",UnitBased!$H$6)</f>
        <v>Metro</v>
      </c>
      <c r="AF3" s="116" t="str">
        <f>IF(UnitBased!$J$6=0,"",UnitBased!$J$6)</f>
        <v>Tesco</v>
      </c>
      <c r="AG3" s="116" t="str">
        <f>IF(UnitBased!$L$6=0,"",UnitBased!$L$6)</f>
        <v>Walmart</v>
      </c>
      <c r="AH3" s="116" t="s">
        <v>14</v>
      </c>
      <c r="AJ3" s="114">
        <f>MAX(COUNTA(TwoMonth!$B$10:$B$17),1)</f>
        <v>5</v>
      </c>
      <c r="AK3" s="168" t="str">
        <f>"COST COMPARISON OF"&amp;" "&amp;UPPER(VendorName)&amp;" "&amp;"IN TWO MONTHS"</f>
        <v>COST COMPARISON OF AMAZON IN TWO MONTHS</v>
      </c>
      <c r="AL3" s="170"/>
      <c r="AN3" s="127">
        <f>MAX(COUNTA(ItemTrend!$B$10:$B$109),1)</f>
        <v>8</v>
      </c>
      <c r="AO3" s="116" t="str">
        <f>IF(ItemTrend!$D$9=0,"",ItemTrend!$D$9)</f>
        <v>Year 1</v>
      </c>
      <c r="AP3" s="116" t="str">
        <f>IF(ItemTrend!$E$9=0,"",ItemTrend!$E$9)</f>
        <v>Year 2</v>
      </c>
      <c r="AQ3" s="116" t="str">
        <f>IF(ItemTrend!$F$9=0,"",ItemTrend!$F$9)</f>
        <v>Year 3</v>
      </c>
      <c r="AR3" s="116" t="str">
        <f>IF(ItemTrend!$G$9=0,"",ItemTrend!$G$9)</f>
        <v>Year 4</v>
      </c>
      <c r="AS3" s="116" t="str">
        <f>IF(ItemTrend!$H$9=0,"",ItemTrend!$H$9)</f>
        <v>Year 5</v>
      </c>
    </row>
    <row r="4" spans="2:45" ht="15" customHeight="1" x14ac:dyDescent="0.25">
      <c r="B4" s="101">
        <v>1</v>
      </c>
      <c r="C4" s="100" t="str">
        <f>IFERROR(IF(LEN(INDEX(ItemTrend!B$10:B$19,Calc!$B4))=0,"",INDEX(ItemTrend!B$10:B$19,Calc!$B4)),"")</f>
        <v>Flour</v>
      </c>
      <c r="D4" s="99">
        <f>IFERROR(IF(LEN(INDEX(ItemTrend!D$10:D$19,Calc!$B4))=0,"",INDEX(ItemTrend!D$10:D$19,Calc!$B4)),"")</f>
        <v>10</v>
      </c>
      <c r="E4" s="99">
        <f>IFERROR(IF(LEN(INDEX(ItemTrend!E$10:E$19,Calc!$B4))=0,"",INDEX(ItemTrend!E$10:E$19,Calc!$B4)),"")</f>
        <v>15</v>
      </c>
      <c r="F4" s="99">
        <f>IFERROR(IF(LEN(INDEX(ItemTrend!F$10:F$19,Calc!$B4))=0,"",INDEX(ItemTrend!F$10:F$19,Calc!$B4)),"")</f>
        <v>18</v>
      </c>
      <c r="G4" s="99">
        <f>IFERROR(IF(LEN(INDEX(ItemTrend!G$10:G$19,Calc!$B4))=0,"",INDEX(ItemTrend!G$10:G$19,Calc!$B4)),"")</f>
        <v>22</v>
      </c>
      <c r="H4" s="99">
        <f>IFERROR(IF(LEN(INDEX(ItemTrend!H$10:H$19,Calc!$B4))=0,"",INDEX(ItemTrend!H$10:H$19,Calc!$B4)),"")</f>
        <v>34</v>
      </c>
      <c r="J4" s="160">
        <v>1</v>
      </c>
      <c r="K4" s="92" t="str">
        <f>IFERROR(IF(LEN(INDEX(VendorTrend!C$14:N$14,Calc!$B4))=0,"",INDEX(VendorTrend!C$14:N$14,Calc!$B4)),"")</f>
        <v>January</v>
      </c>
      <c r="L4" s="95">
        <f>IFERROR(IF(LEN(INDEX(VendorTrend!C$12:N$12,Calc!$J4))=0,"",INDEX(VendorTrend!C$12:N$12,Calc!$J4)),"")</f>
        <v>170</v>
      </c>
      <c r="M4" s="95">
        <f>MIN($L$4:$L$15)</f>
        <v>168.5</v>
      </c>
      <c r="P4" s="92" t="str">
        <f t="array" ref="P4">IFERROR(INDEX(TwoMonth!B$10:B$17,SMALL(IF(LEN(TwoMonth!B$10:B$17)&gt;0,ROW(TwoMonth!B$10:B$17)-ROW(INDEX(TwoMonth!B$10:B$17,1,1))+1),ROW($O5)-ROW($O$4))),"")</f>
        <v>Detergent</v>
      </c>
      <c r="Q4" s="95">
        <f>IFERROR(IF(LEN(Calc!P4)=0,"",INDEX(TwoMonth!$E$10:$E$17,MATCH(Calc!P4,TwoMonth!$B$10:$B$17,0))),"")</f>
        <v>10</v>
      </c>
      <c r="R4" s="95">
        <f>IFERROR(IF(LEN(Calc!P4)=0,"",INDEX(TwoMonth!$G$10:$G$17,MATCH(Calc!P4,TwoMonth!$B$10:$B$17,0))),"")</f>
        <v>5</v>
      </c>
      <c r="U4" s="93">
        <f>IFERROR((Weighted!$F9/Weighted!$E9),"")</f>
        <v>4</v>
      </c>
      <c r="V4" s="93">
        <f>IFERROR((Weighted!$H9/Weighted!$G9),"")</f>
        <v>4</v>
      </c>
      <c r="W4" s="93">
        <f>IFERROR((Weighted!$J9/Weighted!$I9),"")</f>
        <v>4</v>
      </c>
      <c r="X4" s="93">
        <f>IFERROR((Weighted!$L9/Weighted!$K9),"")</f>
        <v>4</v>
      </c>
      <c r="Y4" s="93">
        <f>IFERROR((Weighted!$N9/Weighted!$M9),"")</f>
        <v>4</v>
      </c>
      <c r="AB4" s="96">
        <f>IFERROR(MATCH(MIN($AC4:$AG4),$AC4:$AG4,0),"")</f>
        <v>1</v>
      </c>
      <c r="AC4" s="93">
        <f>IFERROR(IF(AND(LEN(UnitBased!$D8)&gt;0,LEN(UnitBased!$E8)&gt;0),(UnitBased!$E8/UnitBased!$D8),""),"")</f>
        <v>1</v>
      </c>
      <c r="AD4" s="93">
        <f>IFERROR(IF(AND(LEN(UnitBased!$F8)&gt;0,LEN(UnitBased!$G8)&gt;0),(UnitBased!$G8/UnitBased!$F8),""),"")</f>
        <v>2</v>
      </c>
      <c r="AE4" s="93">
        <f>IFERROR(IF(AND(LEN(UnitBased!$H8)&gt;0,LEN(UnitBased!$I8)&gt;0),(UnitBased!$I8/UnitBased!$H8),""),"")</f>
        <v>3</v>
      </c>
      <c r="AF4" s="93">
        <f>IFERROR(IF(AND(LEN(UnitBased!$J8)&gt;0,LEN(UnitBased!$K8)&gt;0),(UnitBased!$K8/UnitBased!$J8),""),"")</f>
        <v>4</v>
      </c>
      <c r="AG4" s="93">
        <f>IFERROR(IF(AND(LEN(UnitBased!$L8)&gt;0,LEN(UnitBased!$M8)&gt;0),(UnitBased!$M8/UnitBased!$L8),""),"")</f>
        <v>5</v>
      </c>
      <c r="AH4" s="93" t="str">
        <f>IFERROR(IF(LEN(INDEX(UnitBased!C$8:C$18,Calc!$B4))=0,"",INDEX(UnitBased!C$8:C$18,Calc!$B4)),"")</f>
        <v>Kg</v>
      </c>
      <c r="AK4" s="114">
        <f>MAX(COUNTA($AL$4:$AL$15)-COUNTBLANK($AL$4:$AL$15),1)</f>
        <v>12</v>
      </c>
      <c r="AL4" s="92" t="s">
        <v>41</v>
      </c>
      <c r="AN4" s="96">
        <f t="shared" ref="AN4:AN13" si="0">IFERROR(MATCH(MIN($AO4:$AS4),$AO4:$AS4,0),"")</f>
        <v>1</v>
      </c>
      <c r="AO4" s="95">
        <f>IFERROR(IF(LEN(INDEX(ItemTrend!D$10:D$19,Calc!$B4))=0,"",INDEX(ItemTrend!D$10:D$19,Calc!$B4)),"")</f>
        <v>10</v>
      </c>
      <c r="AP4" s="95">
        <f>IFERROR(IF(LEN(INDEX(ItemTrend!E$10:E$19,Calc!$B4))=0,"",INDEX(ItemTrend!E$10:E$19,Calc!$B4)),"")</f>
        <v>15</v>
      </c>
      <c r="AQ4" s="95">
        <f>IFERROR(IF(LEN(INDEX(ItemTrend!F$10:F$19,Calc!$B4))=0,"",INDEX(ItemTrend!F$10:F$19,Calc!$B4)),"")</f>
        <v>18</v>
      </c>
      <c r="AR4" s="95">
        <f>IFERROR(IF(LEN(INDEX(ItemTrend!G$10:G$19,Calc!$B4))=0,"",INDEX(ItemTrend!G$10:G$19,Calc!$B4)),"")</f>
        <v>22</v>
      </c>
      <c r="AS4" s="95">
        <f>IFERROR(IF(LEN(INDEX(ItemTrend!H$10:H$19,Calc!$B4))=0,"",INDEX(ItemTrend!H$10:H$19,Calc!$B4)),"")</f>
        <v>34</v>
      </c>
    </row>
    <row r="5" spans="2:45" x14ac:dyDescent="0.25">
      <c r="B5" s="102">
        <v>2</v>
      </c>
      <c r="C5" s="100" t="str">
        <f>IFERROR(IF(LEN(INDEX(ItemTrend!B$10:B$19,Calc!$B5))=0,"",INDEX(ItemTrend!B$10:B$19,Calc!$B5)),"")</f>
        <v>Sugar</v>
      </c>
      <c r="D5" s="99">
        <f>IFERROR(IF(LEN(INDEX(ItemTrend!D$10:D$19,Calc!$B5))=0,"",INDEX(ItemTrend!D$10:D$19,Calc!$B5)),"")</f>
        <v>40</v>
      </c>
      <c r="E5" s="99">
        <f>IFERROR(IF(LEN(INDEX(ItemTrend!E$10:E$19,Calc!$B5))=0,"",INDEX(ItemTrend!E$10:E$19,Calc!$B5)),"")</f>
        <v>43</v>
      </c>
      <c r="F5" s="99">
        <f>IFERROR(IF(LEN(INDEX(ItemTrend!F$10:F$19,Calc!$B5))=0,"",INDEX(ItemTrend!F$10:F$19,Calc!$B5)),"")</f>
        <v>45</v>
      </c>
      <c r="G5" s="99">
        <f>IFERROR(IF(LEN(INDEX(ItemTrend!G$10:G$19,Calc!$B5))=0,"",INDEX(ItemTrend!G$10:G$19,Calc!$B5)),"")</f>
        <v>44</v>
      </c>
      <c r="H5" s="99">
        <f>IFERROR(IF(LEN(INDEX(ItemTrend!H$10:H$19,Calc!$B5))=0,"",INDEX(ItemTrend!H$10:H$19,Calc!$B5)),"")</f>
        <v>46</v>
      </c>
      <c r="J5" s="161">
        <v>2</v>
      </c>
      <c r="K5" s="92" t="str">
        <f>IFERROR(IF(LEN(INDEX(VendorTrend!C$14:N$14,Calc!$B5))=0,"",INDEX(VendorTrend!C$14:N$14,Calc!$B5)),"")</f>
        <v>February</v>
      </c>
      <c r="L5" s="95">
        <f>IFERROR(IF(LEN(INDEX(VendorTrend!C$12:N$12,Calc!$J5))=0,"",INDEX(VendorTrend!C$12:N$12,Calc!$J5)),"")</f>
        <v>232</v>
      </c>
      <c r="M5" s="95">
        <f>MIN($L$4:$L$15)</f>
        <v>168.5</v>
      </c>
      <c r="P5" s="92" t="str">
        <f t="array" ref="P5">IFERROR(INDEX(TwoMonth!B$10:B$17,SMALL(IF(LEN(TwoMonth!B$10:B$17)&gt;0,ROW(TwoMonth!B$10:B$17)-ROW(INDEX(TwoMonth!B$10:B$17,1,1))+1),ROW($O6)-ROW($O$4))),"")</f>
        <v>Milk</v>
      </c>
      <c r="Q5" s="95">
        <f>IFERROR(IF(LEN(Calc!P5)=0,"",INDEX(TwoMonth!$E$10:$E$17,MATCH(Calc!P5,TwoMonth!$B$10:$B$17,0))),"")</f>
        <v>20</v>
      </c>
      <c r="R5" s="95">
        <f>IFERROR(IF(LEN(Calc!P5)=0,"",INDEX(TwoMonth!$G$10:$G$17,MATCH(Calc!P5,TwoMonth!$B$10:$B$17,0))),"")</f>
        <v>28</v>
      </c>
      <c r="U5" s="93">
        <f>IFERROR((Weighted!$F10/Weighted!$E10),"")</f>
        <v>20</v>
      </c>
      <c r="V5" s="93">
        <f>IFERROR((Weighted!$H10/Weighted!$G10),"")</f>
        <v>20</v>
      </c>
      <c r="W5" s="93">
        <f>IFERROR((Weighted!$J10/Weighted!$I10),"")</f>
        <v>20</v>
      </c>
      <c r="X5" s="93">
        <f>IFERROR((Weighted!$L10/Weighted!$K10),"")</f>
        <v>20</v>
      </c>
      <c r="Y5" s="93">
        <f>IFERROR((Weighted!$N10/Weighted!$M10),"")</f>
        <v>20</v>
      </c>
      <c r="AB5" s="96">
        <f t="shared" ref="AB5:AB14" si="1">IFERROR(MATCH(MIN($AC5:$AG5),$AC5:$AG5,0),"")</f>
        <v>2</v>
      </c>
      <c r="AC5" s="93">
        <f>IFERROR(IF(AND(LEN(UnitBased!$D9)&gt;0,LEN(UnitBased!$E9)&gt;0),(UnitBased!$E9/UnitBased!$D9),""),"")</f>
        <v>2</v>
      </c>
      <c r="AD5" s="93">
        <f>IFERROR(IF(AND(LEN(UnitBased!$F9)&gt;0,LEN(UnitBased!$G9)&gt;0),(UnitBased!$G9/UnitBased!$F9),""),"")</f>
        <v>1</v>
      </c>
      <c r="AE5" s="93">
        <f>IFERROR(IF(AND(LEN(UnitBased!$H9)&gt;0,LEN(UnitBased!$I9)&gt;0),(UnitBased!$I9/UnitBased!$H9),""),"")</f>
        <v>3</v>
      </c>
      <c r="AF5" s="93">
        <f>IFERROR(IF(AND(LEN(UnitBased!$J9)&gt;0,LEN(UnitBased!$K9)&gt;0),(UnitBased!$K9/UnitBased!$J9),""),"")</f>
        <v>4</v>
      </c>
      <c r="AG5" s="93">
        <f>IFERROR(IF(AND(LEN(UnitBased!$L9)&gt;0,LEN(UnitBased!$M9)&gt;0),(UnitBased!$M9/UnitBased!$L9),""),"")</f>
        <v>5</v>
      </c>
      <c r="AH5" s="93" t="str">
        <f>IFERROR(IF(LEN(INDEX(UnitBased!C$8:C$18,Calc!$B5))=0,"",INDEX(UnitBased!C$8:C$18,Calc!$B5)),"")</f>
        <v>Bag</v>
      </c>
      <c r="AL5" s="92" t="s">
        <v>42</v>
      </c>
      <c r="AN5" s="96">
        <f t="shared" si="0"/>
        <v>1</v>
      </c>
      <c r="AO5" s="95">
        <f>IFERROR(IF(LEN(INDEX(ItemTrend!D$10:D$19,Calc!$B5))=0,"",INDEX(ItemTrend!D$10:D$19,Calc!$B5)),"")</f>
        <v>40</v>
      </c>
      <c r="AP5" s="95">
        <f>IFERROR(IF(LEN(INDEX(ItemTrend!E$10:E$19,Calc!$B5))=0,"",INDEX(ItemTrend!E$10:E$19,Calc!$B5)),"")</f>
        <v>43</v>
      </c>
      <c r="AQ5" s="95">
        <f>IFERROR(IF(LEN(INDEX(ItemTrend!F$10:F$19,Calc!$B5))=0,"",INDEX(ItemTrend!F$10:F$19,Calc!$B5)),"")</f>
        <v>45</v>
      </c>
      <c r="AR5" s="95">
        <f>IFERROR(IF(LEN(INDEX(ItemTrend!G$10:G$19,Calc!$B5))=0,"",INDEX(ItemTrend!G$10:G$19,Calc!$B5)),"")</f>
        <v>44</v>
      </c>
      <c r="AS5" s="95">
        <f>IFERROR(IF(LEN(INDEX(ItemTrend!H$10:H$19,Calc!$B5))=0,"",INDEX(ItemTrend!H$10:H$19,Calc!$B5)),"")</f>
        <v>46</v>
      </c>
    </row>
    <row r="6" spans="2:45" x14ac:dyDescent="0.25">
      <c r="B6" s="102">
        <v>3</v>
      </c>
      <c r="C6" s="100" t="str">
        <f>IFERROR(IF(LEN(INDEX(ItemTrend!B$10:B$19,Calc!$B6))=0,"",INDEX(ItemTrend!B$10:B$19,Calc!$B6)),"")</f>
        <v>Tea</v>
      </c>
      <c r="D6" s="99">
        <f>IFERROR(IF(LEN(INDEX(ItemTrend!D$10:D$19,Calc!$B6))=0,"",INDEX(ItemTrend!D$10:D$19,Calc!$B6)),"")</f>
        <v>37</v>
      </c>
      <c r="E6" s="99">
        <f>IFERROR(IF(LEN(INDEX(ItemTrend!E$10:E$19,Calc!$B6))=0,"",INDEX(ItemTrend!E$10:E$19,Calc!$B6)),"")</f>
        <v>36</v>
      </c>
      <c r="F6" s="99">
        <f>IFERROR(IF(LEN(INDEX(ItemTrend!F$10:F$19,Calc!$B6))=0,"",INDEX(ItemTrend!F$10:F$19,Calc!$B6)),"")</f>
        <v>35</v>
      </c>
      <c r="G6" s="99">
        <f>IFERROR(IF(LEN(INDEX(ItemTrend!G$10:G$19,Calc!$B6))=0,"",INDEX(ItemTrend!G$10:G$19,Calc!$B6)),"")</f>
        <v>37.5</v>
      </c>
      <c r="H6" s="99">
        <f>IFERROR(IF(LEN(INDEX(ItemTrend!H$10:H$19,Calc!$B6))=0,"",INDEX(ItemTrend!H$10:H$19,Calc!$B6)),"")</f>
        <v>40</v>
      </c>
      <c r="J6" s="161">
        <v>3</v>
      </c>
      <c r="K6" s="92" t="str">
        <f>IFERROR(IF(LEN(INDEX(VendorTrend!C$14:N$14,Calc!$B6))=0,"",INDEX(VendorTrend!C$14:N$14,Calc!$B6)),"")</f>
        <v>March</v>
      </c>
      <c r="L6" s="95">
        <f>IFERROR(IF(LEN(INDEX(VendorTrend!C$12:N$12,Calc!$J6))=0,"",INDEX(VendorTrend!C$12:N$12,Calc!$J6)),"")</f>
        <v>175</v>
      </c>
      <c r="M6" s="95">
        <f t="shared" ref="M6:M15" si="2">MIN($L$4:$L$15)</f>
        <v>168.5</v>
      </c>
      <c r="P6" s="92" t="str">
        <f t="array" ref="P6">IFERROR(INDEX(TwoMonth!B$10:B$17,SMALL(IF(LEN(TwoMonth!B$10:B$17)&gt;0,ROW(TwoMonth!B$10:B$17)-ROW(INDEX(TwoMonth!B$10:B$17,1,1))+1),ROW($O7)-ROW($O$4))),"")</f>
        <v>Yogurt</v>
      </c>
      <c r="Q6" s="95">
        <f>IFERROR(IF(LEN(Calc!P6)=0,"",INDEX(TwoMonth!$E$10:$E$17,MATCH(Calc!P6,TwoMonth!$B$10:$B$17,0))),"")</f>
        <v>10</v>
      </c>
      <c r="R6" s="95">
        <f>IFERROR(IF(LEN(Calc!P6)=0,"",INDEX(TwoMonth!$G$10:$G$17,MATCH(Calc!P6,TwoMonth!$B$10:$B$17,0))),"")</f>
        <v>20</v>
      </c>
      <c r="U6" s="93">
        <f>IFERROR((Weighted!$F11/Weighted!$E11),"")</f>
        <v>1</v>
      </c>
      <c r="V6" s="93">
        <f>IFERROR((Weighted!$H11/Weighted!$G11),"")</f>
        <v>1</v>
      </c>
      <c r="W6" s="93">
        <f>IFERROR((Weighted!$J11/Weighted!$I11),"")</f>
        <v>1</v>
      </c>
      <c r="X6" s="93">
        <f>IFERROR((Weighted!$L11/Weighted!$K11),"")</f>
        <v>1</v>
      </c>
      <c r="Y6" s="93">
        <f>IFERROR((Weighted!$N11/Weighted!$M11),"")</f>
        <v>1</v>
      </c>
      <c r="AB6" s="96">
        <f t="shared" si="1"/>
        <v>3</v>
      </c>
      <c r="AC6" s="93">
        <f>IFERROR(IF(AND(LEN(UnitBased!$D10)&gt;0,LEN(UnitBased!$E10)&gt;0),(UnitBased!$E10/UnitBased!$D10),""),"")</f>
        <v>2</v>
      </c>
      <c r="AD6" s="93">
        <f>IFERROR(IF(AND(LEN(UnitBased!$F10)&gt;0,LEN(UnitBased!$G10)&gt;0),(UnitBased!$G10/UnitBased!$F10),""),"")</f>
        <v>2</v>
      </c>
      <c r="AE6" s="93">
        <f>IFERROR(IF(AND(LEN(UnitBased!$H10)&gt;0,LEN(UnitBased!$I10)&gt;0),(UnitBased!$I10/UnitBased!$H10),""),"")</f>
        <v>1</v>
      </c>
      <c r="AF6" s="93">
        <f>IFERROR(IF(AND(LEN(UnitBased!$J10)&gt;0,LEN(UnitBased!$K10)&gt;0),(UnitBased!$K10/UnitBased!$J10),""),"")</f>
        <v>4</v>
      </c>
      <c r="AG6" s="93">
        <f>IFERROR(IF(AND(LEN(UnitBased!$L10)&gt;0,LEN(UnitBased!$M10)&gt;0),(UnitBased!$M10/UnitBased!$L10),""),"")</f>
        <v>5</v>
      </c>
      <c r="AH6" s="93" t="str">
        <f>IFERROR(IF(LEN(INDEX(UnitBased!C$8:C$18,Calc!$B6))=0,"",INDEX(UnitBased!C$8:C$18,Calc!$B6)),"")</f>
        <v>Pcs</v>
      </c>
      <c r="AL6" s="92" t="s">
        <v>43</v>
      </c>
      <c r="AN6" s="96">
        <f t="shared" si="0"/>
        <v>3</v>
      </c>
      <c r="AO6" s="95">
        <f>IFERROR(IF(LEN(INDEX(ItemTrend!D$10:D$19,Calc!$B6))=0,"",INDEX(ItemTrend!D$10:D$19,Calc!$B6)),"")</f>
        <v>37</v>
      </c>
      <c r="AP6" s="95">
        <f>IFERROR(IF(LEN(INDEX(ItemTrend!E$10:E$19,Calc!$B6))=0,"",INDEX(ItemTrend!E$10:E$19,Calc!$B6)),"")</f>
        <v>36</v>
      </c>
      <c r="AQ6" s="95">
        <f>IFERROR(IF(LEN(INDEX(ItemTrend!F$10:F$19,Calc!$B6))=0,"",INDEX(ItemTrend!F$10:F$19,Calc!$B6)),"")</f>
        <v>35</v>
      </c>
      <c r="AR6" s="95">
        <f>IFERROR(IF(LEN(INDEX(ItemTrend!G$10:G$19,Calc!$B6))=0,"",INDEX(ItemTrend!G$10:G$19,Calc!$B6)),"")</f>
        <v>37.5</v>
      </c>
      <c r="AS6" s="95">
        <f>IFERROR(IF(LEN(INDEX(ItemTrend!H$10:H$19,Calc!$B6))=0,"",INDEX(ItemTrend!H$10:H$19,Calc!$B6)),"")</f>
        <v>40</v>
      </c>
    </row>
    <row r="7" spans="2:45" x14ac:dyDescent="0.25">
      <c r="B7" s="102">
        <v>4</v>
      </c>
      <c r="C7" s="100" t="str">
        <f>IFERROR(IF(LEN(INDEX(ItemTrend!B$10:B$19,Calc!$B7))=0,"",INDEX(ItemTrend!B$10:B$19,Calc!$B7)),"")</f>
        <v>Coffee</v>
      </c>
      <c r="D7" s="99">
        <f>IFERROR(IF(LEN(INDEX(ItemTrend!D$10:D$19,Calc!$B7))=0,"",INDEX(ItemTrend!D$10:D$19,Calc!$B7)),"")</f>
        <v>32</v>
      </c>
      <c r="E7" s="99">
        <f>IFERROR(IF(LEN(INDEX(ItemTrend!E$10:E$19,Calc!$B7))=0,"",INDEX(ItemTrend!E$10:E$19,Calc!$B7)),"")</f>
        <v>35</v>
      </c>
      <c r="F7" s="99">
        <f>IFERROR(IF(LEN(INDEX(ItemTrend!F$10:F$19,Calc!$B7))=0,"",INDEX(ItemTrend!F$10:F$19,Calc!$B7)),"")</f>
        <v>15</v>
      </c>
      <c r="G7" s="99">
        <f>IFERROR(IF(LEN(INDEX(ItemTrend!G$10:G$19,Calc!$B7))=0,"",INDEX(ItemTrend!G$10:G$19,Calc!$B7)),"")</f>
        <v>13</v>
      </c>
      <c r="H7" s="99">
        <f>IFERROR(IF(LEN(INDEX(ItemTrend!H$10:H$19,Calc!$B7))=0,"",INDEX(ItemTrend!H$10:H$19,Calc!$B7)),"")</f>
        <v>17</v>
      </c>
      <c r="J7" s="161">
        <v>4</v>
      </c>
      <c r="K7" s="92" t="str">
        <f>IFERROR(IF(LEN(INDEX(VendorTrend!C$14:N$14,Calc!$B7))=0,"",INDEX(VendorTrend!C$14:N$14,Calc!$B7)),"")</f>
        <v>April</v>
      </c>
      <c r="L7" s="95">
        <f>IFERROR(IF(LEN(INDEX(VendorTrend!C$12:N$12,Calc!$J7))=0,"",INDEX(VendorTrend!C$12:N$12,Calc!$J7)),"")</f>
        <v>168.5</v>
      </c>
      <c r="M7" s="95">
        <f t="shared" si="2"/>
        <v>168.5</v>
      </c>
      <c r="P7" s="92" t="str">
        <f t="array" ref="P7">IFERROR(INDEX(TwoMonth!B$10:B$17,SMALL(IF(LEN(TwoMonth!B$10:B$17)&gt;0,ROW(TwoMonth!B$10:B$17)-ROW(INDEX(TwoMonth!B$10:B$17,1,1))+1),ROW($O8)-ROW($O$4))),"")</f>
        <v>Salt</v>
      </c>
      <c r="Q7" s="95">
        <f>IFERROR(IF(LEN(Calc!P7)=0,"",INDEX(TwoMonth!$E$10:$E$17,MATCH(Calc!P7,TwoMonth!$B$10:$B$17,0))),"")</f>
        <v>5</v>
      </c>
      <c r="R7" s="95">
        <f>IFERROR(IF(LEN(Calc!P7)=0,"",INDEX(TwoMonth!$G$10:$G$17,MATCH(Calc!P7,TwoMonth!$B$10:$B$17,0))),"")</f>
        <v>3</v>
      </c>
      <c r="U7" s="93">
        <f>IFERROR((Weighted!$F12/Weighted!$E12),"")</f>
        <v>1</v>
      </c>
      <c r="V7" s="93">
        <f>IFERROR((Weighted!$H12/Weighted!$G12),"")</f>
        <v>1</v>
      </c>
      <c r="W7" s="93">
        <f>IFERROR((Weighted!$J12/Weighted!$I12),"")</f>
        <v>1</v>
      </c>
      <c r="X7" s="93">
        <f>IFERROR((Weighted!$L12/Weighted!$K12),"")</f>
        <v>1</v>
      </c>
      <c r="Y7" s="93">
        <f>IFERROR((Weighted!$N12/Weighted!$M12),"")</f>
        <v>1</v>
      </c>
      <c r="AB7" s="96">
        <f t="shared" si="1"/>
        <v>4</v>
      </c>
      <c r="AC7" s="93">
        <f>IFERROR(IF(AND(LEN(UnitBased!$D11)&gt;0,LEN(UnitBased!$E11)&gt;0),(UnitBased!$E11/UnitBased!$D11),""),"")</f>
        <v>2</v>
      </c>
      <c r="AD7" s="93">
        <f>IFERROR(IF(AND(LEN(UnitBased!$F11)&gt;0,LEN(UnitBased!$G11)&gt;0),(UnitBased!$G11/UnitBased!$F11),""),"")</f>
        <v>2</v>
      </c>
      <c r="AE7" s="93">
        <f>IFERROR(IF(AND(LEN(UnitBased!$H11)&gt;0,LEN(UnitBased!$I11)&gt;0),(UnitBased!$I11/UnitBased!$H11),""),"")</f>
        <v>3</v>
      </c>
      <c r="AF7" s="93">
        <f>IFERROR(IF(AND(LEN(UnitBased!$J11)&gt;0,LEN(UnitBased!$K11)&gt;0),(UnitBased!$K11/UnitBased!$J11),""),"")</f>
        <v>1</v>
      </c>
      <c r="AG7" s="93">
        <f>IFERROR(IF(AND(LEN(UnitBased!$L11)&gt;0,LEN(UnitBased!$M11)&gt;0),(UnitBased!$M11/UnitBased!$L11),""),"")</f>
        <v>5</v>
      </c>
      <c r="AH7" s="93" t="str">
        <f>IFERROR(IF(LEN(INDEX(UnitBased!C$8:C$18,Calc!$B7))=0,"",INDEX(UnitBased!C$8:C$18,Calc!$B7)),"")</f>
        <v>Pcs</v>
      </c>
      <c r="AL7" s="92" t="s">
        <v>44</v>
      </c>
      <c r="AN7" s="96">
        <f t="shared" si="0"/>
        <v>4</v>
      </c>
      <c r="AO7" s="95">
        <f>IFERROR(IF(LEN(INDEX(ItemTrend!D$10:D$19,Calc!$B7))=0,"",INDEX(ItemTrend!D$10:D$19,Calc!$B7)),"")</f>
        <v>32</v>
      </c>
      <c r="AP7" s="95">
        <f>IFERROR(IF(LEN(INDEX(ItemTrend!E$10:E$19,Calc!$B7))=0,"",INDEX(ItemTrend!E$10:E$19,Calc!$B7)),"")</f>
        <v>35</v>
      </c>
      <c r="AQ7" s="95">
        <f>IFERROR(IF(LEN(INDEX(ItemTrend!F$10:F$19,Calc!$B7))=0,"",INDEX(ItemTrend!F$10:F$19,Calc!$B7)),"")</f>
        <v>15</v>
      </c>
      <c r="AR7" s="95">
        <f>IFERROR(IF(LEN(INDEX(ItemTrend!G$10:G$19,Calc!$B7))=0,"",INDEX(ItemTrend!G$10:G$19,Calc!$B7)),"")</f>
        <v>13</v>
      </c>
      <c r="AS7" s="95">
        <f>IFERROR(IF(LEN(INDEX(ItemTrend!H$10:H$19,Calc!$B7))=0,"",INDEX(ItemTrend!H$10:H$19,Calc!$B7)),"")</f>
        <v>17</v>
      </c>
    </row>
    <row r="8" spans="2:45" x14ac:dyDescent="0.25">
      <c r="B8" s="102">
        <v>5</v>
      </c>
      <c r="C8" s="100" t="str">
        <f>IFERROR(IF(LEN(INDEX(ItemTrend!B$10:B$19,Calc!$B8))=0,"",INDEX(ItemTrend!B$10:B$19,Calc!$B8)),"")</f>
        <v>Tomatoes</v>
      </c>
      <c r="D8" s="99">
        <f>IFERROR(IF(LEN(INDEX(ItemTrend!D$10:D$19,Calc!$B8))=0,"",INDEX(ItemTrend!D$10:D$19,Calc!$B8)),"")</f>
        <v>10</v>
      </c>
      <c r="E8" s="99">
        <f>IFERROR(IF(LEN(INDEX(ItemTrend!E$10:E$19,Calc!$B8))=0,"",INDEX(ItemTrend!E$10:E$19,Calc!$B8)),"")</f>
        <v>12</v>
      </c>
      <c r="F8" s="99">
        <f>IFERROR(IF(LEN(INDEX(ItemTrend!F$10:F$19,Calc!$B8))=0,"",INDEX(ItemTrend!F$10:F$19,Calc!$B8)),"")</f>
        <v>15</v>
      </c>
      <c r="G8" s="99">
        <f>IFERROR(IF(LEN(INDEX(ItemTrend!G$10:G$19,Calc!$B8))=0,"",INDEX(ItemTrend!G$10:G$19,Calc!$B8)),"")</f>
        <v>13</v>
      </c>
      <c r="H8" s="99">
        <f>IFERROR(IF(LEN(INDEX(ItemTrend!H$10:H$19,Calc!$B8))=0,"",INDEX(ItemTrend!H$10:H$19,Calc!$B8)),"")</f>
        <v>17</v>
      </c>
      <c r="J8" s="161">
        <v>5</v>
      </c>
      <c r="K8" s="92" t="str">
        <f>IFERROR(IF(LEN(INDEX(VendorTrend!C$14:N$14,Calc!$B8))=0,"",INDEX(VendorTrend!C$14:N$14,Calc!$B8)),"")</f>
        <v xml:space="preserve">May </v>
      </c>
      <c r="L8" s="95">
        <f>IFERROR(IF(LEN(INDEX(VendorTrend!C$12:N$12,Calc!$J8))=0,"",INDEX(VendorTrend!C$12:N$12,Calc!$J8)),"")</f>
        <v>205</v>
      </c>
      <c r="M8" s="95">
        <f t="shared" si="2"/>
        <v>168.5</v>
      </c>
      <c r="P8" s="92" t="str">
        <f t="array" ref="P8">IFERROR(INDEX(TwoMonth!B$10:B$17,SMALL(IF(LEN(TwoMonth!B$10:B$17)&gt;0,ROW(TwoMonth!B$10:B$17)-ROW(INDEX(TwoMonth!B$10:B$17,1,1))+1),ROW($O9)-ROW($O$4))),"")</f>
        <v>Sugar</v>
      </c>
      <c r="Q8" s="95">
        <f>IFERROR(IF(LEN(Calc!P8)=0,"",INDEX(TwoMonth!$E$10:$E$17,MATCH(Calc!P8,TwoMonth!$B$10:$B$17,0))),"")</f>
        <v>8</v>
      </c>
      <c r="R8" s="95">
        <f>IFERROR(IF(LEN(Calc!P8)=0,"",INDEX(TwoMonth!$G$10:$G$17,MATCH(Calc!P8,TwoMonth!$B$10:$B$17,0))),"")</f>
        <v>7.25</v>
      </c>
      <c r="U8" s="93">
        <f>IFERROR((Weighted!$F13/Weighted!$E13),"")</f>
        <v>10</v>
      </c>
      <c r="V8" s="93">
        <f>IFERROR((Weighted!$H13/Weighted!$G13),"")</f>
        <v>10</v>
      </c>
      <c r="W8" s="93">
        <f>IFERROR((Weighted!$J13/Weighted!$I13),"")</f>
        <v>10</v>
      </c>
      <c r="X8" s="93">
        <f>IFERROR((Weighted!$L13/Weighted!$K13),"")</f>
        <v>10</v>
      </c>
      <c r="Y8" s="93">
        <f>IFERROR((Weighted!$N13/Weighted!$M13),"")</f>
        <v>10</v>
      </c>
      <c r="AB8" s="96">
        <f t="shared" si="1"/>
        <v>5</v>
      </c>
      <c r="AC8" s="93">
        <f>IFERROR(IF(AND(LEN(UnitBased!$D12)&gt;0,LEN(UnitBased!$E12)&gt;0),(UnitBased!$E12/UnitBased!$D12),""),"")</f>
        <v>2</v>
      </c>
      <c r="AD8" s="93">
        <f>IFERROR(IF(AND(LEN(UnitBased!$F12)&gt;0,LEN(UnitBased!$G12)&gt;0),(UnitBased!$G12/UnitBased!$F12),""),"")</f>
        <v>2</v>
      </c>
      <c r="AE8" s="93">
        <f>IFERROR(IF(AND(LEN(UnitBased!$H12)&gt;0,LEN(UnitBased!$I12)&gt;0),(UnitBased!$I12/UnitBased!$H12),""),"")</f>
        <v>3</v>
      </c>
      <c r="AF8" s="93">
        <f>IFERROR(IF(AND(LEN(UnitBased!$J12)&gt;0,LEN(UnitBased!$K12)&gt;0),(UnitBased!$K12/UnitBased!$J12),""),"")</f>
        <v>4</v>
      </c>
      <c r="AG8" s="93">
        <f>IFERROR(IF(AND(LEN(UnitBased!$L12)&gt;0,LEN(UnitBased!$M12)&gt;0),(UnitBased!$M12/UnitBased!$L12),""),"")</f>
        <v>1</v>
      </c>
      <c r="AH8" s="93" t="str">
        <f>IFERROR(IF(LEN(INDEX(UnitBased!C$8:C$18,Calc!$B8))=0,"",INDEX(UnitBased!C$8:C$18,Calc!$B8)),"")</f>
        <v>Pcs</v>
      </c>
      <c r="AL8" s="92" t="s">
        <v>71</v>
      </c>
      <c r="AN8" s="96">
        <f t="shared" si="0"/>
        <v>1</v>
      </c>
      <c r="AO8" s="95">
        <f>IFERROR(IF(LEN(INDEX(ItemTrend!D$10:D$19,Calc!$B8))=0,"",INDEX(ItemTrend!D$10:D$19,Calc!$B8)),"")</f>
        <v>10</v>
      </c>
      <c r="AP8" s="95">
        <f>IFERROR(IF(LEN(INDEX(ItemTrend!E$10:E$19,Calc!$B8))=0,"",INDEX(ItemTrend!E$10:E$19,Calc!$B8)),"")</f>
        <v>12</v>
      </c>
      <c r="AQ8" s="95">
        <f>IFERROR(IF(LEN(INDEX(ItemTrend!F$10:F$19,Calc!$B8))=0,"",INDEX(ItemTrend!F$10:F$19,Calc!$B8)),"")</f>
        <v>15</v>
      </c>
      <c r="AR8" s="95">
        <f>IFERROR(IF(LEN(INDEX(ItemTrend!G$10:G$19,Calc!$B8))=0,"",INDEX(ItemTrend!G$10:G$19,Calc!$B8)),"")</f>
        <v>13</v>
      </c>
      <c r="AS8" s="95">
        <f>IFERROR(IF(LEN(INDEX(ItemTrend!H$10:H$19,Calc!$B8))=0,"",INDEX(ItemTrend!H$10:H$19,Calc!$B8)),"")</f>
        <v>17</v>
      </c>
    </row>
    <row r="9" spans="2:45" x14ac:dyDescent="0.25">
      <c r="B9" s="102">
        <v>6</v>
      </c>
      <c r="C9" s="100" t="str">
        <f>IFERROR(IF(LEN(INDEX(ItemTrend!B$10:B$19,Calc!$B9))=0,"",INDEX(ItemTrend!B$10:B$19,Calc!$B9)),"")</f>
        <v>Oil</v>
      </c>
      <c r="D9" s="99">
        <f>IFERROR(IF(LEN(INDEX(ItemTrend!D$10:D$19,Calc!$B9))=0,"",INDEX(ItemTrend!D$10:D$19,Calc!$B9)),"")</f>
        <v>15</v>
      </c>
      <c r="E9" s="99">
        <f>IFERROR(IF(LEN(INDEX(ItemTrend!E$10:E$19,Calc!$B9))=0,"",INDEX(ItemTrend!E$10:E$19,Calc!$B9)),"")</f>
        <v>12</v>
      </c>
      <c r="F9" s="99">
        <f>IFERROR(IF(LEN(INDEX(ItemTrend!F$10:F$19,Calc!$B9))=0,"",INDEX(ItemTrend!F$10:F$19,Calc!$B9)),"")</f>
        <v>15</v>
      </c>
      <c r="G9" s="99">
        <f>IFERROR(IF(LEN(INDEX(ItemTrend!G$10:G$19,Calc!$B9))=0,"",INDEX(ItemTrend!G$10:G$19,Calc!$B9)),"")</f>
        <v>13</v>
      </c>
      <c r="H9" s="99">
        <f>IFERROR(IF(LEN(INDEX(ItemTrend!H$10:H$19,Calc!$B9))=0,"",INDEX(ItemTrend!H$10:H$19,Calc!$B9)),"")</f>
        <v>17</v>
      </c>
      <c r="J9" s="161">
        <v>6</v>
      </c>
      <c r="K9" s="92" t="str">
        <f>IFERROR(IF(LEN(INDEX(VendorTrend!C$14:N$14,Calc!$B9))=0,"",INDEX(VendorTrend!C$14:N$14,Calc!$B9)),"")</f>
        <v>June</v>
      </c>
      <c r="L9" s="95">
        <f>IFERROR(IF(LEN(INDEX(VendorTrend!C$12:N$12,Calc!$J9))=0,"",INDEX(VendorTrend!C$12:N$12,Calc!$J9)),"")</f>
        <v>204.5</v>
      </c>
      <c r="M9" s="95">
        <f t="shared" si="2"/>
        <v>168.5</v>
      </c>
      <c r="P9" s="92" t="str">
        <f t="array" ref="P9">IFERROR(INDEX(TwoMonth!B$10:B$17,SMALL(IF(LEN(TwoMonth!B$10:B$17)&gt;0,ROW(TwoMonth!B$10:B$17)-ROW(INDEX(TwoMonth!B$10:B$17,1,1))+1),ROW($O10)-ROW($O$4))),"")</f>
        <v/>
      </c>
      <c r="Q9" s="95" t="str">
        <f>IFERROR(IF(LEN(Calc!P9)=0,"",INDEX(TwoMonth!$E$10:$E$17,MATCH(Calc!P9,TwoMonth!$B$10:$B$17,0))),"")</f>
        <v/>
      </c>
      <c r="R9" s="95" t="str">
        <f>IFERROR(IF(LEN(Calc!P9)=0,"",INDEX(TwoMonth!$G$10:$G$17,MATCH(Calc!P9,TwoMonth!$B$10:$B$17,0))),"")</f>
        <v/>
      </c>
      <c r="U9" s="93" t="str">
        <f>IFERROR((Weighted!$F14/Weighted!$E14),"")</f>
        <v/>
      </c>
      <c r="V9" s="93" t="str">
        <f>IFERROR((Weighted!$H14/Weighted!$G14),"")</f>
        <v/>
      </c>
      <c r="W9" s="93" t="str">
        <f>IFERROR((Weighted!$J14/Weighted!$I14),"")</f>
        <v/>
      </c>
      <c r="X9" s="93" t="str">
        <f>IFERROR((Weighted!$L14/Weighted!$K14),"")</f>
        <v/>
      </c>
      <c r="Y9" s="93" t="str">
        <f>IFERROR((Weighted!$N14/Weighted!$M14),"")</f>
        <v/>
      </c>
      <c r="AB9" s="96">
        <f t="shared" si="1"/>
        <v>1</v>
      </c>
      <c r="AC9" s="93">
        <f>IFERROR(IF(AND(LEN(UnitBased!$D13)&gt;0,LEN(UnitBased!$E13)&gt;0),(UnitBased!$E13/UnitBased!$D13),""),"")</f>
        <v>1</v>
      </c>
      <c r="AD9" s="93">
        <f>IFERROR(IF(AND(LEN(UnitBased!$F13)&gt;0,LEN(UnitBased!$G13)&gt;0),(UnitBased!$G13/UnitBased!$F13),""),"")</f>
        <v>2</v>
      </c>
      <c r="AE9" s="93">
        <f>IFERROR(IF(AND(LEN(UnitBased!$H13)&gt;0,LEN(UnitBased!$I13)&gt;0),(UnitBased!$I13/UnitBased!$H13),""),"")</f>
        <v>3</v>
      </c>
      <c r="AF9" s="93">
        <f>IFERROR(IF(AND(LEN(UnitBased!$J13)&gt;0,LEN(UnitBased!$K13)&gt;0),(UnitBased!$K13/UnitBased!$J13),""),"")</f>
        <v>4</v>
      </c>
      <c r="AG9" s="93">
        <f>IFERROR(IF(AND(LEN(UnitBased!$L13)&gt;0,LEN(UnitBased!$M13)&gt;0),(UnitBased!$M13/UnitBased!$L13),""),"")</f>
        <v>5</v>
      </c>
      <c r="AH9" s="93" t="str">
        <f>IFERROR(IF(LEN(INDEX(UnitBased!C$8:C$18,Calc!$B9))=0,"",INDEX(UnitBased!C$8:C$18,Calc!$B9)),"")</f>
        <v>Box</v>
      </c>
      <c r="AL9" s="92" t="s">
        <v>46</v>
      </c>
      <c r="AN9" s="96">
        <f t="shared" si="0"/>
        <v>2</v>
      </c>
      <c r="AO9" s="95">
        <f>IFERROR(IF(LEN(INDEX(ItemTrend!D$10:D$19,Calc!$B9))=0,"",INDEX(ItemTrend!D$10:D$19,Calc!$B9)),"")</f>
        <v>15</v>
      </c>
      <c r="AP9" s="95">
        <f>IFERROR(IF(LEN(INDEX(ItemTrend!E$10:E$19,Calc!$B9))=0,"",INDEX(ItemTrend!E$10:E$19,Calc!$B9)),"")</f>
        <v>12</v>
      </c>
      <c r="AQ9" s="95">
        <f>IFERROR(IF(LEN(INDEX(ItemTrend!F$10:F$19,Calc!$B9))=0,"",INDEX(ItemTrend!F$10:F$19,Calc!$B9)),"")</f>
        <v>15</v>
      </c>
      <c r="AR9" s="95">
        <f>IFERROR(IF(LEN(INDEX(ItemTrend!G$10:G$19,Calc!$B9))=0,"",INDEX(ItemTrend!G$10:G$19,Calc!$B9)),"")</f>
        <v>13</v>
      </c>
      <c r="AS9" s="95">
        <f>IFERROR(IF(LEN(INDEX(ItemTrend!H$10:H$19,Calc!$B9))=0,"",INDEX(ItemTrend!H$10:H$19,Calc!$B9)),"")</f>
        <v>17</v>
      </c>
    </row>
    <row r="10" spans="2:45" x14ac:dyDescent="0.25">
      <c r="B10" s="102">
        <v>7</v>
      </c>
      <c r="C10" s="100" t="str">
        <f>IFERROR(IF(LEN(INDEX(ItemTrend!B$10:B$19,Calc!$B10))=0,"",INDEX(ItemTrend!B$10:B$19,Calc!$B10)),"")</f>
        <v>Milk</v>
      </c>
      <c r="D10" s="99">
        <f>IFERROR(IF(LEN(INDEX(ItemTrend!D$10:D$19,Calc!$B10))=0,"",INDEX(ItemTrend!D$10:D$19,Calc!$B10)),"")</f>
        <v>10</v>
      </c>
      <c r="E10" s="99">
        <f>IFERROR(IF(LEN(INDEX(ItemTrend!E$10:E$19,Calc!$B10))=0,"",INDEX(ItemTrend!E$10:E$19,Calc!$B10)),"")</f>
        <v>10</v>
      </c>
      <c r="F10" s="99">
        <f>IFERROR(IF(LEN(INDEX(ItemTrend!F$10:F$19,Calc!$B10))=0,"",INDEX(ItemTrend!F$10:F$19,Calc!$B10)),"")</f>
        <v>10</v>
      </c>
      <c r="G10" s="99">
        <f>IFERROR(IF(LEN(INDEX(ItemTrend!G$10:G$19,Calc!$B10))=0,"",INDEX(ItemTrend!G$10:G$19,Calc!$B10)),"")</f>
        <v>10</v>
      </c>
      <c r="H10" s="99">
        <f>IFERROR(IF(LEN(INDEX(ItemTrend!H$10:H$19,Calc!$B10))=0,"",INDEX(ItemTrend!H$10:H$19,Calc!$B10)),"")</f>
        <v>10</v>
      </c>
      <c r="J10" s="161">
        <v>7</v>
      </c>
      <c r="K10" s="92" t="str">
        <f>IFERROR(IF(LEN(INDEX(VendorTrend!C$14:N$14,Calc!$B10))=0,"",INDEX(VendorTrend!C$14:N$14,Calc!$B10)),"")</f>
        <v>July</v>
      </c>
      <c r="L10" s="95">
        <f>IFERROR(IF(LEN(INDEX(VendorTrend!C$12:N$12,Calc!$J10))=0,"",INDEX(VendorTrend!C$12:N$12,Calc!$J10)),"")</f>
        <v>199.37000000000003</v>
      </c>
      <c r="M10" s="95">
        <f t="shared" si="2"/>
        <v>168.5</v>
      </c>
      <c r="P10" s="92" t="str">
        <f t="array" ref="P10">IFERROR(INDEX(TwoMonth!B$10:B$17,SMALL(IF(LEN(TwoMonth!B$10:B$17)&gt;0,ROW(TwoMonth!B$10:B$17)-ROW(INDEX(TwoMonth!B$10:B$17,1,1))+1),ROW($O11)-ROW($O$4))),"")</f>
        <v/>
      </c>
      <c r="Q10" s="95" t="str">
        <f>IFERROR(IF(LEN(Calc!P10)=0,"",INDEX(TwoMonth!$E$10:$E$17,MATCH(Calc!P10,TwoMonth!$B$10:$B$17,0))),"")</f>
        <v/>
      </c>
      <c r="R10" s="95" t="str">
        <f>IFERROR(IF(LEN(Calc!P10)=0,"",INDEX(TwoMonth!$G$10:$G$17,MATCH(Calc!P10,TwoMonth!$B$10:$B$17,0))),"")</f>
        <v/>
      </c>
      <c r="U10" s="93" t="str">
        <f>IFERROR((Weighted!$F15/Weighted!$E15),"")</f>
        <v/>
      </c>
      <c r="V10" s="93" t="str">
        <f>IFERROR((Weighted!$H15/Weighted!$G15),"")</f>
        <v/>
      </c>
      <c r="W10" s="93" t="str">
        <f>IFERROR((Weighted!$J15/Weighted!$I15),"")</f>
        <v/>
      </c>
      <c r="X10" s="93" t="str">
        <f>IFERROR((Weighted!$L15/Weighted!$K15),"")</f>
        <v/>
      </c>
      <c r="Y10" s="93" t="str">
        <f>IFERROR((Weighted!$N15/Weighted!$M15),"")</f>
        <v/>
      </c>
      <c r="AB10" s="96">
        <f t="shared" si="1"/>
        <v>2</v>
      </c>
      <c r="AC10" s="93">
        <f>IFERROR(IF(AND(LEN(UnitBased!$D14)&gt;0,LEN(UnitBased!$E14)&gt;0),(UnitBased!$E14/UnitBased!$D14),""),"")</f>
        <v>2</v>
      </c>
      <c r="AD10" s="93">
        <f>IFERROR(IF(AND(LEN(UnitBased!$F14)&gt;0,LEN(UnitBased!$G14)&gt;0),(UnitBased!$G14/UnitBased!$F14),""),"")</f>
        <v>1</v>
      </c>
      <c r="AE10" s="93">
        <f>IFERROR(IF(AND(LEN(UnitBased!$H14)&gt;0,LEN(UnitBased!$I14)&gt;0),(UnitBased!$I14/UnitBased!$H14),""),"")</f>
        <v>3</v>
      </c>
      <c r="AF10" s="93">
        <f>IFERROR(IF(AND(LEN(UnitBased!$J14)&gt;0,LEN(UnitBased!$K14)&gt;0),(UnitBased!$K14/UnitBased!$J14),""),"")</f>
        <v>4</v>
      </c>
      <c r="AG10" s="93">
        <f>IFERROR(IF(AND(LEN(UnitBased!$L14)&gt;0,LEN(UnitBased!$M14)&gt;0),(UnitBased!$M14/UnitBased!$L14),""),"")</f>
        <v>5</v>
      </c>
      <c r="AH10" s="93" t="str">
        <f>IFERROR(IF(LEN(INDEX(UnitBased!C$8:C$18,Calc!$B10))=0,"",INDEX(UnitBased!C$8:C$18,Calc!$B10)),"")</f>
        <v>Pcs</v>
      </c>
      <c r="AL10" s="92" t="s">
        <v>47</v>
      </c>
      <c r="AN10" s="96">
        <f t="shared" si="0"/>
        <v>1</v>
      </c>
      <c r="AO10" s="95">
        <f>IFERROR(IF(LEN(INDEX(ItemTrend!D$10:D$19,Calc!$B10))=0,"",INDEX(ItemTrend!D$10:D$19,Calc!$B10)),"")</f>
        <v>10</v>
      </c>
      <c r="AP10" s="95">
        <f>IFERROR(IF(LEN(INDEX(ItemTrend!E$10:E$19,Calc!$B10))=0,"",INDEX(ItemTrend!E$10:E$19,Calc!$B10)),"")</f>
        <v>10</v>
      </c>
      <c r="AQ10" s="95">
        <f>IFERROR(IF(LEN(INDEX(ItemTrend!F$10:F$19,Calc!$B10))=0,"",INDEX(ItemTrend!F$10:F$19,Calc!$B10)),"")</f>
        <v>10</v>
      </c>
      <c r="AR10" s="95">
        <f>IFERROR(IF(LEN(INDEX(ItemTrend!G$10:G$19,Calc!$B10))=0,"",INDEX(ItemTrend!G$10:G$19,Calc!$B10)),"")</f>
        <v>10</v>
      </c>
      <c r="AS10" s="95">
        <f>IFERROR(IF(LEN(INDEX(ItemTrend!H$10:H$19,Calc!$B10))=0,"",INDEX(ItemTrend!H$10:H$19,Calc!$B10)),"")</f>
        <v>10</v>
      </c>
    </row>
    <row r="11" spans="2:45" x14ac:dyDescent="0.25">
      <c r="B11" s="102">
        <v>8</v>
      </c>
      <c r="C11" s="100" t="str">
        <f>IFERROR(IF(LEN(INDEX(ItemTrend!B$10:B$19,Calc!$B11))=0,"",INDEX(ItemTrend!B$10:B$19,Calc!$B11)),"")</f>
        <v>Rice</v>
      </c>
      <c r="D11" s="99">
        <f>IFERROR(IF(LEN(INDEX(ItemTrend!D$10:D$19,Calc!$B11))=0,"",INDEX(ItemTrend!D$10:D$19,Calc!$B11)),"")</f>
        <v>5</v>
      </c>
      <c r="E11" s="99">
        <f>IFERROR(IF(LEN(INDEX(ItemTrend!E$10:E$19,Calc!$B11))=0,"",INDEX(ItemTrend!E$10:E$19,Calc!$B11)),"")</f>
        <v>4</v>
      </c>
      <c r="F11" s="99">
        <f>IFERROR(IF(LEN(INDEX(ItemTrend!F$10:F$19,Calc!$B11))=0,"",INDEX(ItemTrend!F$10:F$19,Calc!$B11)),"")</f>
        <v>5</v>
      </c>
      <c r="G11" s="99">
        <f>IFERROR(IF(LEN(INDEX(ItemTrend!G$10:G$19,Calc!$B11))=0,"",INDEX(ItemTrend!G$10:G$19,Calc!$B11)),"")</f>
        <v>5</v>
      </c>
      <c r="H11" s="99">
        <f>IFERROR(IF(LEN(INDEX(ItemTrend!H$10:H$19,Calc!$B11))=0,"",INDEX(ItemTrend!H$10:H$19,Calc!$B11)),"")</f>
        <v>2</v>
      </c>
      <c r="J11" s="161">
        <v>8</v>
      </c>
      <c r="K11" s="92" t="str">
        <f>IFERROR(IF(LEN(INDEX(VendorTrend!C$14:N$14,Calc!$B11))=0,"",INDEX(VendorTrend!C$14:N$14,Calc!$B11)),"")</f>
        <v>August</v>
      </c>
      <c r="L11" s="95">
        <f>IFERROR(IF(LEN(INDEX(VendorTrend!C$12:N$12,Calc!$J11))=0,"",INDEX(VendorTrend!C$12:N$12,Calc!$J11)),"")</f>
        <v>197.95</v>
      </c>
      <c r="M11" s="95">
        <f t="shared" si="2"/>
        <v>168.5</v>
      </c>
      <c r="P11" s="92" t="str">
        <f t="array" ref="P11">IFERROR(INDEX(TwoMonth!B$10:B$17,SMALL(IF(LEN(TwoMonth!B$10:B$17)&gt;0,ROW(TwoMonth!B$10:B$17)-ROW(INDEX(TwoMonth!B$10:B$17,1,1))+1),ROW($O12)-ROW($O$4))),"")</f>
        <v/>
      </c>
      <c r="Q11" s="95" t="str">
        <f>IFERROR(IF(LEN(Calc!P11)=0,"",INDEX(TwoMonth!$E$10:$E$17,MATCH(Calc!P11,TwoMonth!$B$10:$B$17,0))),"")</f>
        <v/>
      </c>
      <c r="R11" s="95" t="str">
        <f>IFERROR(IF(LEN(Calc!P11)=0,"",INDEX(TwoMonth!$G$10:$G$17,MATCH(Calc!P11,TwoMonth!$B$10:$B$17,0))),"")</f>
        <v/>
      </c>
      <c r="U11" s="93" t="str">
        <f>IFERROR((Weighted!$F16/Weighted!$E16),"")</f>
        <v/>
      </c>
      <c r="V11" s="93" t="str">
        <f>IFERROR((Weighted!$H16/Weighted!$G16),"")</f>
        <v/>
      </c>
      <c r="W11" s="93" t="str">
        <f>IFERROR((Weighted!$J16/Weighted!$I16),"")</f>
        <v/>
      </c>
      <c r="X11" s="93" t="str">
        <f>IFERROR((Weighted!$L16/Weighted!$K16),"")</f>
        <v/>
      </c>
      <c r="Y11" s="93" t="str">
        <f>IFERROR((Weighted!$N16/Weighted!$M16),"")</f>
        <v/>
      </c>
      <c r="AB11" s="96" t="str">
        <f t="shared" si="1"/>
        <v/>
      </c>
      <c r="AC11" s="93" t="str">
        <f>IFERROR(IF(AND(LEN(UnitBased!$D15)&gt;0,LEN(UnitBased!$E15)&gt;0),(UnitBased!$E15/UnitBased!$D15),""),"")</f>
        <v/>
      </c>
      <c r="AD11" s="93" t="str">
        <f>IFERROR(IF(AND(LEN(UnitBased!$F15)&gt;0,LEN(UnitBased!$G15)&gt;0),(UnitBased!$G15/UnitBased!$F15),""),"")</f>
        <v/>
      </c>
      <c r="AE11" s="93" t="str">
        <f>IFERROR(IF(AND(LEN(UnitBased!$H15)&gt;0,LEN(UnitBased!$I15)&gt;0),(UnitBased!$I15/UnitBased!$H15),""),"")</f>
        <v/>
      </c>
      <c r="AF11" s="93" t="str">
        <f>IFERROR(IF(AND(LEN(UnitBased!$J15)&gt;0,LEN(UnitBased!$K15)&gt;0),(UnitBased!$K15/UnitBased!$J15),""),"")</f>
        <v/>
      </c>
      <c r="AG11" s="93" t="str">
        <f>IFERROR(IF(AND(LEN(UnitBased!$L15)&gt;0,LEN(UnitBased!$M15)&gt;0),(UnitBased!$M15/UnitBased!$L15),""),"")</f>
        <v/>
      </c>
      <c r="AH11" s="93" t="str">
        <f>IFERROR(IF(LEN(INDEX(UnitBased!C$8:C$18,Calc!$B11))=0,"",INDEX(UnitBased!C$8:C$18,Calc!$B11)),"")</f>
        <v/>
      </c>
      <c r="AL11" s="92" t="s">
        <v>48</v>
      </c>
      <c r="AN11" s="96">
        <f t="shared" si="0"/>
        <v>5</v>
      </c>
      <c r="AO11" s="95">
        <f>IFERROR(IF(LEN(INDEX(ItemTrend!D$10:D$19,Calc!$B11))=0,"",INDEX(ItemTrend!D$10:D$19,Calc!$B11)),"")</f>
        <v>5</v>
      </c>
      <c r="AP11" s="95">
        <f>IFERROR(IF(LEN(INDEX(ItemTrend!E$10:E$19,Calc!$B11))=0,"",INDEX(ItemTrend!E$10:E$19,Calc!$B11)),"")</f>
        <v>4</v>
      </c>
      <c r="AQ11" s="95">
        <f>IFERROR(IF(LEN(INDEX(ItemTrend!F$10:F$19,Calc!$B11))=0,"",INDEX(ItemTrend!F$10:F$19,Calc!$B11)),"")</f>
        <v>5</v>
      </c>
      <c r="AR11" s="95">
        <f>IFERROR(IF(LEN(INDEX(ItemTrend!G$10:G$19,Calc!$B11))=0,"",INDEX(ItemTrend!G$10:G$19,Calc!$B11)),"")</f>
        <v>5</v>
      </c>
      <c r="AS11" s="95">
        <f>IFERROR(IF(LEN(INDEX(ItemTrend!H$10:H$19,Calc!$B11))=0,"",INDEX(ItemTrend!H$10:H$19,Calc!$B11)),"")</f>
        <v>2</v>
      </c>
    </row>
    <row r="12" spans="2:45" x14ac:dyDescent="0.25">
      <c r="B12" s="102">
        <v>9</v>
      </c>
      <c r="C12" s="100" t="str">
        <f>IFERROR(IF(LEN(INDEX(ItemTrend!B$10:B$19,Calc!$B12))=0,"",INDEX(ItemTrend!B$10:B$19,Calc!$B12)),"")</f>
        <v/>
      </c>
      <c r="D12" s="99" t="str">
        <f>IFERROR(IF(LEN(INDEX(ItemTrend!D$10:D$19,Calc!$B12))=0,"",INDEX(ItemTrend!D$10:D$19,Calc!$B12)),"")</f>
        <v/>
      </c>
      <c r="E12" s="99" t="str">
        <f>IFERROR(IF(LEN(INDEX(ItemTrend!E$10:E$19,Calc!$B12))=0,"",INDEX(ItemTrend!E$10:E$19,Calc!$B12)),"")</f>
        <v/>
      </c>
      <c r="F12" s="99" t="str">
        <f>IFERROR(IF(LEN(INDEX(ItemTrend!F$10:F$19,Calc!$B12))=0,"",INDEX(ItemTrend!F$10:F$19,Calc!$B12)),"")</f>
        <v/>
      </c>
      <c r="G12" s="99" t="str">
        <f>IFERROR(IF(LEN(INDEX(ItemTrend!G$10:G$19,Calc!$B12))=0,"",INDEX(ItemTrend!G$10:G$19,Calc!$B12)),"")</f>
        <v/>
      </c>
      <c r="H12" s="99" t="str">
        <f>IFERROR(IF(LEN(INDEX(ItemTrend!H$10:H$19,Calc!$B12))=0,"",INDEX(ItemTrend!H$10:H$19,Calc!$B12)),"")</f>
        <v/>
      </c>
      <c r="J12" s="161">
        <v>9</v>
      </c>
      <c r="K12" s="92" t="str">
        <f>IFERROR(IF(LEN(INDEX(VendorTrend!C$14:N$14,Calc!$B12))=0,"",INDEX(VendorTrend!C$14:N$14,Calc!$B12)),"")</f>
        <v>September</v>
      </c>
      <c r="L12" s="95">
        <f>IFERROR(IF(LEN(INDEX(VendorTrend!C$12:N$12,Calc!$J12))=0,"",INDEX(VendorTrend!C$12:N$12,Calc!$J12)),"")</f>
        <v>198.33</v>
      </c>
      <c r="M12" s="95">
        <f t="shared" si="2"/>
        <v>168.5</v>
      </c>
      <c r="P12" s="156"/>
      <c r="Q12" s="157"/>
      <c r="R12" s="157"/>
      <c r="U12" s="93" t="str">
        <f>IFERROR((Weighted!$F17/Weighted!$E17),"")</f>
        <v/>
      </c>
      <c r="V12" s="93" t="str">
        <f>IFERROR((Weighted!$H17/Weighted!$G17),"")</f>
        <v/>
      </c>
      <c r="W12" s="93" t="str">
        <f>IFERROR((Weighted!$J17/Weighted!$I17),"")</f>
        <v/>
      </c>
      <c r="X12" s="93" t="str">
        <f>IFERROR((Weighted!$L17/Weighted!$K17),"")</f>
        <v/>
      </c>
      <c r="Y12" s="93" t="str">
        <f>IFERROR((Weighted!$N17/Weighted!$M17),"")</f>
        <v/>
      </c>
      <c r="AB12" s="96" t="str">
        <f t="shared" si="1"/>
        <v/>
      </c>
      <c r="AC12" s="93" t="str">
        <f>IFERROR(IF(AND(LEN(UnitBased!$D16)&gt;0,LEN(UnitBased!$E16)&gt;0),(UnitBased!$E16/UnitBased!$D16),""),"")</f>
        <v/>
      </c>
      <c r="AD12" s="93" t="str">
        <f>IFERROR(IF(AND(LEN(UnitBased!$F16)&gt;0,LEN(UnitBased!$G16)&gt;0),(UnitBased!$G16/UnitBased!$F16),""),"")</f>
        <v/>
      </c>
      <c r="AE12" s="93" t="str">
        <f>IFERROR(IF(AND(LEN(UnitBased!$H16)&gt;0,LEN(UnitBased!$I16)&gt;0),(UnitBased!$I16/UnitBased!$H16),""),"")</f>
        <v/>
      </c>
      <c r="AF12" s="93" t="str">
        <f>IFERROR(IF(AND(LEN(UnitBased!$J16)&gt;0,LEN(UnitBased!$K16)&gt;0),(UnitBased!$K16/UnitBased!$J16),""),"")</f>
        <v/>
      </c>
      <c r="AG12" s="93" t="str">
        <f>IFERROR(IF(AND(LEN(UnitBased!$L16)&gt;0,LEN(UnitBased!$M16)&gt;0),(UnitBased!$M16/UnitBased!$L16),""),"")</f>
        <v/>
      </c>
      <c r="AH12" s="93" t="str">
        <f>IFERROR(IF(LEN(INDEX(UnitBased!C$8:C$18,Calc!$B12))=0,"",INDEX(UnitBased!C$8:C$18,Calc!$B12)),"")</f>
        <v/>
      </c>
      <c r="AL12" s="92" t="s">
        <v>49</v>
      </c>
      <c r="AN12" s="96" t="str">
        <f t="shared" si="0"/>
        <v/>
      </c>
      <c r="AO12" s="95" t="str">
        <f>IFERROR(IF(LEN(INDEX(ItemTrend!D$10:D$19,Calc!$B12))=0,"",INDEX(ItemTrend!D$10:D$19,Calc!$B12)),"")</f>
        <v/>
      </c>
      <c r="AP12" s="95" t="str">
        <f>IFERROR(IF(LEN(INDEX(ItemTrend!E$10:E$19,Calc!$B12))=0,"",INDEX(ItemTrend!E$10:E$19,Calc!$B12)),"")</f>
        <v/>
      </c>
      <c r="AQ12" s="95" t="str">
        <f>IFERROR(IF(LEN(INDEX(ItemTrend!F$10:F$19,Calc!$B12))=0,"",INDEX(ItemTrend!F$10:F$19,Calc!$B12)),"")</f>
        <v/>
      </c>
      <c r="AR12" s="95" t="str">
        <f>IFERROR(IF(LEN(INDEX(ItemTrend!G$10:G$19,Calc!$B12))=0,"",INDEX(ItemTrend!G$10:G$19,Calc!$B12)),"")</f>
        <v/>
      </c>
      <c r="AS12" s="95" t="str">
        <f>IFERROR(IF(LEN(INDEX(ItemTrend!H$10:H$19,Calc!$B12))=0,"",INDEX(ItemTrend!H$10:H$19,Calc!$B12)),"")</f>
        <v/>
      </c>
    </row>
    <row r="13" spans="2:45" x14ac:dyDescent="0.25">
      <c r="B13" s="103">
        <v>10</v>
      </c>
      <c r="C13" s="100" t="str">
        <f>IFERROR(IF(LEN(INDEX(ItemTrend!B$10:B$19,Calc!$B13))=0,"",INDEX(ItemTrend!B$10:B$19,Calc!$B13)),"")</f>
        <v/>
      </c>
      <c r="D13" s="99" t="str">
        <f>IFERROR(IF(LEN(INDEX(ItemTrend!D$10:D$19,Calc!$B13))=0,"",INDEX(ItemTrend!D$10:D$19,Calc!$B13)),"")</f>
        <v/>
      </c>
      <c r="E13" s="99" t="str">
        <f>IFERROR(IF(LEN(INDEX(ItemTrend!E$10:E$19,Calc!$B13))=0,"",INDEX(ItemTrend!E$10:E$19,Calc!$B13)),"")</f>
        <v/>
      </c>
      <c r="F13" s="99" t="str">
        <f>IFERROR(IF(LEN(INDEX(ItemTrend!F$10:F$19,Calc!$B13))=0,"",INDEX(ItemTrend!F$10:F$19,Calc!$B13)),"")</f>
        <v/>
      </c>
      <c r="G13" s="99" t="str">
        <f>IFERROR(IF(LEN(INDEX(ItemTrend!G$10:G$19,Calc!$B13))=0,"",INDEX(ItemTrend!G$10:G$19,Calc!$B13)),"")</f>
        <v/>
      </c>
      <c r="H13" s="99" t="str">
        <f>IFERROR(IF(LEN(INDEX(ItemTrend!H$10:H$19,Calc!$B13))=0,"",INDEX(ItemTrend!H$10:H$19,Calc!$B13)),"")</f>
        <v/>
      </c>
      <c r="J13" s="161">
        <v>10</v>
      </c>
      <c r="K13" s="92" t="str">
        <f>IFERROR(IF(LEN(INDEX(VendorTrend!C$14:N$14,Calc!$B13))=0,"",INDEX(VendorTrend!C$14:N$14,Calc!$B13)),"")</f>
        <v>October</v>
      </c>
      <c r="L13" s="95">
        <f>IFERROR(IF(LEN(INDEX(VendorTrend!C$12:N$12,Calc!$J13))=0,"",INDEX(VendorTrend!C$12:N$12,Calc!$J13)),"")</f>
        <v>198</v>
      </c>
      <c r="M13" s="95">
        <f t="shared" si="2"/>
        <v>168.5</v>
      </c>
      <c r="P13" s="156"/>
      <c r="Q13" s="157"/>
      <c r="R13" s="157"/>
      <c r="U13" s="93" t="str">
        <f>IFERROR((Weighted!$F18/Weighted!$E18),"")</f>
        <v/>
      </c>
      <c r="V13" s="93" t="str">
        <f>IFERROR((Weighted!$H18/Weighted!$G18),"")</f>
        <v/>
      </c>
      <c r="W13" s="93" t="str">
        <f>IFERROR((Weighted!$J18/Weighted!$I18),"")</f>
        <v/>
      </c>
      <c r="X13" s="93" t="str">
        <f>IFERROR((Weighted!$L18/Weighted!$K18),"")</f>
        <v/>
      </c>
      <c r="Y13" s="93" t="str">
        <f>IFERROR((Weighted!$N18/Weighted!$M18),"")</f>
        <v/>
      </c>
      <c r="AB13" s="96" t="str">
        <f t="shared" si="1"/>
        <v/>
      </c>
      <c r="AC13" s="93" t="str">
        <f>IFERROR(IF(AND(LEN(UnitBased!$D17)&gt;0,LEN(UnitBased!$E17)&gt;0),(UnitBased!$E17/UnitBased!$D17),""),"")</f>
        <v/>
      </c>
      <c r="AD13" s="93" t="str">
        <f>IFERROR(IF(AND(LEN(UnitBased!$F17)&gt;0,LEN(UnitBased!$G17)&gt;0),(UnitBased!$G17/UnitBased!$F17),""),"")</f>
        <v/>
      </c>
      <c r="AE13" s="93" t="str">
        <f>IFERROR(IF(AND(LEN(UnitBased!$H17)&gt;0,LEN(UnitBased!$I17)&gt;0),(UnitBased!$I17/UnitBased!$H17),""),"")</f>
        <v/>
      </c>
      <c r="AF13" s="93" t="str">
        <f>IFERROR(IF(AND(LEN(UnitBased!$J17)&gt;0,LEN(UnitBased!$K17)&gt;0),(UnitBased!$K17/UnitBased!$J17),""),"")</f>
        <v/>
      </c>
      <c r="AG13" s="93" t="str">
        <f>IFERROR(IF(AND(LEN(UnitBased!$L17)&gt;0,LEN(UnitBased!$M17)&gt;0),(UnitBased!$M17/UnitBased!$L17),""),"")</f>
        <v/>
      </c>
      <c r="AH13" s="93" t="str">
        <f>IFERROR(IF(LEN(INDEX(UnitBased!C$8:C$18,Calc!$B13))=0,"",INDEX(UnitBased!C$8:C$18,Calc!$B13)),"")</f>
        <v/>
      </c>
      <c r="AL13" s="92" t="s">
        <v>50</v>
      </c>
      <c r="AN13" s="96" t="str">
        <f t="shared" si="0"/>
        <v/>
      </c>
      <c r="AO13" s="95" t="str">
        <f>IFERROR(IF(LEN(INDEX(ItemTrend!D$10:D$19,Calc!$B13))=0,"",INDEX(ItemTrend!D$10:D$19,Calc!$B13)),"")</f>
        <v/>
      </c>
      <c r="AP13" s="95" t="str">
        <f>IFERROR(IF(LEN(INDEX(ItemTrend!E$10:E$19,Calc!$B13))=0,"",INDEX(ItemTrend!E$10:E$19,Calc!$B13)),"")</f>
        <v/>
      </c>
      <c r="AQ13" s="95" t="str">
        <f>IFERROR(IF(LEN(INDEX(ItemTrend!F$10:F$19,Calc!$B13))=0,"",INDEX(ItemTrend!F$10:F$19,Calc!$B13)),"")</f>
        <v/>
      </c>
      <c r="AR13" s="95" t="str">
        <f>IFERROR(IF(LEN(INDEX(ItemTrend!G$10:G$19,Calc!$B13))=0,"",INDEX(ItemTrend!G$10:G$19,Calc!$B13)),"")</f>
        <v/>
      </c>
      <c r="AS13" s="95" t="str">
        <f>IFERROR(IF(LEN(INDEX(ItemTrend!H$10:H$19,Calc!$B13))=0,"",INDEX(ItemTrend!H$10:H$19,Calc!$B13)),"")</f>
        <v/>
      </c>
    </row>
    <row r="14" spans="2:45" x14ac:dyDescent="0.25">
      <c r="B14" s="158"/>
      <c r="C14" s="156"/>
      <c r="D14" s="154"/>
      <c r="E14" s="154"/>
      <c r="F14" s="154"/>
      <c r="G14" s="154"/>
      <c r="H14" s="154"/>
      <c r="J14" s="161">
        <v>11</v>
      </c>
      <c r="K14" s="92" t="str">
        <f>IFERROR(IF(LEN(INDEX(VendorTrend!C$14:N$14,Calc!$B14))=0,"",INDEX(VendorTrend!C$14:N$14,Calc!$B14)),"")</f>
        <v>September</v>
      </c>
      <c r="L14" s="95">
        <f>IFERROR(IF(LEN(INDEX(VendorTrend!C$12:N$12,Calc!$J14))=0,"",INDEX(VendorTrend!C$12:N$12,Calc!$J14)),"")</f>
        <v>197.27</v>
      </c>
      <c r="M14" s="95">
        <f t="shared" si="2"/>
        <v>168.5</v>
      </c>
      <c r="P14" s="156"/>
      <c r="Q14" s="157"/>
      <c r="R14" s="157"/>
      <c r="U14" s="154"/>
      <c r="V14" s="154"/>
      <c r="W14" s="154"/>
      <c r="X14" s="154"/>
      <c r="Y14" s="154"/>
      <c r="AB14" s="96" t="str">
        <f t="shared" si="1"/>
        <v/>
      </c>
      <c r="AC14" s="93" t="str">
        <f>IFERROR(IF(AND(LEN(UnitBased!$D18)&gt;0,LEN(UnitBased!$E18)&gt;0),(UnitBased!$E18/UnitBased!$D18),""),"")</f>
        <v/>
      </c>
      <c r="AD14" s="93" t="str">
        <f>IFERROR(IF(AND(LEN(UnitBased!$F18)&gt;0,LEN(UnitBased!$G18)&gt;0),(UnitBased!$G18/UnitBased!$F18),""),"")</f>
        <v/>
      </c>
      <c r="AE14" s="93" t="str">
        <f>IFERROR(IF(AND(LEN(UnitBased!$H18)&gt;0,LEN(UnitBased!$I18)&gt;0),(UnitBased!$I18/UnitBased!$H18),""),"")</f>
        <v/>
      </c>
      <c r="AF14" s="93" t="str">
        <f>IFERROR(IF(AND(LEN(UnitBased!$J18)&gt;0,LEN(UnitBased!$K18)&gt;0),(UnitBased!$K18/UnitBased!$J18),""),"")</f>
        <v/>
      </c>
      <c r="AG14" s="93" t="str">
        <f>IFERROR(IF(AND(LEN(UnitBased!$L18)&gt;0,LEN(UnitBased!$M18)&gt;0),(UnitBased!$M18/UnitBased!$L18),""),"")</f>
        <v/>
      </c>
      <c r="AH14" s="93" t="str">
        <f>IFERROR(IF(LEN(INDEX(UnitBased!C$8:C$18,Calc!$B14))=0,"",INDEX(UnitBased!C$8:C$18,Calc!$B14)),"")</f>
        <v>Pcs</v>
      </c>
      <c r="AL14" s="92" t="s">
        <v>51</v>
      </c>
      <c r="AN14" s="155"/>
      <c r="AO14" s="157"/>
      <c r="AP14" s="157"/>
      <c r="AQ14" s="157"/>
      <c r="AR14" s="157"/>
      <c r="AS14" s="157"/>
    </row>
    <row r="15" spans="2:45" x14ac:dyDescent="0.25">
      <c r="B15" s="158"/>
      <c r="C15" s="156"/>
      <c r="D15" s="154"/>
      <c r="E15" s="154"/>
      <c r="F15" s="154"/>
      <c r="G15" s="154"/>
      <c r="H15" s="154"/>
      <c r="J15" s="162">
        <v>12</v>
      </c>
      <c r="K15" s="92" t="str">
        <f>IFERROR(IF(LEN(INDEX(VendorTrend!C$14:N$14,Calc!$B15))=0,"",INDEX(VendorTrend!C$14:N$14,Calc!$B15)),"")</f>
        <v>September</v>
      </c>
      <c r="L15" s="95">
        <f>IFERROR(IF(LEN(INDEX(VendorTrend!C$12:N$12,Calc!$J15))=0,"",INDEX(VendorTrend!C$12:N$12,Calc!$J15)),"")</f>
        <v>195.46</v>
      </c>
      <c r="M15" s="95">
        <f t="shared" si="2"/>
        <v>168.5</v>
      </c>
      <c r="P15" s="156"/>
      <c r="Q15" s="157"/>
      <c r="R15" s="157"/>
      <c r="U15" s="154"/>
      <c r="V15" s="154"/>
      <c r="W15" s="154"/>
      <c r="X15" s="154"/>
      <c r="Y15" s="154"/>
      <c r="AB15" s="155"/>
      <c r="AC15" s="154"/>
      <c r="AD15" s="154"/>
      <c r="AE15" s="154"/>
      <c r="AF15" s="154"/>
      <c r="AG15" s="154"/>
      <c r="AH15" s="154"/>
      <c r="AL15" s="92" t="s">
        <v>52</v>
      </c>
      <c r="AN15" s="155"/>
      <c r="AO15" s="157"/>
      <c r="AP15" s="157"/>
      <c r="AQ15" s="157"/>
      <c r="AR15" s="157"/>
      <c r="AS15" s="157"/>
    </row>
    <row r="16" spans="2:45" x14ac:dyDescent="0.25">
      <c r="B16" s="158"/>
      <c r="C16" s="156"/>
      <c r="D16" s="154"/>
      <c r="E16" s="154"/>
      <c r="F16" s="154"/>
      <c r="G16" s="154"/>
      <c r="H16" s="154"/>
      <c r="P16" s="156"/>
      <c r="Q16" s="157"/>
      <c r="R16" s="157"/>
      <c r="U16" s="154"/>
      <c r="V16" s="154"/>
      <c r="W16" s="154"/>
      <c r="X16" s="154"/>
      <c r="Y16" s="154"/>
      <c r="AB16" s="155"/>
      <c r="AC16" s="154"/>
      <c r="AD16" s="154"/>
      <c r="AE16" s="154"/>
      <c r="AF16" s="154"/>
      <c r="AG16" s="154"/>
      <c r="AH16" s="154"/>
      <c r="AN16" s="155"/>
      <c r="AO16" s="157"/>
      <c r="AP16" s="157"/>
      <c r="AQ16" s="157"/>
      <c r="AR16" s="157"/>
      <c r="AS16" s="157"/>
    </row>
    <row r="17" spans="2:45" x14ac:dyDescent="0.25">
      <c r="B17" s="158"/>
      <c r="C17" s="156"/>
      <c r="D17" s="154"/>
      <c r="E17" s="154"/>
      <c r="F17" s="154"/>
      <c r="G17" s="154"/>
      <c r="H17" s="154"/>
      <c r="J17" s="120" t="s">
        <v>89</v>
      </c>
      <c r="K17" s="109"/>
      <c r="P17" s="156"/>
      <c r="Q17" s="157"/>
      <c r="R17" s="157"/>
      <c r="U17" s="154"/>
      <c r="V17" s="154"/>
      <c r="W17" s="154"/>
      <c r="X17" s="154"/>
      <c r="Y17" s="154"/>
      <c r="AB17" s="155"/>
      <c r="AC17" s="154"/>
      <c r="AD17" s="154"/>
      <c r="AE17" s="154"/>
      <c r="AF17" s="154"/>
      <c r="AG17" s="154"/>
      <c r="AH17" s="154"/>
      <c r="AK17" s="168" t="s">
        <v>100</v>
      </c>
      <c r="AL17" s="170"/>
      <c r="AP17" s="98"/>
      <c r="AQ17" s="91">
        <f>MAX(COUNTA($AQ$19:$AQ$30)-COUNTBLANK($AQ$19:$AQ$30),1)</f>
        <v>6</v>
      </c>
      <c r="AR17" s="157"/>
      <c r="AS17" s="157"/>
    </row>
    <row r="18" spans="2:45" x14ac:dyDescent="0.25">
      <c r="B18" s="158"/>
      <c r="C18" s="156"/>
      <c r="D18" s="154"/>
      <c r="E18" s="154"/>
      <c r="F18" s="154"/>
      <c r="G18" s="154"/>
      <c r="H18" s="154"/>
      <c r="J18" s="120" t="s">
        <v>90</v>
      </c>
      <c r="K18" s="110"/>
      <c r="P18" s="156"/>
      <c r="Q18" s="157"/>
      <c r="R18" s="157"/>
      <c r="U18" s="154"/>
      <c r="V18" s="154"/>
      <c r="W18" s="154"/>
      <c r="X18" s="154"/>
      <c r="Y18" s="154"/>
      <c r="AB18" s="155"/>
      <c r="AC18" s="154"/>
      <c r="AD18" s="154"/>
      <c r="AE18" s="154"/>
      <c r="AF18" s="154"/>
      <c r="AG18" s="154"/>
      <c r="AH18" s="154"/>
      <c r="AK18" s="117"/>
      <c r="AL18" s="114">
        <f>MAX(COUNTA($AL$20:$AL$31)-COUNTBLANK($AL$20:$AL$31),1)</f>
        <v>5</v>
      </c>
      <c r="AP18" s="91" t="s">
        <v>40</v>
      </c>
      <c r="AQ18" s="94" t="s">
        <v>99</v>
      </c>
      <c r="AR18" s="157"/>
      <c r="AS18" s="157"/>
    </row>
    <row r="19" spans="2:45" x14ac:dyDescent="0.25">
      <c r="B19" s="158"/>
      <c r="C19" s="156"/>
      <c r="D19" s="154"/>
      <c r="E19" s="154"/>
      <c r="F19" s="154"/>
      <c r="G19" s="154"/>
      <c r="H19" s="154"/>
      <c r="J19" s="120" t="s">
        <v>91</v>
      </c>
      <c r="K19" s="111"/>
      <c r="P19" s="156"/>
      <c r="Q19" s="157"/>
      <c r="R19" s="157"/>
      <c r="U19" s="154"/>
      <c r="V19" s="154"/>
      <c r="W19" s="154"/>
      <c r="X19" s="154"/>
      <c r="Y19" s="154"/>
      <c r="AB19" s="155"/>
      <c r="AC19" s="154"/>
      <c r="AD19" s="154"/>
      <c r="AE19" s="154"/>
      <c r="AF19" s="154"/>
      <c r="AG19" s="154"/>
      <c r="AH19" s="154"/>
      <c r="AK19" s="114" t="s">
        <v>58</v>
      </c>
      <c r="AL19" s="116" t="s">
        <v>99</v>
      </c>
      <c r="AN19" s="97">
        <v>1</v>
      </c>
      <c r="AO19" s="97"/>
      <c r="AP19" s="92" t="str">
        <f>IFERROR(IF(LEN(INDEX(Dashboard!$G$10:$G$21,Calc!AN19,1))&gt;0,INDEX(Dashboard!$G$10:$G$21,Calc!AN19,1),""),"")</f>
        <v>Pcs</v>
      </c>
      <c r="AQ19" s="92" t="str">
        <f t="array" ref="AQ19">IFERROR(INDEX($AP$19:$AP$30,MATCH(0,INDEX((LEN($AP$19:$AP$30)=0)+COUNTIF($AQ$18:$AQ18,$AP$19:$AP$30),0),0)),"")</f>
        <v>Pcs</v>
      </c>
      <c r="AR19" s="157"/>
      <c r="AS19" s="157"/>
    </row>
    <row r="20" spans="2:45" x14ac:dyDescent="0.25">
      <c r="B20" s="158"/>
      <c r="C20" s="156"/>
      <c r="D20" s="154"/>
      <c r="E20" s="154"/>
      <c r="F20" s="154"/>
      <c r="G20" s="154"/>
      <c r="H20" s="154"/>
      <c r="J20" s="120" t="s">
        <v>92</v>
      </c>
      <c r="K20" s="112"/>
      <c r="P20" s="156"/>
      <c r="Q20" s="157"/>
      <c r="R20" s="157"/>
      <c r="U20" s="154"/>
      <c r="V20" s="154"/>
      <c r="W20" s="154"/>
      <c r="X20" s="154"/>
      <c r="Y20" s="154"/>
      <c r="AB20" s="155"/>
      <c r="AC20" s="154"/>
      <c r="AD20" s="154"/>
      <c r="AE20" s="154"/>
      <c r="AF20" s="154"/>
      <c r="AG20" s="154"/>
      <c r="AH20" s="154"/>
      <c r="AI20" s="97">
        <v>1</v>
      </c>
      <c r="AJ20" s="97"/>
      <c r="AK20" s="92" t="str">
        <f>IFERROR(IF(LEN(INDEX(Dashboard!$E$10:$E$21,Calc!AI20,1))&gt;0,INDEX(Dashboard!$E$10:$E$21,Calc!AI20,1),""),"")</f>
        <v>Amazon</v>
      </c>
      <c r="AL20" s="92" t="str">
        <f t="array" ref="AL20">IFERROR(INDEX($AK$20:$AK$31,MATCH(0,INDEX((LEN($AK$20:$AK$31)=0)+COUNTIF($AL$19:$AL19,$AK$20:$AK$31),0),0)),"")</f>
        <v>Amazon</v>
      </c>
      <c r="AN20" s="97">
        <v>2</v>
      </c>
      <c r="AO20" s="97"/>
      <c r="AP20" s="92" t="str">
        <f>IFERROR(IF(LEN(INDEX(Dashboard!$G$10:$G$21,Calc!AN20,1))&gt;0,INDEX(Dashboard!$G$10:$G$21,Calc!AN20,1),""),"")</f>
        <v>Set</v>
      </c>
      <c r="AQ20" s="92" t="str">
        <f t="array" ref="AQ20">IFERROR(INDEX($AP$19:$AP$30,MATCH(0,INDEX((LEN($AP$19:$AP$30)=0)+COUNTIF($AQ$18:$AQ19,$AP$19:$AP$30),0),0)),"")</f>
        <v>Set</v>
      </c>
      <c r="AR20" s="157"/>
      <c r="AS20" s="157"/>
    </row>
    <row r="21" spans="2:45" x14ac:dyDescent="0.25">
      <c r="B21" s="158"/>
      <c r="C21" s="156"/>
      <c r="D21" s="154"/>
      <c r="E21" s="154"/>
      <c r="F21" s="154"/>
      <c r="G21" s="154"/>
      <c r="H21" s="154"/>
      <c r="J21" s="120" t="s">
        <v>93</v>
      </c>
      <c r="K21" s="113"/>
      <c r="P21" s="156"/>
      <c r="Q21" s="157"/>
      <c r="R21" s="157"/>
      <c r="U21" s="154"/>
      <c r="V21" s="154"/>
      <c r="W21" s="154"/>
      <c r="X21" s="154"/>
      <c r="Y21" s="154"/>
      <c r="AB21" s="155"/>
      <c r="AC21" s="154"/>
      <c r="AD21" s="154"/>
      <c r="AE21" s="154"/>
      <c r="AF21" s="154"/>
      <c r="AG21" s="154"/>
      <c r="AH21" s="154"/>
      <c r="AI21" s="97">
        <v>2</v>
      </c>
      <c r="AJ21" s="97"/>
      <c r="AK21" s="92" t="str">
        <f>IFERROR(IF(LEN(INDEX(Dashboard!$E$10:$E$21,Calc!AI21,1))&gt;0,INDEX(Dashboard!$E$10:$E$21,Calc!AI21,1),""),"")</f>
        <v>Carrefour</v>
      </c>
      <c r="AL21" s="92" t="str">
        <f t="array" ref="AL21">IFERROR(INDEX($AK$20:$AK$31,MATCH(0,INDEX((LEN($AK$20:$AK$31)=0)+COUNTIF($AL$19:$AL20,$AK$20:$AK$31),0),0)),"")</f>
        <v>Carrefour</v>
      </c>
      <c r="AN21" s="97">
        <v>3</v>
      </c>
      <c r="AO21" s="97"/>
      <c r="AP21" s="92" t="str">
        <f>IFERROR(IF(LEN(INDEX(Dashboard!$G$10:$G$21,Calc!AN21,1))&gt;0,INDEX(Dashboard!$G$10:$G$21,Calc!AN21,1),""),"")</f>
        <v>Each</v>
      </c>
      <c r="AQ21" s="92" t="str">
        <f t="array" ref="AQ21">IFERROR(INDEX($AP$19:$AP$30,MATCH(0,INDEX((LEN($AP$19:$AP$30)=0)+COUNTIF($AQ$18:$AQ20,$AP$19:$AP$30),0),0)),"")</f>
        <v>Each</v>
      </c>
      <c r="AR21" s="157"/>
      <c r="AS21" s="157"/>
    </row>
    <row r="22" spans="2:45" x14ac:dyDescent="0.25">
      <c r="B22" s="158"/>
      <c r="C22" s="156"/>
      <c r="D22" s="154"/>
      <c r="E22" s="154"/>
      <c r="F22" s="154"/>
      <c r="G22" s="154"/>
      <c r="H22" s="154"/>
      <c r="P22" s="156"/>
      <c r="Q22" s="157"/>
      <c r="R22" s="157"/>
      <c r="U22" s="154"/>
      <c r="V22" s="154"/>
      <c r="W22" s="154"/>
      <c r="X22" s="154"/>
      <c r="Y22" s="154"/>
      <c r="AB22" s="155"/>
      <c r="AC22" s="154"/>
      <c r="AD22" s="154"/>
      <c r="AE22" s="154"/>
      <c r="AF22" s="154"/>
      <c r="AG22" s="154"/>
      <c r="AH22" s="154"/>
      <c r="AI22" s="97">
        <v>3</v>
      </c>
      <c r="AJ22" s="97"/>
      <c r="AK22" s="92" t="str">
        <f>IFERROR(IF(LEN(INDEX(Dashboard!$E$10:$E$21,Calc!AI22,1))&gt;0,INDEX(Dashboard!$E$10:$E$21,Calc!AI22,1),""),"")</f>
        <v>Metro</v>
      </c>
      <c r="AL22" s="92" t="str">
        <f t="array" ref="AL22">IFERROR(INDEX($AK$20:$AK$31,MATCH(0,INDEX((LEN($AK$20:$AK$31)=0)+COUNTIF($AL$19:$AL21,$AK$20:$AK$31),0),0)),"")</f>
        <v>Metro</v>
      </c>
      <c r="AN22" s="97">
        <v>4</v>
      </c>
      <c r="AO22" s="97"/>
      <c r="AP22" s="92" t="str">
        <f>IFERROR(IF(LEN(INDEX(Dashboard!$G$10:$G$21,Calc!AN22,1))&gt;0,INDEX(Dashboard!$G$10:$G$21,Calc!AN22,1),""),"")</f>
        <v>Box</v>
      </c>
      <c r="AQ22" s="92" t="str">
        <f t="array" ref="AQ22">IFERROR(INDEX($AP$19:$AP$30,MATCH(0,INDEX((LEN($AP$19:$AP$30)=0)+COUNTIF($AQ$18:$AQ21,$AP$19:$AP$30),0),0)),"")</f>
        <v>Box</v>
      </c>
      <c r="AR22" s="157"/>
      <c r="AS22" s="157"/>
    </row>
    <row r="23" spans="2:45" x14ac:dyDescent="0.25">
      <c r="B23" s="158"/>
      <c r="C23" s="156"/>
      <c r="D23" s="154"/>
      <c r="E23" s="154"/>
      <c r="F23" s="154"/>
      <c r="G23" s="154"/>
      <c r="H23" s="154"/>
      <c r="P23" s="156"/>
      <c r="Q23" s="157"/>
      <c r="R23" s="157"/>
      <c r="U23" s="154"/>
      <c r="V23" s="154"/>
      <c r="W23" s="154"/>
      <c r="X23" s="154"/>
      <c r="Y23" s="154"/>
      <c r="AB23" s="155"/>
      <c r="AC23" s="154"/>
      <c r="AD23" s="154"/>
      <c r="AE23" s="154"/>
      <c r="AF23" s="154"/>
      <c r="AG23" s="154"/>
      <c r="AH23" s="154"/>
      <c r="AI23" s="97">
        <v>4</v>
      </c>
      <c r="AJ23" s="97"/>
      <c r="AK23" s="92" t="str">
        <f>IFERROR(IF(LEN(INDEX(Dashboard!$E$10:$E$21,Calc!AI23,1))&gt;0,INDEX(Dashboard!$E$10:$E$21,Calc!AI23,1),""),"")</f>
        <v>Tesco</v>
      </c>
      <c r="AL23" s="92" t="str">
        <f t="array" ref="AL23">IFERROR(INDEX($AK$20:$AK$31,MATCH(0,INDEX((LEN($AK$20:$AK$31)=0)+COUNTIF($AL$19:$AL22,$AK$20:$AK$31),0),0)),"")</f>
        <v>Tesco</v>
      </c>
      <c r="AN23" s="97">
        <v>5</v>
      </c>
      <c r="AO23" s="97"/>
      <c r="AP23" s="92" t="str">
        <f>IFERROR(IF(LEN(INDEX(Dashboard!$G$10:$G$21,Calc!AN23,1))&gt;0,INDEX(Dashboard!$G$10:$G$21,Calc!AN23,1),""),"")</f>
        <v>Kg</v>
      </c>
      <c r="AQ23" s="92" t="str">
        <f t="array" ref="AQ23">IFERROR(INDEX($AP$19:$AP$30,MATCH(0,INDEX((LEN($AP$19:$AP$30)=0)+COUNTIF($AQ$18:$AQ22,$AP$19:$AP$30),0),0)),"")</f>
        <v>Kg</v>
      </c>
      <c r="AR23" s="157"/>
      <c r="AS23" s="157"/>
    </row>
    <row r="24" spans="2:45" x14ac:dyDescent="0.25">
      <c r="B24" s="158"/>
      <c r="C24" s="156"/>
      <c r="D24" s="154"/>
      <c r="E24" s="154"/>
      <c r="F24" s="154"/>
      <c r="G24" s="154"/>
      <c r="H24" s="154"/>
      <c r="P24" s="156"/>
      <c r="Q24" s="157"/>
      <c r="R24" s="157"/>
      <c r="U24" s="154"/>
      <c r="V24" s="154"/>
      <c r="W24" s="154"/>
      <c r="X24" s="154"/>
      <c r="Y24" s="154"/>
      <c r="AB24" s="155"/>
      <c r="AC24" s="154"/>
      <c r="AD24" s="154"/>
      <c r="AE24" s="154"/>
      <c r="AF24" s="154"/>
      <c r="AG24" s="154"/>
      <c r="AH24" s="154"/>
      <c r="AI24" s="97">
        <v>5</v>
      </c>
      <c r="AJ24" s="97"/>
      <c r="AK24" s="92" t="str">
        <f>IFERROR(IF(LEN(INDEX(Dashboard!$E$10:$E$21,Calc!AI24,1))&gt;0,INDEX(Dashboard!$E$10:$E$21,Calc!AI24,1),""),"")</f>
        <v>Walmart</v>
      </c>
      <c r="AL24" s="92" t="str">
        <f t="array" ref="AL24">IFERROR(INDEX($AK$20:$AK$31,MATCH(0,INDEX((LEN($AK$20:$AK$31)=0)+COUNTIF($AL$19:$AL23,$AK$20:$AK$31),0),0)),"")</f>
        <v>Walmart</v>
      </c>
      <c r="AN24" s="97">
        <v>6</v>
      </c>
      <c r="AO24" s="97"/>
      <c r="AP24" s="92" t="str">
        <f>IFERROR(IF(LEN(INDEX(Dashboard!$G$10:$G$21,Calc!AN24,1))&gt;0,INDEX(Dashboard!$G$10:$G$21,Calc!AN24,1),""),"")</f>
        <v>Bag</v>
      </c>
      <c r="AQ24" s="92" t="str">
        <f t="array" ref="AQ24">IFERROR(INDEX($AP$19:$AP$30,MATCH(0,INDEX((LEN($AP$19:$AP$30)=0)+COUNTIF($AQ$18:$AQ23,$AP$19:$AP$30),0),0)),"")</f>
        <v>Bag</v>
      </c>
      <c r="AR24" s="157"/>
      <c r="AS24" s="157"/>
    </row>
    <row r="25" spans="2:45" x14ac:dyDescent="0.25">
      <c r="B25" s="158"/>
      <c r="C25" s="156"/>
      <c r="D25" s="154"/>
      <c r="E25" s="154"/>
      <c r="F25" s="154"/>
      <c r="G25" s="154"/>
      <c r="H25" s="154"/>
      <c r="P25" s="156"/>
      <c r="Q25" s="157"/>
      <c r="R25" s="157"/>
      <c r="U25" s="154"/>
      <c r="V25" s="154"/>
      <c r="W25" s="154"/>
      <c r="X25" s="154"/>
      <c r="Y25" s="154"/>
      <c r="AB25" s="155"/>
      <c r="AC25" s="154"/>
      <c r="AD25" s="154"/>
      <c r="AE25" s="154"/>
      <c r="AF25" s="154"/>
      <c r="AG25" s="154"/>
      <c r="AH25" s="154"/>
      <c r="AI25" s="97">
        <v>6</v>
      </c>
      <c r="AJ25" s="97"/>
      <c r="AK25" s="92" t="str">
        <f>IFERROR(IF(LEN(INDEX(Dashboard!$E$10:$E$21,Calc!AI25,1))&gt;0,INDEX(Dashboard!$E$10:$E$21,Calc!AI25,1),""),"")</f>
        <v/>
      </c>
      <c r="AL25" s="92" t="str">
        <f t="array" ref="AL25">IFERROR(INDEX($AK$20:$AK$31,MATCH(0,INDEX((LEN($AK$20:$AK$31)=0)+COUNTIF($AL$19:$AL24,$AK$20:$AK$31),0),0)),"")</f>
        <v/>
      </c>
      <c r="AN25" s="97">
        <v>7</v>
      </c>
      <c r="AO25" s="97"/>
      <c r="AP25" s="92" t="str">
        <f>IFERROR(IF(LEN(INDEX(Dashboard!$G$10:$G$21,Calc!AN25,1))&gt;0,INDEX(Dashboard!$G$10:$G$21,Calc!AN25,1),""),"")</f>
        <v/>
      </c>
      <c r="AQ25" s="92" t="str">
        <f t="array" ref="AQ25">IFERROR(INDEX($AP$19:$AP$30,MATCH(0,INDEX((LEN($AP$19:$AP$30)=0)+COUNTIF($AQ$18:$AQ24,$AP$19:$AP$30),0),0)),"")</f>
        <v/>
      </c>
      <c r="AR25" s="157"/>
      <c r="AS25" s="157"/>
    </row>
    <row r="26" spans="2:45" x14ac:dyDescent="0.25">
      <c r="B26" s="158"/>
      <c r="C26" s="156"/>
      <c r="D26" s="154"/>
      <c r="E26" s="154"/>
      <c r="F26" s="154"/>
      <c r="G26" s="154"/>
      <c r="H26" s="154"/>
      <c r="P26" s="156"/>
      <c r="Q26" s="157"/>
      <c r="R26" s="157"/>
      <c r="U26" s="154"/>
      <c r="V26" s="154"/>
      <c r="W26" s="154"/>
      <c r="X26" s="154"/>
      <c r="Y26" s="154"/>
      <c r="AB26" s="155"/>
      <c r="AC26" s="154"/>
      <c r="AD26" s="154"/>
      <c r="AE26" s="154"/>
      <c r="AF26" s="154"/>
      <c r="AG26" s="154"/>
      <c r="AH26" s="154"/>
      <c r="AI26" s="97">
        <v>7</v>
      </c>
      <c r="AJ26" s="97"/>
      <c r="AK26" s="92" t="str">
        <f>IFERROR(IF(LEN(INDEX(Dashboard!$E$10:$E$21,Calc!AI26,1))&gt;0,INDEX(Dashboard!$E$10:$E$21,Calc!AI26,1),""),"")</f>
        <v/>
      </c>
      <c r="AL26" s="92" t="str">
        <f t="array" ref="AL26">IFERROR(INDEX($AK$20:$AK$31,MATCH(0,INDEX((LEN($AK$20:$AK$31)=0)+COUNTIF($AL$19:$AL25,$AK$20:$AK$31),0),0)),"")</f>
        <v/>
      </c>
      <c r="AN26" s="97">
        <v>8</v>
      </c>
      <c r="AO26" s="97"/>
      <c r="AP26" s="92" t="str">
        <f>IFERROR(IF(LEN(INDEX(Dashboard!$G$10:$G$21,Calc!AN26,1))&gt;0,INDEX(Dashboard!$G$10:$G$21,Calc!AN26,1),""),"")</f>
        <v/>
      </c>
      <c r="AQ26" s="92" t="str">
        <f t="array" ref="AQ26">IFERROR(INDEX($AP$19:$AP$30,MATCH(0,INDEX((LEN($AP$19:$AP$30)=0)+COUNTIF($AQ$18:$AQ25,$AP$19:$AP$30),0),0)),"")</f>
        <v/>
      </c>
      <c r="AR26" s="157"/>
      <c r="AS26" s="157"/>
    </row>
    <row r="27" spans="2:45" x14ac:dyDescent="0.25">
      <c r="B27" s="158"/>
      <c r="C27" s="156"/>
      <c r="D27" s="154"/>
      <c r="E27" s="154"/>
      <c r="F27" s="154"/>
      <c r="G27" s="154"/>
      <c r="H27" s="154"/>
      <c r="P27" s="156"/>
      <c r="Q27" s="157"/>
      <c r="R27" s="157"/>
      <c r="U27" s="154"/>
      <c r="V27" s="154"/>
      <c r="W27" s="154"/>
      <c r="X27" s="154"/>
      <c r="Y27" s="154"/>
      <c r="AB27" s="155"/>
      <c r="AC27" s="154"/>
      <c r="AD27" s="154"/>
      <c r="AE27" s="154"/>
      <c r="AF27" s="154"/>
      <c r="AG27" s="154"/>
      <c r="AH27" s="154"/>
      <c r="AI27" s="97">
        <v>8</v>
      </c>
      <c r="AJ27" s="97"/>
      <c r="AK27" s="92" t="str">
        <f>IFERROR(IF(LEN(INDEX(Dashboard!$E$10:$E$21,Calc!AI27,1))&gt;0,INDEX(Dashboard!$E$10:$E$21,Calc!AI27,1),""),"")</f>
        <v/>
      </c>
      <c r="AL27" s="92" t="str">
        <f t="array" ref="AL27">IFERROR(INDEX($AK$20:$AK$31,MATCH(0,INDEX((LEN($AK$20:$AK$31)=0)+COUNTIF($AL$19:$AL26,$AK$20:$AK$31),0),0)),"")</f>
        <v/>
      </c>
      <c r="AN27" s="97">
        <v>9</v>
      </c>
      <c r="AO27" s="97"/>
      <c r="AP27" s="92" t="str">
        <f>IFERROR(IF(LEN(INDEX(Dashboard!$G$10:$G$21,Calc!AN27,1))&gt;0,INDEX(Dashboard!$G$10:$G$21,Calc!AN27,1),""),"")</f>
        <v/>
      </c>
      <c r="AQ27" s="92" t="str">
        <f t="array" ref="AQ27">IFERROR(INDEX($AP$19:$AP$30,MATCH(0,INDEX((LEN($AP$19:$AP$30)=0)+COUNTIF($AQ$18:$AQ26,$AP$19:$AP$30),0),0)),"")</f>
        <v/>
      </c>
      <c r="AR27" s="157"/>
      <c r="AS27" s="157"/>
    </row>
    <row r="28" spans="2:45" x14ac:dyDescent="0.25">
      <c r="B28" s="158"/>
      <c r="C28" s="156"/>
      <c r="D28" s="154"/>
      <c r="E28" s="154"/>
      <c r="F28" s="154"/>
      <c r="G28" s="154"/>
      <c r="H28" s="154"/>
      <c r="P28" s="156"/>
      <c r="Q28" s="157"/>
      <c r="R28" s="157"/>
      <c r="U28" s="154"/>
      <c r="V28" s="154"/>
      <c r="W28" s="154"/>
      <c r="X28" s="154"/>
      <c r="Y28" s="154"/>
      <c r="AB28" s="155"/>
      <c r="AC28" s="154"/>
      <c r="AD28" s="154"/>
      <c r="AE28" s="154"/>
      <c r="AF28" s="154"/>
      <c r="AG28" s="154"/>
      <c r="AH28" s="154"/>
      <c r="AI28" s="97">
        <v>9</v>
      </c>
      <c r="AJ28" s="97"/>
      <c r="AK28" s="92" t="str">
        <f>IFERROR(IF(LEN(INDEX(Dashboard!$E$10:$E$21,Calc!AI28,1))&gt;0,INDEX(Dashboard!$E$10:$E$21,Calc!AI28,1),""),"")</f>
        <v/>
      </c>
      <c r="AL28" s="92" t="str">
        <f t="array" ref="AL28">IFERROR(INDEX($AK$20:$AK$31,MATCH(0,INDEX((LEN($AK$20:$AK$31)=0)+COUNTIF($AL$19:$AL27,$AK$20:$AK$31),0),0)),"")</f>
        <v/>
      </c>
      <c r="AN28" s="97">
        <v>10</v>
      </c>
      <c r="AO28" s="97"/>
      <c r="AP28" s="92" t="str">
        <f>IFERROR(IF(LEN(INDEX(Dashboard!$G$10:$G$21,Calc!AN28,1))&gt;0,INDEX(Dashboard!$G$10:$G$21,Calc!AN28,1),""),"")</f>
        <v/>
      </c>
      <c r="AQ28" s="92" t="str">
        <f t="array" ref="AQ28">IFERROR(INDEX($AP$19:$AP$30,MATCH(0,INDEX((LEN($AP$19:$AP$30)=0)+COUNTIF($AQ$18:$AQ27,$AP$19:$AP$30),0),0)),"")</f>
        <v/>
      </c>
      <c r="AR28" s="157"/>
      <c r="AS28" s="157"/>
    </row>
    <row r="29" spans="2:45" x14ac:dyDescent="0.25">
      <c r="B29" s="158"/>
      <c r="C29" s="156"/>
      <c r="D29" s="154"/>
      <c r="E29" s="154"/>
      <c r="F29" s="154"/>
      <c r="G29" s="154"/>
      <c r="H29" s="154"/>
      <c r="P29" s="156"/>
      <c r="Q29" s="157"/>
      <c r="R29" s="157"/>
      <c r="U29" s="154"/>
      <c r="V29" s="154"/>
      <c r="W29" s="154"/>
      <c r="X29" s="154"/>
      <c r="Y29" s="154"/>
      <c r="AB29" s="155"/>
      <c r="AC29" s="154"/>
      <c r="AD29" s="154"/>
      <c r="AE29" s="154"/>
      <c r="AF29" s="154"/>
      <c r="AG29" s="154"/>
      <c r="AH29" s="154"/>
      <c r="AI29" s="97">
        <v>10</v>
      </c>
      <c r="AJ29" s="97"/>
      <c r="AK29" s="92" t="str">
        <f>IFERROR(IF(LEN(INDEX(Dashboard!$E$10:$E$21,Calc!AI29,1))&gt;0,INDEX(Dashboard!$E$10:$E$21,Calc!AI29,1),""),"")</f>
        <v/>
      </c>
      <c r="AL29" s="92" t="str">
        <f t="array" ref="AL29">IFERROR(INDEX($AK$20:$AK$31,MATCH(0,INDEX((LEN($AK$20:$AK$31)=0)+COUNTIF($AL$19:$AL28,$AK$20:$AK$31),0),0)),"")</f>
        <v/>
      </c>
      <c r="AN29" s="97">
        <v>11</v>
      </c>
      <c r="AO29" s="97"/>
      <c r="AP29" s="92" t="str">
        <f>IFERROR(IF(LEN(INDEX(Dashboard!$G$10:$G$21,Calc!AN29,1))&gt;0,INDEX(Dashboard!$G$10:$G$21,Calc!AN29,1),""),"")</f>
        <v/>
      </c>
      <c r="AQ29" s="92" t="str">
        <f t="array" ref="AQ29">IFERROR(INDEX($AP$19:$AP$30,MATCH(0,INDEX((LEN($AP$19:$AP$30)=0)+COUNTIF($AQ$18:$AQ28,$AP$19:$AP$30),0),0)),"")</f>
        <v/>
      </c>
      <c r="AR29" s="157"/>
      <c r="AS29" s="157"/>
    </row>
    <row r="30" spans="2:45" x14ac:dyDescent="0.25">
      <c r="B30" s="158"/>
      <c r="C30" s="156"/>
      <c r="D30" s="154"/>
      <c r="E30" s="154"/>
      <c r="F30" s="154"/>
      <c r="G30" s="154"/>
      <c r="H30" s="154"/>
      <c r="P30" s="156"/>
      <c r="Q30" s="157"/>
      <c r="R30" s="157"/>
      <c r="U30" s="154"/>
      <c r="V30" s="154"/>
      <c r="W30" s="154"/>
      <c r="X30" s="154"/>
      <c r="Y30" s="154"/>
      <c r="AB30" s="155"/>
      <c r="AC30" s="154"/>
      <c r="AD30" s="154"/>
      <c r="AE30" s="154"/>
      <c r="AF30" s="154"/>
      <c r="AG30" s="154"/>
      <c r="AH30" s="154"/>
      <c r="AI30" s="97">
        <v>11</v>
      </c>
      <c r="AJ30" s="97"/>
      <c r="AK30" s="92" t="str">
        <f>IFERROR(IF(LEN(INDEX(Dashboard!$E$10:$E$21,Calc!AI30,1))&gt;0,INDEX(Dashboard!$E$10:$E$21,Calc!AI30,1),""),"")</f>
        <v/>
      </c>
      <c r="AL30" s="92" t="str">
        <f t="array" ref="AL30">IFERROR(INDEX($AK$20:$AK$31,MATCH(0,INDEX((LEN($AK$20:$AK$31)=0)+COUNTIF($AL$19:$AL29,$AK$20:$AK$31),0),0)),"")</f>
        <v/>
      </c>
      <c r="AN30" s="97">
        <v>12</v>
      </c>
      <c r="AO30" s="97"/>
      <c r="AP30" s="92" t="str">
        <f>IFERROR(IF(LEN(INDEX(Dashboard!$G$10:$G$21,Calc!AN30,1))&gt;0,INDEX(Dashboard!$G$10:$G$21,Calc!AN30,1),""),"")</f>
        <v/>
      </c>
      <c r="AQ30" s="92" t="str">
        <f t="array" ref="AQ30">IFERROR(INDEX($AP$19:$AP$30,MATCH(0,INDEX((LEN($AP$19:$AP$30)=0)+COUNTIF($AQ$18:$AQ29,$AP$19:$AP$30),0),0)),"")</f>
        <v/>
      </c>
      <c r="AR30" s="157"/>
      <c r="AS30" s="157"/>
    </row>
    <row r="31" spans="2:45" x14ac:dyDescent="0.25">
      <c r="B31" s="158"/>
      <c r="C31" s="156"/>
      <c r="D31" s="154"/>
      <c r="E31" s="154"/>
      <c r="F31" s="154"/>
      <c r="G31" s="154"/>
      <c r="H31" s="154"/>
      <c r="P31" s="156"/>
      <c r="Q31" s="157"/>
      <c r="R31" s="157"/>
      <c r="U31" s="154"/>
      <c r="V31" s="154"/>
      <c r="W31" s="154"/>
      <c r="X31" s="154"/>
      <c r="Y31" s="154"/>
      <c r="AB31" s="155"/>
      <c r="AC31" s="154"/>
      <c r="AD31" s="154"/>
      <c r="AE31" s="154"/>
      <c r="AF31" s="154"/>
      <c r="AG31" s="154"/>
      <c r="AH31" s="154"/>
      <c r="AI31" s="97">
        <v>12</v>
      </c>
      <c r="AJ31" s="97"/>
      <c r="AK31" s="92" t="str">
        <f>IFERROR(IF(LEN(INDEX(Dashboard!$E$10:$E$21,Calc!AI31,1))&gt;0,INDEX(Dashboard!$E$10:$E$21,Calc!AI31,1),""),"")</f>
        <v/>
      </c>
      <c r="AL31" s="92" t="str">
        <f t="array" ref="AL31">IFERROR(INDEX($AK$20:$AK$31,MATCH(0,INDEX((LEN($AK$20:$AK$31)=0)+COUNTIF($AL$19:$AL30,$AK$20:$AK$31),0),0)),"")</f>
        <v/>
      </c>
      <c r="AN31" s="155"/>
      <c r="AO31" s="157"/>
      <c r="AP31" s="157"/>
      <c r="AQ31" s="157"/>
      <c r="AR31" s="157"/>
      <c r="AS31" s="157"/>
    </row>
  </sheetData>
  <mergeCells count="10">
    <mergeCell ref="K1:M1"/>
    <mergeCell ref="AN2:AS2"/>
    <mergeCell ref="AK17:AL17"/>
    <mergeCell ref="E2:H2"/>
    <mergeCell ref="K2:M2"/>
    <mergeCell ref="P2:R2"/>
    <mergeCell ref="U2:Y2"/>
    <mergeCell ref="AB2:AH2"/>
    <mergeCell ref="AK2:AL2"/>
    <mergeCell ref="AK3:AL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Dashboard</vt:lpstr>
      <vt:lpstr>Weighted</vt:lpstr>
      <vt:lpstr>UnitBased</vt:lpstr>
      <vt:lpstr>TwoMonth</vt:lpstr>
      <vt:lpstr>VendorTrend</vt:lpstr>
      <vt:lpstr>ItemTrend</vt:lpstr>
      <vt:lpstr>Calc</vt:lpstr>
      <vt:lpstr>ToU</vt:lpstr>
      <vt:lpstr>Dashboard!Print_Area</vt:lpstr>
      <vt:lpstr>ToU!Print_Area</vt:lpstr>
      <vt:lpstr>ItemTrend!Print_Titles</vt:lpstr>
      <vt:lpstr>TwoMonth!Print_Titles</vt:lpstr>
      <vt:lpstr>UnitBased!Print_Titles</vt:lpstr>
      <vt:lpstr>VendorTrend!Print_Titles</vt:lpstr>
      <vt:lpstr>Weighted!Print_Titles</vt:lpstr>
      <vt:lpstr>VendorName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2023-02-27T10:42:37Z</cp:lastPrinted>
  <dcterms:created xsi:type="dcterms:W3CDTF">2020-10-06T12:31:09Z</dcterms:created>
  <dcterms:modified xsi:type="dcterms:W3CDTF">2023-03-10T13:30:14Z</dcterms:modified>
  <dc:title>Cost Comparison V2 Template</dc:title>
  <dc:subject>Cost Comparison V2</dc:subject>
  <dc:description>Cost Comparison V2 template by Master Productivity Kit — masterproductivitykit.com</dc:description>
  <cp:keywords>Master Productivity Kit, Excel template, Google Sheets template</cp:keywords>
  <cp:category>Business Template</cp:category>
</cp:coreProperties>
</file>